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Vlastní objekt" sheetId="2" r:id="rId2"/>
    <sheet name="VRN - Vedlejší rozpočtové..." sheetId="3" r:id="rId3"/>
    <sheet name="Pokyny pro vyplnění" sheetId="4" r:id="rId4"/>
  </sheets>
  <definedNames>
    <definedName name="_xlnm._FilterDatabase" localSheetId="1" hidden="1">'SO 01 - Vlastní objekt'!$C$98:$K$272</definedName>
    <definedName name="_xlnm._FilterDatabase" localSheetId="2" hidden="1">'VRN - Vedlejší rozpočtové...'!$C$86:$K$101</definedName>
    <definedName name="_xlnm.Print_Area" localSheetId="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Area" localSheetId="1">'SO 01 - Vlastní objekt'!$C$4:$J$41,'SO 01 - Vlastní objekt'!$C$47:$J$78,'SO 01 - Vlastní objekt'!$C$84:$K$272</definedName>
    <definedName name="_xlnm.Print_Area" localSheetId="2">'VRN - Vedlejší rozpočtové...'!$C$4:$J$41,'VRN - Vedlejší rozpočtové...'!$C$47:$J$66,'VRN - Vedlejší rozpočtové...'!$C$72:$K$101</definedName>
    <definedName name="_xlnm.Print_Titles" localSheetId="0">'Rekapitulace stavby'!$52:$52</definedName>
    <definedName name="_xlnm.Print_Titles" localSheetId="1">'SO 01 - Vlastní objekt'!$98:$98</definedName>
    <definedName name="_xlnm.Print_Titles" localSheetId="2">'VRN - Vedlejší rozpočtové...'!$86:$86</definedName>
  </definedNames>
  <calcPr calcId="162913"/>
</workbook>
</file>

<file path=xl/sharedStrings.xml><?xml version="1.0" encoding="utf-8"?>
<sst xmlns="http://schemas.openxmlformats.org/spreadsheetml/2006/main" count="2663" uniqueCount="662">
  <si>
    <t>Export Komplet</t>
  </si>
  <si>
    <t>VZ</t>
  </si>
  <si>
    <t>2.0</t>
  </si>
  <si>
    <t>ZAMOK</t>
  </si>
  <si>
    <t>False</t>
  </si>
  <si>
    <t>{840ad5db-cc86-4535-8aea-e42e10ba57db}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</si>
  <si>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</si>
  <si>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</si>
  <si>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</si>
  <si>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</si>
  <si>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</si>
  <si>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</si>
  <si>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</si>
  <si>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</si>
  <si>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</si>
  <si>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</si>
  <si>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</si>
  <si>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Veřejná samočistící toaleta - dodávka a montáž + stavební část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</si>
  <si>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</si>
  <si>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</si>
  <si>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</si>
  <si>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</si>
  <si>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</si>
  <si>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</si>
  <si>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</si>
  <si>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</si>
  <si>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00262978</t>
  </si>
  <si>
    <t xml:space="preserve"> STATUTÁRNÍ MĚSTO LIBEREC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</si>
  <si>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</si>
  <si>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</si>
  <si>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</si>
  <si>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</si>
  <si>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</si>
  <si>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</si>
  <si>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</si>
  <si>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</si>
  <si>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</si>
  <si>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</si>
  <si>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</si>
  <si>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</si>
  <si>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</si>
  <si>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</si>
  <si>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</si>
  <si>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</si>
  <si>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</si>
  <si>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</si>
  <si>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</si>
  <si>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</si>
  <si>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</si>
  <si>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</si>
  <si>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</si>
  <si>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</si>
  <si>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</si>
  <si>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</si>
  <si>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</si>
  <si>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</si>
  <si>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</si>
  <si>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</si>
  <si>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</si>
  <si>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</si>
  <si>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</si>
  <si>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</si>
  <si>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</si>
  <si>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</si>
  <si>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</si>
  <si>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</si>
  <si>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</si>
  <si>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</si>
  <si>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</si>
  <si>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</si>
  <si>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</si>
  <si>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</si>
  <si>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</si>
  <si>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</si>
  <si>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</si>
  <si>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Sokolovské náměstí</t>
  </si>
  <si>
    <t>STA</t>
  </si>
  <si>
    <t>1</t>
  </si>
  <si>
    <t>{d51ff6f8-0ed7-47a8-b122-0575984640c8}</t>
  </si>
  <si>
    <t>2</t>
  </si>
  <si>
    <t>/</t>
  </si>
  <si>
    <t>SO 01</t>
  </si>
  <si>
    <t>Vlastní objekt</t>
  </si>
  <si>
    <t>Soupis</t>
  </si>
  <si>
    <t>{1c92d8d9-fc85-4b92-909c-ed36314b1eb2}</t>
  </si>
  <si>
    <t>VRN</t>
  </si>
  <si>
    <t>Vedlejší rozpočtové náklady</t>
  </si>
  <si>
    <t>{324c85a7-c9ed-444f-9049-6ef9f4d22cca}</t>
  </si>
  <si>
    <t>KRYCÍ LIST SOUPISU PRACÍ</t>
  </si>
  <si>
    <t>Objekt:</t>
  </si>
  <si>
    <t>01 - Sokolovské náměstí</t>
  </si>
  <si>
    <t>Soupis:</t>
  </si>
  <si>
    <t>SO 01 - Vlastní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</si>
  <si>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</si>
  <si>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</si>
  <si>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</si>
  <si>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</si>
  <si>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</si>
  <si>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</si>
  <si>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</si>
  <si>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</si>
  <si>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</si>
  <si>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</si>
  <si>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</si>
  <si>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</si>
  <si>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</si>
  <si>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</si>
  <si>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</si>
  <si>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762 - Konstrukce tesařské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</si>
  <si>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</si>
  <si>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</si>
  <si>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</si>
  <si>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</si>
  <si>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</si>
  <si>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</si>
  <si>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</si>
  <si>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</si>
  <si>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</si>
  <si>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</si>
  <si>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</si>
  <si>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</si>
  <si>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</si>
  <si>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</si>
  <si>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</si>
  <si>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</si>
  <si>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</si>
  <si>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</si>
  <si>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</si>
  <si>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</si>
  <si>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</si>
  <si>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komunikací pro pěší s přemístěním hmot na skládku na vzdálenost do 3 m nebo s naložením na dopravní prostředek s ložem z kameniva nebo živice a s jakoukoliv výplní spár ručně z mozaiky</t>
  </si>
  <si>
    <t>m2</t>
  </si>
  <si>
    <t>CS ÚRS 2024 01</t>
  </si>
  <si>
    <t>4</t>
  </si>
  <si>
    <t>-696102684</t>
  </si>
  <si>
    <t>Online PSC</t>
  </si>
  <si>
    <t>https://podminky.urs.cz/item/CS_URS_2024_01/113106111</t>
  </si>
  <si>
    <t>VV</t>
  </si>
  <si>
    <t>předpoklad</t>
  </si>
  <si>
    <t>3,0*0,5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</si>
  <si>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</si>
  <si>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</si>
  <si>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</si>
  <si>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-837679993</t>
  </si>
  <si>
    <t>https://podminky.urs.cz/item/CS_URS_2024_01/113202111</t>
  </si>
  <si>
    <t>3,07</t>
  </si>
  <si>
    <t>3</t>
  </si>
  <si>
    <t>121151103</t>
  </si>
  <si>
    <t>Sejmutí ornice strojně při souvislé ploše do 100 m2, tl. vrstvy do 200 mm</t>
  </si>
  <si>
    <t>202726609</t>
  </si>
  <si>
    <t>https://podminky.urs.cz/item/CS_URS_2024_01/121151103</t>
  </si>
  <si>
    <t>10,0</t>
  </si>
  <si>
    <t>131251100</t>
  </si>
  <si>
    <t>Hloubení nezapažených jam a zářezů strojně s urovnáním dna do předepsaného profilu a spádu v hornině třídy těžitelnosti I skupiny 3 do 20 m3</t>
  </si>
  <si>
    <t>m3</t>
  </si>
  <si>
    <t>-740697224</t>
  </si>
  <si>
    <t>https://podminky.urs.cz/item/CS_URS_2024_01/131251100</t>
  </si>
  <si>
    <t>1,1*3,0*0,51</t>
  </si>
  <si>
    <t>5</t>
  </si>
  <si>
    <t>132251101</t>
  </si>
  <si>
    <t>Hloubení nezapažených rýh šířky do 800 mm strojně s urovnáním dna do předepsaného profilu a spádu v hornině třídy těžitelnosti I skupiny 3 do 20 m3</t>
  </si>
  <si>
    <t>644732091</t>
  </si>
  <si>
    <t>https://podminky.urs.cz/item/CS_URS_2024_01/132251101</t>
  </si>
  <si>
    <t>3,0*0,7*(1,31-0,15)*2</t>
  </si>
  <si>
    <t>6</t>
  </si>
  <si>
    <t>139001101</t>
  </si>
  <si>
    <t>Příplatek k cenám hloubených vykopávek za ztížení vykopávky v blízkosti podzemního vedení nebo výbušnin pro jakoukoliv třídu horniny</t>
  </si>
  <si>
    <t>1769237210</t>
  </si>
  <si>
    <t>https://podminky.urs.cz/item/CS_URS_2024_01/139001101</t>
  </si>
  <si>
    <t>"v rámci etapizace díla provádění prací s ohledem na zhotovené přípojky"</t>
  </si>
  <si>
    <t>Součet</t>
  </si>
  <si>
    <t>7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</si>
  <si>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</si>
  <si>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</si>
  <si>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-2033496996</t>
  </si>
  <si>
    <t>https://podminky.urs.cz/item/CS_URS_2024_01/162651112</t>
  </si>
  <si>
    <t>hloubení- zásyp</t>
  </si>
  <si>
    <t>(1,683+4,872)-2,16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</si>
  <si>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</si>
  <si>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</si>
  <si>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</si>
  <si>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</si>
  <si>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-2026828930</t>
  </si>
  <si>
    <t>https://podminky.urs.cz/item/CS_URS_2024_01/171201231</t>
  </si>
  <si>
    <t>4,395*1,8</t>
  </si>
  <si>
    <t>9</t>
  </si>
  <si>
    <t>174111101</t>
  </si>
  <si>
    <t>Zásyp sypaninou z jakékoliv horniny ručně s uložením výkopku ve vrstvách se zhutněním jam, šachet, rýh nebo kolem objektů v těchto vykopávkách</t>
  </si>
  <si>
    <t>201496155</t>
  </si>
  <si>
    <t>https://podminky.urs.cz/item/CS_URS_2024_01/174111101</t>
  </si>
  <si>
    <t>P</t>
  </si>
  <si>
    <t>Poznámka k položce:
Zemina k zásypu umístěna do 3m od výkopu</t>
  </si>
  <si>
    <t>3,0*0,18*2*2</t>
  </si>
  <si>
    <t>Zakládání</t>
  </si>
  <si>
    <t>10</t>
  </si>
  <si>
    <t>271562211</t>
  </si>
  <si>
    <t>Podsyp pod základové konstrukce se zhutněním a urovnáním povrchu z kameniva drobného, frakce 0 - 4 mm</t>
  </si>
  <si>
    <t>-1222151861</t>
  </si>
  <si>
    <t>https://podminky.urs.cz/item/CS_URS_2024_01/271562211</t>
  </si>
  <si>
    <t>1,5*3,0*0,3</t>
  </si>
  <si>
    <t>11</t>
  </si>
  <si>
    <t>274313511</t>
  </si>
  <si>
    <t>Základy z betonu prostého pasy betonu kamenem neprokládaného tř. C 12/15</t>
  </si>
  <si>
    <t>1486303152</t>
  </si>
  <si>
    <t>https://podminky.urs.cz/item/CS_URS_2024_01/274313511</t>
  </si>
  <si>
    <t>"podkladní beton"</t>
  </si>
  <si>
    <t>3,0*0,6*2*0,1</t>
  </si>
  <si>
    <t>12</t>
  </si>
  <si>
    <t>279113155</t>
  </si>
  <si>
    <t>Základové zdi z tvárnic ztraceného bednění včetně výplně z betonu bez zvláštních nároků na vliv prostředí třídy C 25/30, tloušťky zdiva přes 300 do 400 mm</t>
  </si>
  <si>
    <t>-897113313</t>
  </si>
  <si>
    <t>https://podminky.urs.cz/item/CS_URS_2024_01/279113155</t>
  </si>
  <si>
    <t>3,0*1,0*2</t>
  </si>
  <si>
    <t>13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</si>
  <si>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</si>
  <si>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</si>
  <si>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-1182736419</t>
  </si>
  <si>
    <t>https://podminky.urs.cz/item/CS_URS_2024_01/279361821</t>
  </si>
  <si>
    <t>výztuž - ocel betonářská prum.10mm - 8,96kg/m2</t>
  </si>
  <si>
    <t>6,0*8,96*0,001</t>
  </si>
  <si>
    <t>Komunikace pozemní</t>
  </si>
  <si>
    <t>14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</si>
  <si>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</si>
  <si>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</si>
  <si>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-446091443</t>
  </si>
  <si>
    <t>https://podminky.urs.cz/item/CS_URS_2024_01/591411111</t>
  </si>
  <si>
    <t>"zpětná pokládka"</t>
  </si>
  <si>
    <t>1,5</t>
  </si>
  <si>
    <t>"nové zadláždění"</t>
  </si>
  <si>
    <t>M</t>
  </si>
  <si>
    <t>58381010</t>
  </si>
  <si>
    <t>kostka řezanoštípaná dlažební žula 6x6x4cm</t>
  </si>
  <si>
    <t>510359442</t>
  </si>
  <si>
    <t>1,0</t>
  </si>
  <si>
    <t>1*1,02 "Přepočtené koeficientem množství</t>
  </si>
  <si>
    <t>Trubní vedení</t>
  </si>
  <si>
    <t>16</t>
  </si>
  <si>
    <t>877260310</t>
  </si>
  <si>
    <t>Montáž tvarovek na kanalizačním plastovém potrubí z PP nebo PVC-U hladkého plnostěnného kolen, víček nebo hrdlových uzávěrů DN 100</t>
  </si>
  <si>
    <t>kus</t>
  </si>
  <si>
    <t>-1561930235</t>
  </si>
  <si>
    <t>https://podminky.urs.cz/item/CS_URS_2024_01/877260310</t>
  </si>
  <si>
    <t>17</t>
  </si>
  <si>
    <t>28611351</t>
  </si>
  <si>
    <t>koleno kanalizační PVC KG 110x45°</t>
  </si>
  <si>
    <t>-1346055487</t>
  </si>
  <si>
    <t>18</t>
  </si>
  <si>
    <t>877310330</t>
  </si>
  <si>
    <t>Montáž tvarovek na kanalizačním plastovém potrubí z PP nebo PVC-U hladkého plnostěnného spojek nebo redukcí DN 150</t>
  </si>
  <si>
    <t>312237959</t>
  </si>
  <si>
    <t>https://podminky.urs.cz/item/CS_URS_2024_01/877310330</t>
  </si>
  <si>
    <t>19</t>
  </si>
  <si>
    <t>28611528</t>
  </si>
  <si>
    <t>přechod kanalizační KG kamenina-plast DN 160</t>
  </si>
  <si>
    <t>-1745150765</t>
  </si>
  <si>
    <t>20</t>
  </si>
  <si>
    <t>28611504</t>
  </si>
  <si>
    <t>redukce kanalizační PVC 160/110</t>
  </si>
  <si>
    <t>-759674454</t>
  </si>
  <si>
    <t>879161111</t>
  </si>
  <si>
    <t>Montáž napojení vodovodní přípojky v otevřeném výkopu DN 25</t>
  </si>
  <si>
    <t>-1430705555</t>
  </si>
  <si>
    <t>https://podminky.urs.cz/item/CS_URS_2024_01/879161111</t>
  </si>
  <si>
    <t>"napojení zaslepené přípojky na vnitřní rozvod"</t>
  </si>
  <si>
    <t>Ostatní konstrukce a práce, bourání</t>
  </si>
  <si>
    <t>22</t>
  </si>
  <si>
    <t>949121111</t>
  </si>
  <si>
    <t>Lešení lehké kozové dílcové o výšce lešeňové podlahy do 1,2 m montáž</t>
  </si>
  <si>
    <t>sada</t>
  </si>
  <si>
    <t>-893561243</t>
  </si>
  <si>
    <t>https://podminky.urs.cz/item/CS_URS_2024_01/949121111</t>
  </si>
  <si>
    <t>23</t>
  </si>
  <si>
    <t>949121211</t>
  </si>
  <si>
    <t>Lešení lehké kozové dílcové o výšce lešeňové podlahy do 1,2 m příplatek k ceně za každý den použití</t>
  </si>
  <si>
    <t>-1986643396</t>
  </si>
  <si>
    <t>https://podminky.urs.cz/item/CS_URS_2024_01/949121211</t>
  </si>
  <si>
    <t>2*5</t>
  </si>
  <si>
    <t>24</t>
  </si>
  <si>
    <t>949121811</t>
  </si>
  <si>
    <t>Lešení lehké kozové dílcové o výšce lešeňové podlahy do 1,2 m demontáž</t>
  </si>
  <si>
    <t>1274930433</t>
  </si>
  <si>
    <t>https://podminky.urs.cz/item/CS_URS_2024_01/949121811</t>
  </si>
  <si>
    <t>25</t>
  </si>
  <si>
    <t>9533331</t>
  </si>
  <si>
    <t>Osazení a dodávka zemnícího pásku z FeZn vč. vyvedení a napojení</t>
  </si>
  <si>
    <t>-924377630</t>
  </si>
  <si>
    <t>3,0*2</t>
  </si>
  <si>
    <t>1,5*2</t>
  </si>
  <si>
    <t>26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</si>
  <si>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</si>
  <si>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kamenivem těženým</t>
  </si>
  <si>
    <t>-1681254366</t>
  </si>
  <si>
    <t>https://podminky.urs.cz/item/CS_URS_2024_01/979071121</t>
  </si>
  <si>
    <t>"pro zpětnou pokládku"</t>
  </si>
  <si>
    <t>27</t>
  </si>
  <si>
    <t>9833331</t>
  </si>
  <si>
    <t>Osazení a dodávka automatické veřejné toalety vel.2100x2900x2400mm, celková hmotnost 8 tun - kompletní provedení vč. systémových detailů a prvků (bližší popis viz.TZ) vč. nákladů na jeřábovou techniku</t>
  </si>
  <si>
    <t>kpl</t>
  </si>
  <si>
    <t>-498096027</t>
  </si>
  <si>
    <t>997</t>
  </si>
  <si>
    <t>Přesun sutě</t>
  </si>
  <si>
    <t>28</t>
  </si>
  <si>
    <t>997013501</t>
  </si>
  <si>
    <t>Odvoz suti a vybouraných hmot na skládku nebo meziskládku se složením, na vzdálenost do 1 km</t>
  </si>
  <si>
    <t>-1323785160</t>
  </si>
  <si>
    <t>https://podminky.urs.cz/item/CS_URS_2024_01/997013501</t>
  </si>
  <si>
    <t>29</t>
  </si>
  <si>
    <t>997013509</t>
  </si>
  <si>
    <t>Odvoz suti a vybouraných hmot na skládku nebo meziskládku se složením, na vzdálenost Příplatek k ceně za každý další započatý 1 km přes 1 km</t>
  </si>
  <si>
    <t>282933079</t>
  </si>
  <si>
    <t>https://podminky.urs.cz/item/CS_URS_2024_01/997013509</t>
  </si>
  <si>
    <t>"uložení na deponii investora (do 6 km)- bez poplatku"</t>
  </si>
  <si>
    <t>1,051*5</t>
  </si>
  <si>
    <t>998</t>
  </si>
  <si>
    <t>Přesun hmot</t>
  </si>
  <si>
    <t>30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</si>
  <si>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</si>
  <si>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</si>
  <si>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-1780619145</t>
  </si>
  <si>
    <t>https://podminky.urs.cz/item/CS_URS_2024_01/998011001</t>
  </si>
  <si>
    <t>PSV</t>
  </si>
  <si>
    <t>Práce a dodávky PSV</t>
  </si>
  <si>
    <t>721</t>
  </si>
  <si>
    <t>Zdravotechnika - vnitřní kanalizace</t>
  </si>
  <si>
    <t>31</t>
  </si>
  <si>
    <t>721174025</t>
  </si>
  <si>
    <t>Potrubí z trub polypropylenových odpadní (svislé) DN 110</t>
  </si>
  <si>
    <t>1805274152</t>
  </si>
  <si>
    <t>https://podminky.urs.cz/item/CS_URS_2024_01/721174025</t>
  </si>
  <si>
    <t>32</t>
  </si>
  <si>
    <t>721194109</t>
  </si>
  <si>
    <t>Vyměření přípojek na potrubí vyvedení a upevnění odpadních výpustek DN 110</t>
  </si>
  <si>
    <t>826204647</t>
  </si>
  <si>
    <t>https://podminky.urs.cz/item/CS_URS_2024_01/721194109</t>
  </si>
  <si>
    <t>33</t>
  </si>
  <si>
    <t>721290111</t>
  </si>
  <si>
    <t>Zkouška těsnosti kanalizace v objektech vodou do DN 125</t>
  </si>
  <si>
    <t>1739784155</t>
  </si>
  <si>
    <t>https://podminky.urs.cz/item/CS_URS_2024_01/721290111</t>
  </si>
  <si>
    <t>34</t>
  </si>
  <si>
    <t>998721101</t>
  </si>
  <si>
    <t>Přesun hmot pro vnitřní kanalizaci stanovený z hmotnosti přesunovaného materiálu vodorovná dopravní vzdálenost do 50 m základní v objektech výšky do 6 m</t>
  </si>
  <si>
    <t>-1434490223</t>
  </si>
  <si>
    <t>https://podminky.urs.cz/item/CS_URS_2024_01/998721101</t>
  </si>
  <si>
    <t>722</t>
  </si>
  <si>
    <t>Zdravotechnika - vnitřní vodovod</t>
  </si>
  <si>
    <t>35</t>
  </si>
  <si>
    <t>722270103</t>
  </si>
  <si>
    <t>Vodoměrové sestavy závitové G 5/4"</t>
  </si>
  <si>
    <t>soubor</t>
  </si>
  <si>
    <t>7978800</t>
  </si>
  <si>
    <t>https://podminky.urs.cz/item/CS_URS_2024_01/722270103</t>
  </si>
  <si>
    <t>např. sestava s kulovým ventilem DN 32, vodoměrem DN 20"</t>
  </si>
  <si>
    <t>"(jmenovitý průtok 1,5 m3/hod), kulovým ventilem s vypouštěním DN 32 a zpětnou klapkou DN 32, vše PN 16"</t>
  </si>
  <si>
    <t>36</t>
  </si>
  <si>
    <t>998722101</t>
  </si>
  <si>
    <t>Přesun hmot pro vnitřní vodovod stanovený z hmotnosti přesunovaného materiálu vodorovná dopravní vzdálenost do 50 m základní v objektech výšky do 6 m</t>
  </si>
  <si>
    <t>41842860</t>
  </si>
  <si>
    <t>https://podminky.urs.cz/item/CS_URS_2024_01/998722101</t>
  </si>
  <si>
    <t>762</t>
  </si>
  <si>
    <t>Konstrukce tesařské</t>
  </si>
  <si>
    <t>37</t>
  </si>
  <si>
    <t>762136114</t>
  </si>
  <si>
    <t>Montáž bednění stěn z hoblovaných latí s mezerami 40 až 60 mm</t>
  </si>
  <si>
    <t>1075433990</t>
  </si>
  <si>
    <t>https://podminky.urs.cz/item/CS_URS_2024_01/762136114</t>
  </si>
  <si>
    <t>2*(3,07+2,11)*2,37</t>
  </si>
  <si>
    <t>-1,05*2,37</t>
  </si>
  <si>
    <t>38</t>
  </si>
  <si>
    <t>60514101-R</t>
  </si>
  <si>
    <t>hoblované latě thermowood borovice 42x42 mm</t>
  </si>
  <si>
    <t>-746587939</t>
  </si>
  <si>
    <t>"prodejní délka 3 m (ztratné 8%)"</t>
  </si>
  <si>
    <t>2*(3,07+2,11)/0,08</t>
  </si>
  <si>
    <t>-1,05/0,08</t>
  </si>
  <si>
    <t>Mezisoučet</t>
  </si>
  <si>
    <t>116,375*3*1,08</t>
  </si>
  <si>
    <t>39</t>
  </si>
  <si>
    <t>762195000</t>
  </si>
  <si>
    <t>Spojovací prostředky pro montáž dle požadavku PD (nerez vruty apod.)</t>
  </si>
  <si>
    <t>-376232725</t>
  </si>
  <si>
    <t>https://podminky.urs.cz/item/CS_URS_2024_01/762195000</t>
  </si>
  <si>
    <t>40</t>
  </si>
  <si>
    <t>762439001</t>
  </si>
  <si>
    <t>Obložení stěn montáž roštu podkladového</t>
  </si>
  <si>
    <t>1357920577</t>
  </si>
  <si>
    <t>https://podminky.urs.cz/item/CS_URS_2024_01/762439001</t>
  </si>
  <si>
    <t>4*2*(3,07+2,11)</t>
  </si>
  <si>
    <t>-4*1,05</t>
  </si>
  <si>
    <t>41</t>
  </si>
  <si>
    <t>60514102-R</t>
  </si>
  <si>
    <t>hoblované latě thermowood borovice 40x40 mm</t>
  </si>
  <si>
    <t>-278171906</t>
  </si>
  <si>
    <t>"prodejní délka 3 m (prořez 8%)"</t>
  </si>
  <si>
    <t>4*4*3*1,08</t>
  </si>
  <si>
    <t>42</t>
  </si>
  <si>
    <t>762495000-R</t>
  </si>
  <si>
    <t>Spojovací prostředky pro montáž podkladních latí dle požadavku PD s ohledem na montáž do betonové konstrukce (chem.kotvy) a do hliníkových dveří</t>
  </si>
  <si>
    <t>1068353486</t>
  </si>
  <si>
    <t>43</t>
  </si>
  <si>
    <t>998762101</t>
  </si>
  <si>
    <t>Přesun hmot pro konstrukce tesařské stanovený z hmotnosti přesunovaného materiálu vodorovná dopravní vzdálenost do 50 m základní v objektech výšky do 6 m</t>
  </si>
  <si>
    <t>-537006108</t>
  </si>
  <si>
    <t>https://podminky.urs.cz/item/CS_URS_2024_01/998762101</t>
  </si>
  <si>
    <t>783</t>
  </si>
  <si>
    <t>Dokončovací práce - nátěry</t>
  </si>
  <si>
    <t>44</t>
  </si>
  <si>
    <t>783268101</t>
  </si>
  <si>
    <t>Lazurovací nátěr tesařských konstrukcí jednonásobný olejový</t>
  </si>
  <si>
    <t>1499029032</t>
  </si>
  <si>
    <t>https://podminky.urs.cz/item/CS_URS_2024_01/783268101</t>
  </si>
  <si>
    <t>"hoblované latě thermowood borovice 42x42 mm"</t>
  </si>
  <si>
    <t>"UV bezbarvý olej - 1. nátěr"</t>
  </si>
  <si>
    <t>377,055*4*0,042*1,05</t>
  </si>
  <si>
    <t>"hoblované latě thermowood borovice 40x40 mm"</t>
  </si>
  <si>
    <t>"UV olej šedá antracit - 1.nátěr"</t>
  </si>
  <si>
    <t>51,84*4*0,04*1,05</t>
  </si>
  <si>
    <t>45</t>
  </si>
  <si>
    <t>783268111</t>
  </si>
  <si>
    <t>Lazurovací nátěr tesařských konstrukcí dvojnásobný olejový</t>
  </si>
  <si>
    <t>-128454835</t>
  </si>
  <si>
    <t>https://podminky.urs.cz/item/CS_URS_2024_01/783268111</t>
  </si>
  <si>
    <t>"UV bezbarvý olej - 2.a 3.nátěr"</t>
  </si>
  <si>
    <t>"UV olej šedá antracit - 2.a 3.nátěr"</t>
  </si>
  <si>
    <t>HZS</t>
  </si>
  <si>
    <t>Hodinové zúčtovací sazby</t>
  </si>
  <si>
    <t>46</t>
  </si>
  <si>
    <t>HZS2211</t>
  </si>
  <si>
    <t>Hodinové zúčtovací sazby profesí PSV provádění stavebních instalací instalatér</t>
  </si>
  <si>
    <t>hod</t>
  </si>
  <si>
    <t>512</t>
  </si>
  <si>
    <t>1356044987</t>
  </si>
  <si>
    <t>https://podminky.urs.cz/item/CS_URS_2024_01/HZS2211</t>
  </si>
  <si>
    <t>"dopojení WC na rozvody ZTI (voda +kanalizace)"</t>
  </si>
  <si>
    <t>2*8</t>
  </si>
  <si>
    <t>47</t>
  </si>
  <si>
    <t>HZS2231</t>
  </si>
  <si>
    <t>Hodinové zúčtovací sazby profesí PSV provádění stavebních instalací elektrikář</t>
  </si>
  <si>
    <t>739796980</t>
  </si>
  <si>
    <t>https://podminky.urs.cz/item/CS_URS_2024_01/HZS2231</t>
  </si>
  <si>
    <t>"dopojení WC na přívod elektro"</t>
  </si>
  <si>
    <t>48</t>
  </si>
  <si>
    <t>00022100-R</t>
  </si>
  <si>
    <t>drobná a pomocný materiál do položek HZS (odhad - doplňte částku 5.000,- Kč bez DPH)</t>
  </si>
  <si>
    <t>Kč</t>
  </si>
  <si>
    <t>1308864428</t>
  </si>
  <si>
    <t>VRN - Vedlejší rozpočtové náklady</t>
  </si>
  <si>
    <t xml:space="preserve">    VRN5 - Finanční náklady</t>
  </si>
  <si>
    <t>030001</t>
  </si>
  <si>
    <t>Zařízení staveniště</t>
  </si>
  <si>
    <t>1024</t>
  </si>
  <si>
    <t>-727592792</t>
  </si>
  <si>
    <t>030002</t>
  </si>
  <si>
    <t>Geodetické práce</t>
  </si>
  <si>
    <t>-576712174</t>
  </si>
  <si>
    <t>"vč. vytýčení sítí"</t>
  </si>
  <si>
    <t>030003</t>
  </si>
  <si>
    <t>Ochrana staveniště oplocením</t>
  </si>
  <si>
    <t>1254120449</t>
  </si>
  <si>
    <t>030004</t>
  </si>
  <si>
    <t>Ztížený pohyb vozidel v centrech měst</t>
  </si>
  <si>
    <t>957836617</t>
  </si>
  <si>
    <t>030005</t>
  </si>
  <si>
    <t>Dokumentace skutečného provedení stavby</t>
  </si>
  <si>
    <t>-993628585</t>
  </si>
  <si>
    <t>030006</t>
  </si>
  <si>
    <t>Kompletační činnost</t>
  </si>
  <si>
    <t>1163040281</t>
  </si>
  <si>
    <t>"mimo jiné atesty, revize apod."</t>
  </si>
  <si>
    <t>VRN5</t>
  </si>
  <si>
    <t>Finanční náklady</t>
  </si>
  <si>
    <t>052103000</t>
  </si>
  <si>
    <t>Rezerva investora - povinně ocení uchazeč částkou 50.000,- Kč bez DPH</t>
  </si>
  <si>
    <t>1314791552</t>
  </si>
  <si>
    <t>https://podminky.urs.cz/item/CS_URS_2024_01/052103000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</si>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</sst>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11" TargetMode="External" /><Relationship Id="rId2" Type="http://schemas.openxmlformats.org/officeDocument/2006/relationships/hyperlink" Target="https://podminky.urs.cz/item/CS_URS_2024_01/113202111" TargetMode="External" /><Relationship Id="rId3" Type="http://schemas.openxmlformats.org/officeDocument/2006/relationships/hyperlink" Target="https://podminky.urs.cz/item/CS_URS_2024_01/121151103" TargetMode="External" /><Relationship Id="rId4" Type="http://schemas.openxmlformats.org/officeDocument/2006/relationships/hyperlink" Target="https://podminky.urs.cz/item/CS_URS_2024_01/131251100" TargetMode="External" /><Relationship Id="rId5" Type="http://schemas.openxmlformats.org/officeDocument/2006/relationships/hyperlink" Target="https://podminky.urs.cz/item/CS_URS_2024_01/132251101" TargetMode="External" /><Relationship Id="rId6" Type="http://schemas.openxmlformats.org/officeDocument/2006/relationships/hyperlink" Target="https://podminky.urs.cz/item/CS_URS_2024_01/139001101" TargetMode="External" /><Relationship Id="rId7" Type="http://schemas.openxmlformats.org/officeDocument/2006/relationships/hyperlink" Target="https://podminky.urs.cz/item/CS_URS_2024_01/162651112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271562211" TargetMode="External" /><Relationship Id="rId11" Type="http://schemas.openxmlformats.org/officeDocument/2006/relationships/hyperlink" Target="https://podminky.urs.cz/item/CS_URS_2024_01/274313511" TargetMode="External" /><Relationship Id="rId12" Type="http://schemas.openxmlformats.org/officeDocument/2006/relationships/hyperlink" Target="https://podminky.urs.cz/item/CS_URS_2024_01/279113155" TargetMode="External" /><Relationship Id="rId13" Type="http://schemas.openxmlformats.org/officeDocument/2006/relationships/hyperlink" Target="https://podminky.urs.cz/item/CS_URS_2024_01/279361821" TargetMode="External" /><Relationship Id="rId14" Type="http://schemas.openxmlformats.org/officeDocument/2006/relationships/hyperlink" Target="https://podminky.urs.cz/item/CS_URS_2024_01/591411111" TargetMode="External" /><Relationship Id="rId15" Type="http://schemas.openxmlformats.org/officeDocument/2006/relationships/hyperlink" Target="https://podminky.urs.cz/item/CS_URS_2024_01/877260310" TargetMode="External" /><Relationship Id="rId16" Type="http://schemas.openxmlformats.org/officeDocument/2006/relationships/hyperlink" Target="https://podminky.urs.cz/item/CS_URS_2024_01/877310330" TargetMode="External" /><Relationship Id="rId17" Type="http://schemas.openxmlformats.org/officeDocument/2006/relationships/hyperlink" Target="https://podminky.urs.cz/item/CS_URS_2024_01/879161111" TargetMode="External" /><Relationship Id="rId18" Type="http://schemas.openxmlformats.org/officeDocument/2006/relationships/hyperlink" Target="https://podminky.urs.cz/item/CS_URS_2024_01/949121111" TargetMode="External" /><Relationship Id="rId19" Type="http://schemas.openxmlformats.org/officeDocument/2006/relationships/hyperlink" Target="https://podminky.urs.cz/item/CS_URS_2024_01/949121211" TargetMode="External" /><Relationship Id="rId20" Type="http://schemas.openxmlformats.org/officeDocument/2006/relationships/hyperlink" Target="https://podminky.urs.cz/item/CS_URS_2024_01/949121811" TargetMode="External" /><Relationship Id="rId21" Type="http://schemas.openxmlformats.org/officeDocument/2006/relationships/hyperlink" Target="https://podminky.urs.cz/item/CS_URS_2024_01/979071121" TargetMode="External" /><Relationship Id="rId22" Type="http://schemas.openxmlformats.org/officeDocument/2006/relationships/hyperlink" Target="https://podminky.urs.cz/item/CS_URS_2024_01/997013501" TargetMode="External" /><Relationship Id="rId23" Type="http://schemas.openxmlformats.org/officeDocument/2006/relationships/hyperlink" Target="https://podminky.urs.cz/item/CS_URS_2024_01/997013509" TargetMode="External" /><Relationship Id="rId24" Type="http://schemas.openxmlformats.org/officeDocument/2006/relationships/hyperlink" Target="https://podminky.urs.cz/item/CS_URS_2024_01/998011001" TargetMode="External" /><Relationship Id="rId25" Type="http://schemas.openxmlformats.org/officeDocument/2006/relationships/hyperlink" Target="https://podminky.urs.cz/item/CS_URS_2024_01/721174025" TargetMode="External" /><Relationship Id="rId26" Type="http://schemas.openxmlformats.org/officeDocument/2006/relationships/hyperlink" Target="https://podminky.urs.cz/item/CS_URS_2024_01/721194109" TargetMode="External" /><Relationship Id="rId27" Type="http://schemas.openxmlformats.org/officeDocument/2006/relationships/hyperlink" Target="https://podminky.urs.cz/item/CS_URS_2024_01/721290111" TargetMode="External" /><Relationship Id="rId28" Type="http://schemas.openxmlformats.org/officeDocument/2006/relationships/hyperlink" Target="https://podminky.urs.cz/item/CS_URS_2024_01/998721101" TargetMode="External" /><Relationship Id="rId29" Type="http://schemas.openxmlformats.org/officeDocument/2006/relationships/hyperlink" Target="https://podminky.urs.cz/item/CS_URS_2024_01/722270103" TargetMode="External" /><Relationship Id="rId30" Type="http://schemas.openxmlformats.org/officeDocument/2006/relationships/hyperlink" Target="https://podminky.urs.cz/item/CS_URS_2024_01/998722101" TargetMode="External" /><Relationship Id="rId31" Type="http://schemas.openxmlformats.org/officeDocument/2006/relationships/hyperlink" Target="https://podminky.urs.cz/item/CS_URS_2024_01/762136114" TargetMode="External" /><Relationship Id="rId32" Type="http://schemas.openxmlformats.org/officeDocument/2006/relationships/hyperlink" Target="https://podminky.urs.cz/item/CS_URS_2024_01/762195000" TargetMode="External" /><Relationship Id="rId33" Type="http://schemas.openxmlformats.org/officeDocument/2006/relationships/hyperlink" Target="https://podminky.urs.cz/item/CS_URS_2024_01/762439001" TargetMode="External" /><Relationship Id="rId34" Type="http://schemas.openxmlformats.org/officeDocument/2006/relationships/hyperlink" Target="https://podminky.urs.cz/item/CS_URS_2024_01/998762101" TargetMode="External" /><Relationship Id="rId35" Type="http://schemas.openxmlformats.org/officeDocument/2006/relationships/hyperlink" Target="https://podminky.urs.cz/item/CS_URS_2024_01/783268101" TargetMode="External" /><Relationship Id="rId36" Type="http://schemas.openxmlformats.org/officeDocument/2006/relationships/hyperlink" Target="https://podminky.urs.cz/item/CS_URS_2024_01/783268111" TargetMode="External" /><Relationship Id="rId37" Type="http://schemas.openxmlformats.org/officeDocument/2006/relationships/hyperlink" Target="https://podminky.urs.cz/item/CS_URS_2024_01/HZS2211" TargetMode="External" /><Relationship Id="rId38" Type="http://schemas.openxmlformats.org/officeDocument/2006/relationships/hyperlink" Target="https://podminky.urs.cz/item/CS_URS_2024_01/HZS2231" TargetMode="External" /><Relationship Id="rId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52103000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52" t="s">
        <v>14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5"/>
      <c r="AQ5" s="25"/>
      <c r="AR5" s="23"/>
      <c r="BE5" s="349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54" t="s">
        <v>17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5"/>
      <c r="AQ6" s="25"/>
      <c r="AR6" s="23"/>
      <c r="BE6" s="350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50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30</v>
      </c>
      <c r="AO8" s="25"/>
      <c r="AP8" s="25"/>
      <c r="AQ8" s="25"/>
      <c r="AR8" s="23"/>
      <c r="BE8" s="350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50"/>
      <c r="BS9" s="20" t="s">
        <v>6</v>
      </c>
    </row>
    <row r="10" spans="2:71" s="1" customFormat="1" ht="12" customHeight="1">
      <c r="B10" s="24"/>
      <c r="C10" s="25"/>
      <c r="D10" s="32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25</v>
      </c>
      <c r="AL10" s="25"/>
      <c r="AM10" s="25"/>
      <c r="AN10" s="30" t="s">
        <v>26</v>
      </c>
      <c r="AO10" s="25"/>
      <c r="AP10" s="25"/>
      <c r="AQ10" s="25"/>
      <c r="AR10" s="23"/>
      <c r="BE10" s="350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50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50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25</v>
      </c>
      <c r="AL13" s="25"/>
      <c r="AM13" s="25"/>
      <c r="AN13" s="34" t="s">
        <v>30</v>
      </c>
      <c r="AO13" s="25"/>
      <c r="AP13" s="25"/>
      <c r="AQ13" s="25"/>
      <c r="AR13" s="23"/>
      <c r="BE13" s="350"/>
      <c r="BS13" s="20" t="s">
        <v>6</v>
      </c>
    </row>
    <row r="14" spans="2:71" ht="12.75">
      <c r="B14" s="24"/>
      <c r="C14" s="25"/>
      <c r="D14" s="25"/>
      <c r="E14" s="355" t="s">
        <v>30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50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50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25</v>
      </c>
      <c r="AL16" s="25"/>
      <c r="AM16" s="25"/>
      <c r="AN16" s="30" t="s">
        <v>19</v>
      </c>
      <c r="AO16" s="25"/>
      <c r="AP16" s="25"/>
      <c r="AQ16" s="25"/>
      <c r="AR16" s="23"/>
      <c r="BE16" s="350"/>
      <c r="BS16" s="20" t="s">
        <v>4</v>
      </c>
    </row>
    <row r="17" spans="2:71" s="1" customFormat="1" ht="18.4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50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50"/>
      <c r="BS18" s="20" t="s">
        <v>6</v>
      </c>
    </row>
    <row r="19" spans="2:71" s="1" customFormat="1" ht="12" customHeight="1">
      <c r="B19" s="24"/>
      <c r="C19" s="25"/>
      <c r="D19" s="32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25</v>
      </c>
      <c r="AL19" s="25"/>
      <c r="AM19" s="25"/>
      <c r="AN19" s="30" t="s">
        <v>19</v>
      </c>
      <c r="AO19" s="25"/>
      <c r="AP19" s="25"/>
      <c r="AQ19" s="25"/>
      <c r="AR19" s="23"/>
      <c r="BE19" s="350"/>
      <c r="BS19" s="20" t="s">
        <v>6</v>
      </c>
    </row>
    <row r="20" spans="2:71" s="1" customFormat="1" ht="18.4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50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50"/>
    </row>
    <row r="22" spans="2:57" s="1" customFormat="1" ht="12" customHeight="1">
      <c r="B22" s="24"/>
      <c r="C22" s="25"/>
      <c r="D22" s="32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50"/>
    </row>
    <row r="23" spans="2:57" s="1" customFormat="1" ht="47.25" customHeight="1">
      <c r="B23" s="24"/>
      <c r="C23" s="25"/>
      <c r="D23" s="25"/>
      <c r="E23" s="357" t="s">
        <v>35</v>
      </c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25"/>
      <c r="AP23" s="25"/>
      <c r="AQ23" s="25"/>
      <c r="AR23" s="23"/>
      <c r="BE23" s="350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50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5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8">
        <f>ROUND(AG54,2)</f>
        <v>0</v>
      </c>
      <c r="AL26" s="359"/>
      <c r="AM26" s="359"/>
      <c r="AN26" s="359"/>
      <c r="AO26" s="359"/>
      <c r="AP26" s="39"/>
      <c r="AQ26" s="39"/>
      <c r="AR26" s="42"/>
      <c r="BE26" s="35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0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0" t="s">
        <v>37</v>
      </c>
      <c r="M28" s="360"/>
      <c r="N28" s="360"/>
      <c r="O28" s="360"/>
      <c r="P28" s="360"/>
      <c r="Q28" s="39"/>
      <c r="R28" s="39"/>
      <c r="S28" s="39"/>
      <c r="T28" s="39"/>
      <c r="U28" s="39"/>
      <c r="V28" s="39"/>
      <c r="W28" s="360" t="s">
        <v>38</v>
      </c>
      <c r="X28" s="360"/>
      <c r="Y28" s="360"/>
      <c r="Z28" s="360"/>
      <c r="AA28" s="360"/>
      <c r="AB28" s="360"/>
      <c r="AC28" s="360"/>
      <c r="AD28" s="360"/>
      <c r="AE28" s="360"/>
      <c r="AF28" s="39"/>
      <c r="AG28" s="39"/>
      <c r="AH28" s="39"/>
      <c r="AI28" s="39"/>
      <c r="AJ28" s="39"/>
      <c r="AK28" s="360" t="s">
        <v>39</v>
      </c>
      <c r="AL28" s="360"/>
      <c r="AM28" s="360"/>
      <c r="AN28" s="360"/>
      <c r="AO28" s="360"/>
      <c r="AP28" s="39"/>
      <c r="AQ28" s="39"/>
      <c r="AR28" s="42"/>
      <c r="BE28" s="350"/>
    </row>
    <row r="29" spans="2:57" s="3" customFormat="1" ht="14.45" customHeight="1">
      <c r="B29" s="43"/>
      <c r="C29" s="44"/>
      <c r="D29" s="32" t="s">
        <v>40</v>
      </c>
      <c r="E29" s="44"/>
      <c r="F29" s="32" t="s">
        <v>41</v>
      </c>
      <c r="G29" s="44"/>
      <c r="H29" s="44"/>
      <c r="I29" s="44"/>
      <c r="J29" s="44"/>
      <c r="K29" s="44"/>
      <c r="L29" s="363">
        <v>0.21</v>
      </c>
      <c r="M29" s="362"/>
      <c r="N29" s="362"/>
      <c r="O29" s="362"/>
      <c r="P29" s="362"/>
      <c r="Q29" s="44"/>
      <c r="R29" s="44"/>
      <c r="S29" s="44"/>
      <c r="T29" s="44"/>
      <c r="U29" s="44"/>
      <c r="V29" s="44"/>
      <c r="W29" s="361">
        <f>ROUND(AZ54,2)</f>
        <v>0</v>
      </c>
      <c r="X29" s="362"/>
      <c r="Y29" s="362"/>
      <c r="Z29" s="362"/>
      <c r="AA29" s="362"/>
      <c r="AB29" s="362"/>
      <c r="AC29" s="362"/>
      <c r="AD29" s="362"/>
      <c r="AE29" s="362"/>
      <c r="AF29" s="44"/>
      <c r="AG29" s="44"/>
      <c r="AH29" s="44"/>
      <c r="AI29" s="44"/>
      <c r="AJ29" s="44"/>
      <c r="AK29" s="361">
        <f>ROUND(AV54,2)</f>
        <v>0</v>
      </c>
      <c r="AL29" s="362"/>
      <c r="AM29" s="362"/>
      <c r="AN29" s="362"/>
      <c r="AO29" s="362"/>
      <c r="AP29" s="44"/>
      <c r="AQ29" s="44"/>
      <c r="AR29" s="45"/>
      <c r="BE29" s="351"/>
    </row>
    <row r="30" spans="2:57" s="3" customFormat="1" ht="14.45" customHeight="1">
      <c r="B30" s="43"/>
      <c r="C30" s="44"/>
      <c r="D30" s="44"/>
      <c r="E30" s="44"/>
      <c r="F30" s="32" t="s">
        <v>42</v>
      </c>
      <c r="G30" s="44"/>
      <c r="H30" s="44"/>
      <c r="I30" s="44"/>
      <c r="J30" s="44"/>
      <c r="K30" s="44"/>
      <c r="L30" s="363">
        <v>0.15</v>
      </c>
      <c r="M30" s="362"/>
      <c r="N30" s="362"/>
      <c r="O30" s="362"/>
      <c r="P30" s="362"/>
      <c r="Q30" s="44"/>
      <c r="R30" s="44"/>
      <c r="S30" s="44"/>
      <c r="T30" s="44"/>
      <c r="U30" s="44"/>
      <c r="V30" s="44"/>
      <c r="W30" s="361">
        <f>ROUND(BA54,2)</f>
        <v>0</v>
      </c>
      <c r="X30" s="362"/>
      <c r="Y30" s="362"/>
      <c r="Z30" s="362"/>
      <c r="AA30" s="362"/>
      <c r="AB30" s="362"/>
      <c r="AC30" s="362"/>
      <c r="AD30" s="362"/>
      <c r="AE30" s="362"/>
      <c r="AF30" s="44"/>
      <c r="AG30" s="44"/>
      <c r="AH30" s="44"/>
      <c r="AI30" s="44"/>
      <c r="AJ30" s="44"/>
      <c r="AK30" s="361">
        <f>ROUND(AW54,2)</f>
        <v>0</v>
      </c>
      <c r="AL30" s="362"/>
      <c r="AM30" s="362"/>
      <c r="AN30" s="362"/>
      <c r="AO30" s="362"/>
      <c r="AP30" s="44"/>
      <c r="AQ30" s="44"/>
      <c r="AR30" s="45"/>
      <c r="BE30" s="351"/>
    </row>
    <row r="31" spans="2:57" s="3" customFormat="1" ht="14.45" customHeight="1" hidden="1">
      <c r="B31" s="43"/>
      <c r="C31" s="44"/>
      <c r="D31" s="44"/>
      <c r="E31" s="44"/>
      <c r="F31" s="32" t="s">
        <v>43</v>
      </c>
      <c r="G31" s="44"/>
      <c r="H31" s="44"/>
      <c r="I31" s="44"/>
      <c r="J31" s="44"/>
      <c r="K31" s="44"/>
      <c r="L31" s="363">
        <v>0.21</v>
      </c>
      <c r="M31" s="362"/>
      <c r="N31" s="362"/>
      <c r="O31" s="362"/>
      <c r="P31" s="362"/>
      <c r="Q31" s="44"/>
      <c r="R31" s="44"/>
      <c r="S31" s="44"/>
      <c r="T31" s="44"/>
      <c r="U31" s="44"/>
      <c r="V31" s="44"/>
      <c r="W31" s="361">
        <f>ROUND(BB54,2)</f>
        <v>0</v>
      </c>
      <c r="X31" s="362"/>
      <c r="Y31" s="362"/>
      <c r="Z31" s="362"/>
      <c r="AA31" s="362"/>
      <c r="AB31" s="362"/>
      <c r="AC31" s="362"/>
      <c r="AD31" s="362"/>
      <c r="AE31" s="362"/>
      <c r="AF31" s="44"/>
      <c r="AG31" s="44"/>
      <c r="AH31" s="44"/>
      <c r="AI31" s="44"/>
      <c r="AJ31" s="44"/>
      <c r="AK31" s="361">
        <v>0</v>
      </c>
      <c r="AL31" s="362"/>
      <c r="AM31" s="362"/>
      <c r="AN31" s="362"/>
      <c r="AO31" s="362"/>
      <c r="AP31" s="44"/>
      <c r="AQ31" s="44"/>
      <c r="AR31" s="45"/>
      <c r="BE31" s="351"/>
    </row>
    <row r="32" spans="2:57" s="3" customFormat="1" ht="14.45" customHeight="1" hidden="1">
      <c r="B32" s="43"/>
      <c r="C32" s="44"/>
      <c r="D32" s="44"/>
      <c r="E32" s="44"/>
      <c r="F32" s="32" t="s">
        <v>44</v>
      </c>
      <c r="G32" s="44"/>
      <c r="H32" s="44"/>
      <c r="I32" s="44"/>
      <c r="J32" s="44"/>
      <c r="K32" s="44"/>
      <c r="L32" s="363">
        <v>0.15</v>
      </c>
      <c r="M32" s="362"/>
      <c r="N32" s="362"/>
      <c r="O32" s="362"/>
      <c r="P32" s="362"/>
      <c r="Q32" s="44"/>
      <c r="R32" s="44"/>
      <c r="S32" s="44"/>
      <c r="T32" s="44"/>
      <c r="U32" s="44"/>
      <c r="V32" s="44"/>
      <c r="W32" s="361">
        <f>ROUND(BC54,2)</f>
        <v>0</v>
      </c>
      <c r="X32" s="362"/>
      <c r="Y32" s="362"/>
      <c r="Z32" s="362"/>
      <c r="AA32" s="362"/>
      <c r="AB32" s="362"/>
      <c r="AC32" s="362"/>
      <c r="AD32" s="362"/>
      <c r="AE32" s="362"/>
      <c r="AF32" s="44"/>
      <c r="AG32" s="44"/>
      <c r="AH32" s="44"/>
      <c r="AI32" s="44"/>
      <c r="AJ32" s="44"/>
      <c r="AK32" s="361">
        <v>0</v>
      </c>
      <c r="AL32" s="362"/>
      <c r="AM32" s="362"/>
      <c r="AN32" s="362"/>
      <c r="AO32" s="362"/>
      <c r="AP32" s="44"/>
      <c r="AQ32" s="44"/>
      <c r="AR32" s="45"/>
      <c r="BE32" s="351"/>
    </row>
    <row r="33" spans="2:44" s="3" customFormat="1" ht="14.45" customHeight="1" hidden="1">
      <c r="B33" s="43"/>
      <c r="C33" s="44"/>
      <c r="D33" s="44"/>
      <c r="E33" s="44"/>
      <c r="F33" s="32" t="s">
        <v>45</v>
      </c>
      <c r="G33" s="44"/>
      <c r="H33" s="44"/>
      <c r="I33" s="44"/>
      <c r="J33" s="44"/>
      <c r="K33" s="44"/>
      <c r="L33" s="363">
        <v>0</v>
      </c>
      <c r="M33" s="362"/>
      <c r="N33" s="362"/>
      <c r="O33" s="362"/>
      <c r="P33" s="362"/>
      <c r="Q33" s="44"/>
      <c r="R33" s="44"/>
      <c r="S33" s="44"/>
      <c r="T33" s="44"/>
      <c r="U33" s="44"/>
      <c r="V33" s="44"/>
      <c r="W33" s="361">
        <f>ROUND(BD54,2)</f>
        <v>0</v>
      </c>
      <c r="X33" s="362"/>
      <c r="Y33" s="362"/>
      <c r="Z33" s="362"/>
      <c r="AA33" s="362"/>
      <c r="AB33" s="362"/>
      <c r="AC33" s="362"/>
      <c r="AD33" s="362"/>
      <c r="AE33" s="362"/>
      <c r="AF33" s="44"/>
      <c r="AG33" s="44"/>
      <c r="AH33" s="44"/>
      <c r="AI33" s="44"/>
      <c r="AJ33" s="44"/>
      <c r="AK33" s="361">
        <v>0</v>
      </c>
      <c r="AL33" s="362"/>
      <c r="AM33" s="362"/>
      <c r="AN33" s="362"/>
      <c r="AO33" s="362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364" t="s">
        <v>48</v>
      </c>
      <c r="Y35" s="365"/>
      <c r="Z35" s="365"/>
      <c r="AA35" s="365"/>
      <c r="AB35" s="365"/>
      <c r="AC35" s="48"/>
      <c r="AD35" s="48"/>
      <c r="AE35" s="48"/>
      <c r="AF35" s="48"/>
      <c r="AG35" s="48"/>
      <c r="AH35" s="48"/>
      <c r="AI35" s="48"/>
      <c r="AJ35" s="48"/>
      <c r="AK35" s="366">
        <f>SUM(AK26:AK33)</f>
        <v>0</v>
      </c>
      <c r="AL35" s="365"/>
      <c r="AM35" s="365"/>
      <c r="AN35" s="365"/>
      <c r="AO35" s="367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2024024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8" t="str">
        <f>K6</f>
        <v>Veřejná samočistící toaleta - dodávka a montáž + stavební část</v>
      </c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70" t="str">
        <f>IF(AN8="","",AN8)</f>
        <v>Vyplň údaj</v>
      </c>
      <c r="AN47" s="370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STATUTÁRNÍ MĚSTO LIBEREC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71" t="str">
        <f>IF(E17="","",E17)</f>
        <v xml:space="preserve"> </v>
      </c>
      <c r="AN49" s="372"/>
      <c r="AO49" s="372"/>
      <c r="AP49" s="372"/>
      <c r="AQ49" s="39"/>
      <c r="AR49" s="42"/>
      <c r="AS49" s="373" t="s">
        <v>50</v>
      </c>
      <c r="AT49" s="374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371" t="str">
        <f>IF(E20="","",E20)</f>
        <v xml:space="preserve"> </v>
      </c>
      <c r="AN50" s="372"/>
      <c r="AO50" s="372"/>
      <c r="AP50" s="372"/>
      <c r="AQ50" s="39"/>
      <c r="AR50" s="42"/>
      <c r="AS50" s="375"/>
      <c r="AT50" s="376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7"/>
      <c r="AT51" s="378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9" t="s">
        <v>51</v>
      </c>
      <c r="D52" s="380"/>
      <c r="E52" s="380"/>
      <c r="F52" s="380"/>
      <c r="G52" s="380"/>
      <c r="H52" s="69"/>
      <c r="I52" s="381" t="s">
        <v>52</v>
      </c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2" t="s">
        <v>53</v>
      </c>
      <c r="AH52" s="380"/>
      <c r="AI52" s="380"/>
      <c r="AJ52" s="380"/>
      <c r="AK52" s="380"/>
      <c r="AL52" s="380"/>
      <c r="AM52" s="380"/>
      <c r="AN52" s="381" t="s">
        <v>54</v>
      </c>
      <c r="AO52" s="380"/>
      <c r="AP52" s="380"/>
      <c r="AQ52" s="70" t="s">
        <v>55</v>
      </c>
      <c r="AR52" s="42"/>
      <c r="AS52" s="71" t="s">
        <v>56</v>
      </c>
      <c r="AT52" s="72" t="s">
        <v>57</v>
      </c>
      <c r="AU52" s="72" t="s">
        <v>58</v>
      </c>
      <c r="AV52" s="72" t="s">
        <v>59</v>
      </c>
      <c r="AW52" s="72" t="s">
        <v>60</v>
      </c>
      <c r="AX52" s="72" t="s">
        <v>61</v>
      </c>
      <c r="AY52" s="72" t="s">
        <v>62</v>
      </c>
      <c r="AZ52" s="72" t="s">
        <v>63</v>
      </c>
      <c r="BA52" s="72" t="s">
        <v>64</v>
      </c>
      <c r="BB52" s="72" t="s">
        <v>65</v>
      </c>
      <c r="BC52" s="72" t="s">
        <v>66</v>
      </c>
      <c r="BD52" s="73" t="s">
        <v>67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90">
        <f>ROUND(AG55,2)</f>
        <v>0</v>
      </c>
      <c r="AH54" s="390"/>
      <c r="AI54" s="390"/>
      <c r="AJ54" s="390"/>
      <c r="AK54" s="390"/>
      <c r="AL54" s="390"/>
      <c r="AM54" s="390"/>
      <c r="AN54" s="391">
        <f>SUM(AG54,AT54)</f>
        <v>0</v>
      </c>
      <c r="AO54" s="391"/>
      <c r="AP54" s="391"/>
      <c r="AQ54" s="81" t="s">
        <v>19</v>
      </c>
      <c r="AR54" s="82"/>
      <c r="AS54" s="83">
        <f>ROUND(AS55,2)</f>
        <v>0</v>
      </c>
      <c r="AT54" s="84">
        <f>ROUND(SUM(AV54:AW54),2)</f>
        <v>0</v>
      </c>
      <c r="AU54" s="85">
        <f>ROUND(AU55,5)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ROUND(AZ55,2)</f>
        <v>0</v>
      </c>
      <c r="BA54" s="84">
        <f>ROUND(BA55,2)</f>
        <v>0</v>
      </c>
      <c r="BB54" s="84">
        <f>ROUND(BB55,2)</f>
        <v>0</v>
      </c>
      <c r="BC54" s="84">
        <f>ROUND(BC55,2)</f>
        <v>0</v>
      </c>
      <c r="BD54" s="86">
        <f>ROUND(BD55,2)</f>
        <v>0</v>
      </c>
      <c r="BS54" s="87" t="s">
        <v>69</v>
      </c>
      <c r="BT54" s="87" t="s">
        <v>70</v>
      </c>
      <c r="BU54" s="88" t="s">
        <v>71</v>
      </c>
      <c r="BV54" s="87" t="s">
        <v>72</v>
      </c>
      <c r="BW54" s="87" t="s">
        <v>5</v>
      </c>
      <c r="BX54" s="87" t="s">
        <v>73</v>
      </c>
      <c r="CL54" s="87" t="s">
        <v>19</v>
      </c>
    </row>
    <row r="55" spans="2:91" s="7" customFormat="1" ht="16.5" customHeight="1">
      <c r="B55" s="89"/>
      <c r="C55" s="90"/>
      <c r="D55" s="386" t="s">
        <v>74</v>
      </c>
      <c r="E55" s="386"/>
      <c r="F55" s="386"/>
      <c r="G55" s="386"/>
      <c r="H55" s="386"/>
      <c r="I55" s="91"/>
      <c r="J55" s="386" t="s">
        <v>75</v>
      </c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5">
        <f>ROUND(SUM(AG56:AG57),2)</f>
        <v>0</v>
      </c>
      <c r="AH55" s="384"/>
      <c r="AI55" s="384"/>
      <c r="AJ55" s="384"/>
      <c r="AK55" s="384"/>
      <c r="AL55" s="384"/>
      <c r="AM55" s="384"/>
      <c r="AN55" s="383">
        <f>SUM(AG55,AT55)</f>
        <v>0</v>
      </c>
      <c r="AO55" s="384"/>
      <c r="AP55" s="384"/>
      <c r="AQ55" s="92" t="s">
        <v>76</v>
      </c>
      <c r="AR55" s="93"/>
      <c r="AS55" s="94">
        <f>ROUND(SUM(AS56:AS57),2)</f>
        <v>0</v>
      </c>
      <c r="AT55" s="95">
        <f>ROUND(SUM(AV55:AW55),2)</f>
        <v>0</v>
      </c>
      <c r="AU55" s="96">
        <f>ROUND(SUM(AU56:AU57),5)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ROUND(SUM(AZ56:AZ57),2)</f>
        <v>0</v>
      </c>
      <c r="BA55" s="95">
        <f>ROUND(SUM(BA56:BA57),2)</f>
        <v>0</v>
      </c>
      <c r="BB55" s="95">
        <f>ROUND(SUM(BB56:BB57),2)</f>
        <v>0</v>
      </c>
      <c r="BC55" s="95">
        <f>ROUND(SUM(BC56:BC57),2)</f>
        <v>0</v>
      </c>
      <c r="BD55" s="97">
        <f>ROUND(SUM(BD56:BD57),2)</f>
        <v>0</v>
      </c>
      <c r="BS55" s="98" t="s">
        <v>69</v>
      </c>
      <c r="BT55" s="98" t="s">
        <v>77</v>
      </c>
      <c r="BU55" s="98" t="s">
        <v>71</v>
      </c>
      <c r="BV55" s="98" t="s">
        <v>72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0" s="4" customFormat="1" ht="16.5" customHeight="1">
      <c r="A56" s="99" t="s">
        <v>80</v>
      </c>
      <c r="B56" s="54"/>
      <c r="C56" s="100"/>
      <c r="D56" s="100"/>
      <c r="E56" s="389" t="s">
        <v>81</v>
      </c>
      <c r="F56" s="389"/>
      <c r="G56" s="389"/>
      <c r="H56" s="389"/>
      <c r="I56" s="389"/>
      <c r="J56" s="100"/>
      <c r="K56" s="389" t="s">
        <v>82</v>
      </c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7">
        <f>'SO 01 - Vlastní objekt'!J32</f>
        <v>0</v>
      </c>
      <c r="AH56" s="388"/>
      <c r="AI56" s="388"/>
      <c r="AJ56" s="388"/>
      <c r="AK56" s="388"/>
      <c r="AL56" s="388"/>
      <c r="AM56" s="388"/>
      <c r="AN56" s="387">
        <f>SUM(AG56,AT56)</f>
        <v>0</v>
      </c>
      <c r="AO56" s="388"/>
      <c r="AP56" s="388"/>
      <c r="AQ56" s="101" t="s">
        <v>83</v>
      </c>
      <c r="AR56" s="56"/>
      <c r="AS56" s="102">
        <v>0</v>
      </c>
      <c r="AT56" s="103">
        <f>ROUND(SUM(AV56:AW56),2)</f>
        <v>0</v>
      </c>
      <c r="AU56" s="104">
        <f>'SO 01 - Vlastní objekt'!P99</f>
        <v>0</v>
      </c>
      <c r="AV56" s="103">
        <f>'SO 01 - Vlastní objekt'!J35</f>
        <v>0</v>
      </c>
      <c r="AW56" s="103">
        <f>'SO 01 - Vlastní objekt'!J36</f>
        <v>0</v>
      </c>
      <c r="AX56" s="103">
        <f>'SO 01 - Vlastní objekt'!J37</f>
        <v>0</v>
      </c>
      <c r="AY56" s="103">
        <f>'SO 01 - Vlastní objekt'!J38</f>
        <v>0</v>
      </c>
      <c r="AZ56" s="103">
        <f>'SO 01 - Vlastní objekt'!F35</f>
        <v>0</v>
      </c>
      <c r="BA56" s="103">
        <f>'SO 01 - Vlastní objekt'!F36</f>
        <v>0</v>
      </c>
      <c r="BB56" s="103">
        <f>'SO 01 - Vlastní objekt'!F37</f>
        <v>0</v>
      </c>
      <c r="BC56" s="103">
        <f>'SO 01 - Vlastní objekt'!F38</f>
        <v>0</v>
      </c>
      <c r="BD56" s="105">
        <f>'SO 01 - Vlastní objekt'!F39</f>
        <v>0</v>
      </c>
      <c r="BT56" s="106" t="s">
        <v>79</v>
      </c>
      <c r="BV56" s="106" t="s">
        <v>72</v>
      </c>
      <c r="BW56" s="106" t="s">
        <v>84</v>
      </c>
      <c r="BX56" s="106" t="s">
        <v>78</v>
      </c>
      <c r="CL56" s="106" t="s">
        <v>19</v>
      </c>
    </row>
    <row r="57" spans="1:90" s="4" customFormat="1" ht="16.5" customHeight="1">
      <c r="A57" s="99" t="s">
        <v>80</v>
      </c>
      <c r="B57" s="54"/>
      <c r="C57" s="100"/>
      <c r="D57" s="100"/>
      <c r="E57" s="389" t="s">
        <v>85</v>
      </c>
      <c r="F57" s="389"/>
      <c r="G57" s="389"/>
      <c r="H57" s="389"/>
      <c r="I57" s="389"/>
      <c r="J57" s="100"/>
      <c r="K57" s="389" t="s">
        <v>86</v>
      </c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7">
        <f>'VRN - Vedlejší rozpočtové...'!J32</f>
        <v>0</v>
      </c>
      <c r="AH57" s="388"/>
      <c r="AI57" s="388"/>
      <c r="AJ57" s="388"/>
      <c r="AK57" s="388"/>
      <c r="AL57" s="388"/>
      <c r="AM57" s="388"/>
      <c r="AN57" s="387">
        <f>SUM(AG57,AT57)</f>
        <v>0</v>
      </c>
      <c r="AO57" s="388"/>
      <c r="AP57" s="388"/>
      <c r="AQ57" s="101" t="s">
        <v>83</v>
      </c>
      <c r="AR57" s="56"/>
      <c r="AS57" s="107">
        <v>0</v>
      </c>
      <c r="AT57" s="108">
        <f>ROUND(SUM(AV57:AW57),2)</f>
        <v>0</v>
      </c>
      <c r="AU57" s="109">
        <f>'VRN - Vedlejší rozpočtové...'!P87</f>
        <v>0</v>
      </c>
      <c r="AV57" s="108">
        <f>'VRN - Vedlejší rozpočtové...'!J35</f>
        <v>0</v>
      </c>
      <c r="AW57" s="108">
        <f>'VRN - Vedlejší rozpočtové...'!J36</f>
        <v>0</v>
      </c>
      <c r="AX57" s="108">
        <f>'VRN - Vedlejší rozpočtové...'!J37</f>
        <v>0</v>
      </c>
      <c r="AY57" s="108">
        <f>'VRN - Vedlejší rozpočtové...'!J38</f>
        <v>0</v>
      </c>
      <c r="AZ57" s="108">
        <f>'VRN - Vedlejší rozpočtové...'!F35</f>
        <v>0</v>
      </c>
      <c r="BA57" s="108">
        <f>'VRN - Vedlejší rozpočtové...'!F36</f>
        <v>0</v>
      </c>
      <c r="BB57" s="108">
        <f>'VRN - Vedlejší rozpočtové...'!F37</f>
        <v>0</v>
      </c>
      <c r="BC57" s="108">
        <f>'VRN - Vedlejší rozpočtové...'!F38</f>
        <v>0</v>
      </c>
      <c r="BD57" s="110">
        <f>'VRN - Vedlejší rozpočtové...'!F39</f>
        <v>0</v>
      </c>
      <c r="BT57" s="106" t="s">
        <v>79</v>
      </c>
      <c r="BV57" s="106" t="s">
        <v>72</v>
      </c>
      <c r="BW57" s="106" t="s">
        <v>87</v>
      </c>
      <c r="BX57" s="106" t="s">
        <v>78</v>
      </c>
      <c r="CL57" s="106" t="s">
        <v>19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algorithmName="SHA-512" hashValue="C/Yc9nDZMbIlwlbhTJlmt3ERX/KPMZyqaBHaRWflOBbkZ0OP+kxg4PspQaJYCu9Y1S3W3TnseR8cuAOptEehyw==" saltValue="p1dQYEHK4aS2ydgktMwUR5vcyDmpOqr4rC7xTFCEJuvMlVk+VR+cZiNiIpCb5riqgIGRJEbX+Qm70vDQNcnV9g==" spinCount="100000" sheet="1" objects="1" scenarios="1" formatColumns="0" formatRows="0"/>
  <mergeCells count="50">
    <mergeCell ref="AR2:BE2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SO 01 - Vlastní objekt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0" t="s">
        <v>84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88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3" t="str">
        <f>'Rekapitulace stavby'!K6</f>
        <v>Veřejná samočistící toaleta - dodávka a montáž + stavební část</v>
      </c>
      <c r="F7" s="394"/>
      <c r="G7" s="394"/>
      <c r="H7" s="394"/>
      <c r="L7" s="23"/>
    </row>
    <row r="8" spans="2:12" s="1" customFormat="1" ht="12" customHeight="1">
      <c r="B8" s="23"/>
      <c r="D8" s="115" t="s">
        <v>89</v>
      </c>
      <c r="L8" s="23"/>
    </row>
    <row r="9" spans="1:31" s="2" customFormat="1" ht="16.5" customHeight="1">
      <c r="A9" s="37"/>
      <c r="B9" s="42"/>
      <c r="C9" s="37"/>
      <c r="D9" s="37"/>
      <c r="E9" s="393" t="s">
        <v>90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91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6" t="s">
        <v>92</v>
      </c>
      <c r="F11" s="395"/>
      <c r="G11" s="395"/>
      <c r="H11" s="39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Vyplň údaj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26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7" t="str">
        <f>'Rekapitulace stavby'!E14</f>
        <v>Vyplň údaj</v>
      </c>
      <c r="F20" s="398"/>
      <c r="G20" s="398"/>
      <c r="H20" s="398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25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22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9" t="s">
        <v>35</v>
      </c>
      <c r="F29" s="399"/>
      <c r="G29" s="399"/>
      <c r="H29" s="39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ROUND(J99,2)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ROUND((SUM(BE99:BE272)),2)</f>
        <v>0</v>
      </c>
      <c r="G35" s="37"/>
      <c r="H35" s="37"/>
      <c r="I35" s="127">
        <v>0.21</v>
      </c>
      <c r="J35" s="126">
        <f>ROUND(((SUM(BE99:BE272))*I35),2)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ROUND((SUM(BF99:BF272)),2)</f>
        <v>0</v>
      </c>
      <c r="G36" s="37"/>
      <c r="H36" s="37"/>
      <c r="I36" s="127">
        <v>0.15</v>
      </c>
      <c r="J36" s="126">
        <f>ROUND(((SUM(BF99:BF272))*I36),2)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ROUND((SUM(BG99:BG272)),2)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ROUND((SUM(BH99:BH272)),2)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ROUND((SUM(BI99:BI272)),2)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93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0" t="str">
        <f>E7</f>
        <v>Veřejná samočistící toaleta - dodávka a montáž + stavební část</v>
      </c>
      <c r="F50" s="401"/>
      <c r="G50" s="401"/>
      <c r="H50" s="401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89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0" t="s">
        <v>90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91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68" t="str">
        <f>E11</f>
        <v>SO 01 - Vlastní objekt</v>
      </c>
      <c r="F54" s="402"/>
      <c r="G54" s="402"/>
      <c r="H54" s="402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Vyplň údaj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24</v>
      </c>
      <c r="D58" s="39"/>
      <c r="E58" s="39"/>
      <c r="F58" s="30" t="str">
        <f>E17</f>
        <v xml:space="preserve"> STATUTÁRNÍ MĚSTO LIBEREC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94</v>
      </c>
      <c r="D61" s="140"/>
      <c r="E61" s="140"/>
      <c r="F61" s="140"/>
      <c r="G61" s="140"/>
      <c r="H61" s="140"/>
      <c r="I61" s="140"/>
      <c r="J61" s="141" t="s">
        <v>95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J99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96</v>
      </c>
    </row>
    <row r="64" spans="2:12" s="9" customFormat="1" ht="24.95" customHeight="1">
      <c r="B64" s="143"/>
      <c r="C64" s="144"/>
      <c r="D64" s="145" t="s">
        <v>97</v>
      </c>
      <c r="E64" s="146"/>
      <c r="F64" s="146"/>
      <c r="G64" s="146"/>
      <c r="H64" s="146"/>
      <c r="I64" s="146"/>
      <c r="J64" s="147">
        <f>J100</f>
        <v>0</v>
      </c>
      <c r="K64" s="144"/>
      <c r="L64" s="148"/>
    </row>
    <row r="65" spans="2:12" s="10" customFormat="1" ht="19.9" customHeight="1">
      <c r="B65" s="149"/>
      <c r="C65" s="100"/>
      <c r="D65" s="150" t="s">
        <v>98</v>
      </c>
      <c r="E65" s="151"/>
      <c r="F65" s="151"/>
      <c r="G65" s="151"/>
      <c r="H65" s="151"/>
      <c r="I65" s="151"/>
      <c r="J65" s="152">
        <f>J101</f>
        <v>0</v>
      </c>
      <c r="K65" s="100"/>
      <c r="L65" s="153"/>
    </row>
    <row r="66" spans="2:12" s="10" customFormat="1" ht="19.9" customHeight="1">
      <c r="B66" s="149"/>
      <c r="C66" s="100"/>
      <c r="D66" s="150" t="s">
        <v>99</v>
      </c>
      <c r="E66" s="151"/>
      <c r="F66" s="151"/>
      <c r="G66" s="151"/>
      <c r="H66" s="151"/>
      <c r="I66" s="151"/>
      <c r="J66" s="152">
        <f>J136</f>
        <v>0</v>
      </c>
      <c r="K66" s="100"/>
      <c r="L66" s="153"/>
    </row>
    <row r="67" spans="2:12" s="10" customFormat="1" ht="19.9" customHeight="1">
      <c r="B67" s="149"/>
      <c r="C67" s="100"/>
      <c r="D67" s="150" t="s">
        <v>100</v>
      </c>
      <c r="E67" s="151"/>
      <c r="F67" s="151"/>
      <c r="G67" s="151"/>
      <c r="H67" s="151"/>
      <c r="I67" s="151"/>
      <c r="J67" s="152">
        <f>J151</f>
        <v>0</v>
      </c>
      <c r="K67" s="100"/>
      <c r="L67" s="153"/>
    </row>
    <row r="68" spans="2:12" s="10" customFormat="1" ht="19.9" customHeight="1">
      <c r="B68" s="149"/>
      <c r="C68" s="100"/>
      <c r="D68" s="150" t="s">
        <v>101</v>
      </c>
      <c r="E68" s="151"/>
      <c r="F68" s="151"/>
      <c r="G68" s="151"/>
      <c r="H68" s="151"/>
      <c r="I68" s="151"/>
      <c r="J68" s="152">
        <f>J162</f>
        <v>0</v>
      </c>
      <c r="K68" s="100"/>
      <c r="L68" s="153"/>
    </row>
    <row r="69" spans="2:12" s="10" customFormat="1" ht="19.9" customHeight="1">
      <c r="B69" s="149"/>
      <c r="C69" s="100"/>
      <c r="D69" s="150" t="s">
        <v>102</v>
      </c>
      <c r="E69" s="151"/>
      <c r="F69" s="151"/>
      <c r="G69" s="151"/>
      <c r="H69" s="151"/>
      <c r="I69" s="151"/>
      <c r="J69" s="152">
        <f>J174</f>
        <v>0</v>
      </c>
      <c r="K69" s="100"/>
      <c r="L69" s="153"/>
    </row>
    <row r="70" spans="2:12" s="10" customFormat="1" ht="19.9" customHeight="1">
      <c r="B70" s="149"/>
      <c r="C70" s="100"/>
      <c r="D70" s="150" t="s">
        <v>103</v>
      </c>
      <c r="E70" s="151"/>
      <c r="F70" s="151"/>
      <c r="G70" s="151"/>
      <c r="H70" s="151"/>
      <c r="I70" s="151"/>
      <c r="J70" s="152">
        <f>J191</f>
        <v>0</v>
      </c>
      <c r="K70" s="100"/>
      <c r="L70" s="153"/>
    </row>
    <row r="71" spans="2:12" s="10" customFormat="1" ht="19.9" customHeight="1">
      <c r="B71" s="149"/>
      <c r="C71" s="100"/>
      <c r="D71" s="150" t="s">
        <v>104</v>
      </c>
      <c r="E71" s="151"/>
      <c r="F71" s="151"/>
      <c r="G71" s="151"/>
      <c r="H71" s="151"/>
      <c r="I71" s="151"/>
      <c r="J71" s="152">
        <f>J198</f>
        <v>0</v>
      </c>
      <c r="K71" s="100"/>
      <c r="L71" s="153"/>
    </row>
    <row r="72" spans="2:12" s="9" customFormat="1" ht="24.95" customHeight="1">
      <c r="B72" s="143"/>
      <c r="C72" s="144"/>
      <c r="D72" s="145" t="s">
        <v>105</v>
      </c>
      <c r="E72" s="146"/>
      <c r="F72" s="146"/>
      <c r="G72" s="146"/>
      <c r="H72" s="146"/>
      <c r="I72" s="146"/>
      <c r="J72" s="147">
        <f>J201</f>
        <v>0</v>
      </c>
      <c r="K72" s="144"/>
      <c r="L72" s="148"/>
    </row>
    <row r="73" spans="2:12" s="10" customFormat="1" ht="19.9" customHeight="1">
      <c r="B73" s="149"/>
      <c r="C73" s="100"/>
      <c r="D73" s="150" t="s">
        <v>106</v>
      </c>
      <c r="E73" s="151"/>
      <c r="F73" s="151"/>
      <c r="G73" s="151"/>
      <c r="H73" s="151"/>
      <c r="I73" s="151"/>
      <c r="J73" s="152">
        <f>J202</f>
        <v>0</v>
      </c>
      <c r="K73" s="100"/>
      <c r="L73" s="153"/>
    </row>
    <row r="74" spans="2:12" s="10" customFormat="1" ht="19.9" customHeight="1">
      <c r="B74" s="149"/>
      <c r="C74" s="100"/>
      <c r="D74" s="150" t="s">
        <v>107</v>
      </c>
      <c r="E74" s="151"/>
      <c r="F74" s="151"/>
      <c r="G74" s="151"/>
      <c r="H74" s="151"/>
      <c r="I74" s="151"/>
      <c r="J74" s="152">
        <f>J211</f>
        <v>0</v>
      </c>
      <c r="K74" s="100"/>
      <c r="L74" s="153"/>
    </row>
    <row r="75" spans="2:12" s="10" customFormat="1" ht="19.9" customHeight="1">
      <c r="B75" s="149"/>
      <c r="C75" s="100"/>
      <c r="D75" s="150" t="s">
        <v>108</v>
      </c>
      <c r="E75" s="151"/>
      <c r="F75" s="151"/>
      <c r="G75" s="151"/>
      <c r="H75" s="151"/>
      <c r="I75" s="151"/>
      <c r="J75" s="152">
        <f>J219</f>
        <v>0</v>
      </c>
      <c r="K75" s="100"/>
      <c r="L75" s="153"/>
    </row>
    <row r="76" spans="2:12" s="10" customFormat="1" ht="19.9" customHeight="1">
      <c r="B76" s="149"/>
      <c r="C76" s="100"/>
      <c r="D76" s="150" t="s">
        <v>109</v>
      </c>
      <c r="E76" s="151"/>
      <c r="F76" s="151"/>
      <c r="G76" s="151"/>
      <c r="H76" s="151"/>
      <c r="I76" s="151"/>
      <c r="J76" s="152">
        <f>J244</f>
        <v>0</v>
      </c>
      <c r="K76" s="100"/>
      <c r="L76" s="153"/>
    </row>
    <row r="77" spans="2:12" s="9" customFormat="1" ht="24.95" customHeight="1">
      <c r="B77" s="143"/>
      <c r="C77" s="144"/>
      <c r="D77" s="145" t="s">
        <v>110</v>
      </c>
      <c r="E77" s="146"/>
      <c r="F77" s="146"/>
      <c r="G77" s="146"/>
      <c r="H77" s="146"/>
      <c r="I77" s="146"/>
      <c r="J77" s="147">
        <f>J263</f>
        <v>0</v>
      </c>
      <c r="K77" s="144"/>
      <c r="L77" s="148"/>
    </row>
    <row r="78" spans="1:31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3" spans="1:31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4.95" customHeight="1">
      <c r="A84" s="37"/>
      <c r="B84" s="38"/>
      <c r="C84" s="26" t="s">
        <v>111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16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0" t="str">
        <f>E7</f>
        <v>Veřejná samočistící toaleta - dodávka a montáž + stavební část</v>
      </c>
      <c r="F87" s="401"/>
      <c r="G87" s="401"/>
      <c r="H87" s="401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12" s="1" customFormat="1" ht="12" customHeight="1">
      <c r="B88" s="24"/>
      <c r="C88" s="32" t="s">
        <v>89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1:31" s="2" customFormat="1" ht="16.5" customHeight="1">
      <c r="A89" s="37"/>
      <c r="B89" s="38"/>
      <c r="C89" s="39"/>
      <c r="D89" s="39"/>
      <c r="E89" s="400" t="s">
        <v>90</v>
      </c>
      <c r="F89" s="402"/>
      <c r="G89" s="402"/>
      <c r="H89" s="402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91</v>
      </c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368" t="str">
        <f>E11</f>
        <v>SO 01 - Vlastní objekt</v>
      </c>
      <c r="F91" s="402"/>
      <c r="G91" s="402"/>
      <c r="H91" s="402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2" t="s">
        <v>21</v>
      </c>
      <c r="D93" s="39"/>
      <c r="E93" s="39"/>
      <c r="F93" s="30" t="str">
        <f>F14</f>
        <v xml:space="preserve"> </v>
      </c>
      <c r="G93" s="39"/>
      <c r="H93" s="39"/>
      <c r="I93" s="32" t="s">
        <v>23</v>
      </c>
      <c r="J93" s="62" t="str">
        <f>IF(J14="","",J14)</f>
        <v>Vyplň údaj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24</v>
      </c>
      <c r="D95" s="39"/>
      <c r="E95" s="39"/>
      <c r="F95" s="30" t="str">
        <f>E17</f>
        <v xml:space="preserve"> STATUTÁRNÍ MĚSTO LIBEREC</v>
      </c>
      <c r="G95" s="39"/>
      <c r="H95" s="39"/>
      <c r="I95" s="32" t="s">
        <v>31</v>
      </c>
      <c r="J95" s="35" t="str">
        <f>E23</f>
        <v xml:space="preserve"> 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2" customHeight="1">
      <c r="A96" s="37"/>
      <c r="B96" s="38"/>
      <c r="C96" s="32" t="s">
        <v>29</v>
      </c>
      <c r="D96" s="39"/>
      <c r="E96" s="39"/>
      <c r="F96" s="30" t="str">
        <f>IF(E20="","",E20)</f>
        <v>Vyplň údaj</v>
      </c>
      <c r="G96" s="39"/>
      <c r="H96" s="39"/>
      <c r="I96" s="32" t="s">
        <v>33</v>
      </c>
      <c r="J96" s="35" t="str">
        <f>E26</f>
        <v xml:space="preserve"> </v>
      </c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11" customFormat="1" ht="29.25" customHeight="1">
      <c r="A98" s="154"/>
      <c r="B98" s="155"/>
      <c r="C98" s="156" t="s">
        <v>112</v>
      </c>
      <c r="D98" s="157" t="s">
        <v>55</v>
      </c>
      <c r="E98" s="157" t="s">
        <v>51</v>
      </c>
      <c r="F98" s="157" t="s">
        <v>52</v>
      </c>
      <c r="G98" s="157" t="s">
        <v>113</v>
      </c>
      <c r="H98" s="157" t="s">
        <v>114</v>
      </c>
      <c r="I98" s="157" t="s">
        <v>115</v>
      </c>
      <c r="J98" s="157" t="s">
        <v>95</v>
      </c>
      <c r="K98" s="158" t="s">
        <v>116</v>
      </c>
      <c r="L98" s="159"/>
      <c r="M98" s="71" t="s">
        <v>19</v>
      </c>
      <c r="N98" s="72" t="s">
        <v>40</v>
      </c>
      <c r="O98" s="72" t="s">
        <v>117</v>
      </c>
      <c r="P98" s="72" t="s">
        <v>118</v>
      </c>
      <c r="Q98" s="72" t="s">
        <v>119</v>
      </c>
      <c r="R98" s="72" t="s">
        <v>120</v>
      </c>
      <c r="S98" s="72" t="s">
        <v>121</v>
      </c>
      <c r="T98" s="73" t="s">
        <v>122</v>
      </c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</row>
    <row r="99" spans="1:63" s="2" customFormat="1" ht="22.9" customHeight="1">
      <c r="A99" s="37"/>
      <c r="B99" s="38"/>
      <c r="C99" s="78" t="s">
        <v>123</v>
      </c>
      <c r="D99" s="39"/>
      <c r="E99" s="39"/>
      <c r="F99" s="39"/>
      <c r="G99" s="39"/>
      <c r="H99" s="39"/>
      <c r="I99" s="39"/>
      <c r="J99" s="160">
        <f>BK99</f>
        <v>0</v>
      </c>
      <c r="K99" s="39"/>
      <c r="L99" s="42"/>
      <c r="M99" s="74"/>
      <c r="N99" s="161"/>
      <c r="O99" s="75"/>
      <c r="P99" s="162">
        <f>P100+P201+P263</f>
        <v>0</v>
      </c>
      <c r="Q99" s="75"/>
      <c r="R99" s="162">
        <f>R100+R201+R263</f>
        <v>10.650263619999999</v>
      </c>
      <c r="S99" s="75"/>
      <c r="T99" s="163">
        <f>T100+T201+T263</f>
        <v>1.05085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69</v>
      </c>
      <c r="AU99" s="20" t="s">
        <v>96</v>
      </c>
      <c r="BK99" s="164">
        <f>BK100+BK201+BK263</f>
        <v>0</v>
      </c>
    </row>
    <row r="100" spans="2:63" s="12" customFormat="1" ht="25.9" customHeight="1">
      <c r="B100" s="165"/>
      <c r="C100" s="166"/>
      <c r="D100" s="167" t="s">
        <v>69</v>
      </c>
      <c r="E100" s="168" t="s">
        <v>124</v>
      </c>
      <c r="F100" s="168" t="s">
        <v>125</v>
      </c>
      <c r="G100" s="166"/>
      <c r="H100" s="166"/>
      <c r="I100" s="169"/>
      <c r="J100" s="170">
        <f>BK100</f>
        <v>0</v>
      </c>
      <c r="K100" s="166"/>
      <c r="L100" s="171"/>
      <c r="M100" s="172"/>
      <c r="N100" s="173"/>
      <c r="O100" s="173"/>
      <c r="P100" s="174">
        <f>P101+P136+P151+P162+P174+P191+P198</f>
        <v>0</v>
      </c>
      <c r="Q100" s="173"/>
      <c r="R100" s="174">
        <f>R101+R136+R151+R162+R174+R191+R198</f>
        <v>10.231954799999999</v>
      </c>
      <c r="S100" s="173"/>
      <c r="T100" s="175">
        <f>T101+T136+T151+T162+T174+T191+T198</f>
        <v>1.05085</v>
      </c>
      <c r="AR100" s="176" t="s">
        <v>77</v>
      </c>
      <c r="AT100" s="177" t="s">
        <v>69</v>
      </c>
      <c r="AU100" s="177" t="s">
        <v>70</v>
      </c>
      <c r="AY100" s="176" t="s">
        <v>126</v>
      </c>
      <c r="BK100" s="178">
        <f>BK101+BK136+BK151+BK162+BK174+BK191+BK198</f>
        <v>0</v>
      </c>
    </row>
    <row r="101" spans="2:63" s="12" customFormat="1" ht="22.9" customHeight="1">
      <c r="B101" s="165"/>
      <c r="C101" s="166"/>
      <c r="D101" s="167" t="s">
        <v>69</v>
      </c>
      <c r="E101" s="179" t="s">
        <v>77</v>
      </c>
      <c r="F101" s="179" t="s">
        <v>127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SUM(P102:P135)</f>
        <v>0</v>
      </c>
      <c r="Q101" s="173"/>
      <c r="R101" s="174">
        <f>SUM(R102:R135)</f>
        <v>0</v>
      </c>
      <c r="S101" s="173"/>
      <c r="T101" s="175">
        <f>SUM(T102:T135)</f>
        <v>1.05085</v>
      </c>
      <c r="AR101" s="176" t="s">
        <v>77</v>
      </c>
      <c r="AT101" s="177" t="s">
        <v>69</v>
      </c>
      <c r="AU101" s="177" t="s">
        <v>77</v>
      </c>
      <c r="AY101" s="176" t="s">
        <v>126</v>
      </c>
      <c r="BK101" s="178">
        <f>SUM(BK102:BK135)</f>
        <v>0</v>
      </c>
    </row>
    <row r="102" spans="1:65" s="2" customFormat="1" ht="33" customHeight="1">
      <c r="A102" s="37"/>
      <c r="B102" s="38"/>
      <c r="C102" s="181" t="s">
        <v>77</v>
      </c>
      <c r="D102" s="181" t="s">
        <v>128</v>
      </c>
      <c r="E102" s="182" t="s">
        <v>129</v>
      </c>
      <c r="F102" s="183" t="s">
        <v>130</v>
      </c>
      <c r="G102" s="184" t="s">
        <v>131</v>
      </c>
      <c r="H102" s="185">
        <v>1.5</v>
      </c>
      <c r="I102" s="186"/>
      <c r="J102" s="187">
        <f>ROUND(I102*H102,2)</f>
        <v>0</v>
      </c>
      <c r="K102" s="183" t="s">
        <v>132</v>
      </c>
      <c r="L102" s="42"/>
      <c r="M102" s="188" t="s">
        <v>19</v>
      </c>
      <c r="N102" s="189" t="s">
        <v>41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0.281</v>
      </c>
      <c r="T102" s="191">
        <f>S102*H102</f>
        <v>0.42150000000000004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133</v>
      </c>
      <c r="AT102" s="192" t="s">
        <v>128</v>
      </c>
      <c r="AU102" s="192" t="s">
        <v>79</v>
      </c>
      <c r="AY102" s="20" t="s">
        <v>126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77</v>
      </c>
      <c r="BK102" s="193">
        <f>ROUND(I102*H102,2)</f>
        <v>0</v>
      </c>
      <c r="BL102" s="20" t="s">
        <v>133</v>
      </c>
      <c r="BM102" s="192" t="s">
        <v>134</v>
      </c>
    </row>
    <row r="103" spans="1:47" s="2" customFormat="1" ht="11.25">
      <c r="A103" s="37"/>
      <c r="B103" s="38"/>
      <c r="C103" s="39"/>
      <c r="D103" s="194" t="s">
        <v>135</v>
      </c>
      <c r="E103" s="39"/>
      <c r="F103" s="195" t="s">
        <v>136</v>
      </c>
      <c r="G103" s="39"/>
      <c r="H103" s="39"/>
      <c r="I103" s="196"/>
      <c r="J103" s="39"/>
      <c r="K103" s="39"/>
      <c r="L103" s="42"/>
      <c r="M103" s="197"/>
      <c r="N103" s="198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135</v>
      </c>
      <c r="AU103" s="20" t="s">
        <v>79</v>
      </c>
    </row>
    <row r="104" spans="2:51" s="13" customFormat="1" ht="11.25">
      <c r="B104" s="199"/>
      <c r="C104" s="200"/>
      <c r="D104" s="201" t="s">
        <v>137</v>
      </c>
      <c r="E104" s="202" t="s">
        <v>19</v>
      </c>
      <c r="F104" s="203" t="s">
        <v>138</v>
      </c>
      <c r="G104" s="200"/>
      <c r="H104" s="202" t="s">
        <v>19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137</v>
      </c>
      <c r="AU104" s="209" t="s">
        <v>79</v>
      </c>
      <c r="AV104" s="13" t="s">
        <v>77</v>
      </c>
      <c r="AW104" s="13" t="s">
        <v>32</v>
      </c>
      <c r="AX104" s="13" t="s">
        <v>70</v>
      </c>
      <c r="AY104" s="209" t="s">
        <v>126</v>
      </c>
    </row>
    <row r="105" spans="2:51" s="14" customFormat="1" ht="11.25">
      <c r="B105" s="210"/>
      <c r="C105" s="211"/>
      <c r="D105" s="201" t="s">
        <v>137</v>
      </c>
      <c r="E105" s="212" t="s">
        <v>19</v>
      </c>
      <c r="F105" s="213" t="s">
        <v>139</v>
      </c>
      <c r="G105" s="211"/>
      <c r="H105" s="214">
        <v>1.5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137</v>
      </c>
      <c r="AU105" s="220" t="s">
        <v>79</v>
      </c>
      <c r="AV105" s="14" t="s">
        <v>79</v>
      </c>
      <c r="AW105" s="14" t="s">
        <v>32</v>
      </c>
      <c r="AX105" s="14" t="s">
        <v>77</v>
      </c>
      <c r="AY105" s="220" t="s">
        <v>126</v>
      </c>
    </row>
    <row r="106" spans="1:65" s="2" customFormat="1" ht="24.2" customHeight="1">
      <c r="A106" s="37"/>
      <c r="B106" s="38"/>
      <c r="C106" s="181" t="s">
        <v>79</v>
      </c>
      <c r="D106" s="181" t="s">
        <v>128</v>
      </c>
      <c r="E106" s="182" t="s">
        <v>140</v>
      </c>
      <c r="F106" s="183" t="s">
        <v>141</v>
      </c>
      <c r="G106" s="184" t="s">
        <v>142</v>
      </c>
      <c r="H106" s="185">
        <v>3.07</v>
      </c>
      <c r="I106" s="186"/>
      <c r="J106" s="187">
        <f>ROUND(I106*H106,2)</f>
        <v>0</v>
      </c>
      <c r="K106" s="183" t="s">
        <v>132</v>
      </c>
      <c r="L106" s="42"/>
      <c r="M106" s="188" t="s">
        <v>19</v>
      </c>
      <c r="N106" s="189" t="s">
        <v>41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0.205</v>
      </c>
      <c r="T106" s="191">
        <f>S106*H106</f>
        <v>0.62935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133</v>
      </c>
      <c r="AT106" s="192" t="s">
        <v>128</v>
      </c>
      <c r="AU106" s="192" t="s">
        <v>79</v>
      </c>
      <c r="AY106" s="20" t="s">
        <v>126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77</v>
      </c>
      <c r="BK106" s="193">
        <f>ROUND(I106*H106,2)</f>
        <v>0</v>
      </c>
      <c r="BL106" s="20" t="s">
        <v>133</v>
      </c>
      <c r="BM106" s="192" t="s">
        <v>143</v>
      </c>
    </row>
    <row r="107" spans="1:47" s="2" customFormat="1" ht="11.25">
      <c r="A107" s="37"/>
      <c r="B107" s="38"/>
      <c r="C107" s="39"/>
      <c r="D107" s="194" t="s">
        <v>135</v>
      </c>
      <c r="E107" s="39"/>
      <c r="F107" s="195" t="s">
        <v>144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135</v>
      </c>
      <c r="AU107" s="20" t="s">
        <v>79</v>
      </c>
    </row>
    <row r="108" spans="2:51" s="14" customFormat="1" ht="11.25">
      <c r="B108" s="210"/>
      <c r="C108" s="211"/>
      <c r="D108" s="201" t="s">
        <v>137</v>
      </c>
      <c r="E108" s="212" t="s">
        <v>19</v>
      </c>
      <c r="F108" s="213" t="s">
        <v>145</v>
      </c>
      <c r="G108" s="211"/>
      <c r="H108" s="214">
        <v>3.07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137</v>
      </c>
      <c r="AU108" s="220" t="s">
        <v>79</v>
      </c>
      <c r="AV108" s="14" t="s">
        <v>79</v>
      </c>
      <c r="AW108" s="14" t="s">
        <v>32</v>
      </c>
      <c r="AX108" s="14" t="s">
        <v>77</v>
      </c>
      <c r="AY108" s="220" t="s">
        <v>126</v>
      </c>
    </row>
    <row r="109" spans="1:65" s="2" customFormat="1" ht="16.5" customHeight="1">
      <c r="A109" s="37"/>
      <c r="B109" s="38"/>
      <c r="C109" s="181" t="s">
        <v>146</v>
      </c>
      <c r="D109" s="181" t="s">
        <v>128</v>
      </c>
      <c r="E109" s="182" t="s">
        <v>147</v>
      </c>
      <c r="F109" s="183" t="s">
        <v>148</v>
      </c>
      <c r="G109" s="184" t="s">
        <v>131</v>
      </c>
      <c r="H109" s="185">
        <v>10</v>
      </c>
      <c r="I109" s="186"/>
      <c r="J109" s="187">
        <f>ROUND(I109*H109,2)</f>
        <v>0</v>
      </c>
      <c r="K109" s="183" t="s">
        <v>132</v>
      </c>
      <c r="L109" s="42"/>
      <c r="M109" s="188" t="s">
        <v>19</v>
      </c>
      <c r="N109" s="189" t="s">
        <v>41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133</v>
      </c>
      <c r="AT109" s="192" t="s">
        <v>128</v>
      </c>
      <c r="AU109" s="192" t="s">
        <v>79</v>
      </c>
      <c r="AY109" s="20" t="s">
        <v>126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77</v>
      </c>
      <c r="BK109" s="193">
        <f>ROUND(I109*H109,2)</f>
        <v>0</v>
      </c>
      <c r="BL109" s="20" t="s">
        <v>133</v>
      </c>
      <c r="BM109" s="192" t="s">
        <v>149</v>
      </c>
    </row>
    <row r="110" spans="1:47" s="2" customFormat="1" ht="11.25">
      <c r="A110" s="37"/>
      <c r="B110" s="38"/>
      <c r="C110" s="39"/>
      <c r="D110" s="194" t="s">
        <v>135</v>
      </c>
      <c r="E110" s="39"/>
      <c r="F110" s="195" t="s">
        <v>150</v>
      </c>
      <c r="G110" s="39"/>
      <c r="H110" s="39"/>
      <c r="I110" s="196"/>
      <c r="J110" s="39"/>
      <c r="K110" s="39"/>
      <c r="L110" s="42"/>
      <c r="M110" s="197"/>
      <c r="N110" s="198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135</v>
      </c>
      <c r="AU110" s="20" t="s">
        <v>79</v>
      </c>
    </row>
    <row r="111" spans="2:51" s="13" customFormat="1" ht="11.25">
      <c r="B111" s="199"/>
      <c r="C111" s="200"/>
      <c r="D111" s="201" t="s">
        <v>137</v>
      </c>
      <c r="E111" s="202" t="s">
        <v>19</v>
      </c>
      <c r="F111" s="203" t="s">
        <v>138</v>
      </c>
      <c r="G111" s="200"/>
      <c r="H111" s="202" t="s">
        <v>19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137</v>
      </c>
      <c r="AU111" s="209" t="s">
        <v>79</v>
      </c>
      <c r="AV111" s="13" t="s">
        <v>77</v>
      </c>
      <c r="AW111" s="13" t="s">
        <v>32</v>
      </c>
      <c r="AX111" s="13" t="s">
        <v>70</v>
      </c>
      <c r="AY111" s="209" t="s">
        <v>126</v>
      </c>
    </row>
    <row r="112" spans="2:51" s="14" customFormat="1" ht="11.25">
      <c r="B112" s="210"/>
      <c r="C112" s="211"/>
      <c r="D112" s="201" t="s">
        <v>137</v>
      </c>
      <c r="E112" s="212" t="s">
        <v>19</v>
      </c>
      <c r="F112" s="213" t="s">
        <v>151</v>
      </c>
      <c r="G112" s="211"/>
      <c r="H112" s="214">
        <v>10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137</v>
      </c>
      <c r="AU112" s="220" t="s">
        <v>79</v>
      </c>
      <c r="AV112" s="14" t="s">
        <v>79</v>
      </c>
      <c r="AW112" s="14" t="s">
        <v>32</v>
      </c>
      <c r="AX112" s="14" t="s">
        <v>77</v>
      </c>
      <c r="AY112" s="220" t="s">
        <v>126</v>
      </c>
    </row>
    <row r="113" spans="1:65" s="2" customFormat="1" ht="24.2" customHeight="1">
      <c r="A113" s="37"/>
      <c r="B113" s="38"/>
      <c r="C113" s="181" t="s">
        <v>133</v>
      </c>
      <c r="D113" s="181" t="s">
        <v>128</v>
      </c>
      <c r="E113" s="182" t="s">
        <v>152</v>
      </c>
      <c r="F113" s="183" t="s">
        <v>153</v>
      </c>
      <c r="G113" s="184" t="s">
        <v>154</v>
      </c>
      <c r="H113" s="185">
        <v>1.683</v>
      </c>
      <c r="I113" s="186"/>
      <c r="J113" s="187">
        <f>ROUND(I113*H113,2)</f>
        <v>0</v>
      </c>
      <c r="K113" s="183" t="s">
        <v>132</v>
      </c>
      <c r="L113" s="42"/>
      <c r="M113" s="188" t="s">
        <v>19</v>
      </c>
      <c r="N113" s="189" t="s">
        <v>41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133</v>
      </c>
      <c r="AT113" s="192" t="s">
        <v>128</v>
      </c>
      <c r="AU113" s="192" t="s">
        <v>79</v>
      </c>
      <c r="AY113" s="20" t="s">
        <v>126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77</v>
      </c>
      <c r="BK113" s="193">
        <f>ROUND(I113*H113,2)</f>
        <v>0</v>
      </c>
      <c r="BL113" s="20" t="s">
        <v>133</v>
      </c>
      <c r="BM113" s="192" t="s">
        <v>155</v>
      </c>
    </row>
    <row r="114" spans="1:47" s="2" customFormat="1" ht="11.25">
      <c r="A114" s="37"/>
      <c r="B114" s="38"/>
      <c r="C114" s="39"/>
      <c r="D114" s="194" t="s">
        <v>135</v>
      </c>
      <c r="E114" s="39"/>
      <c r="F114" s="195" t="s">
        <v>156</v>
      </c>
      <c r="G114" s="39"/>
      <c r="H114" s="39"/>
      <c r="I114" s="196"/>
      <c r="J114" s="39"/>
      <c r="K114" s="39"/>
      <c r="L114" s="42"/>
      <c r="M114" s="197"/>
      <c r="N114" s="19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135</v>
      </c>
      <c r="AU114" s="20" t="s">
        <v>79</v>
      </c>
    </row>
    <row r="115" spans="2:51" s="14" customFormat="1" ht="11.25">
      <c r="B115" s="210"/>
      <c r="C115" s="211"/>
      <c r="D115" s="201" t="s">
        <v>137</v>
      </c>
      <c r="E115" s="212" t="s">
        <v>19</v>
      </c>
      <c r="F115" s="213" t="s">
        <v>157</v>
      </c>
      <c r="G115" s="211"/>
      <c r="H115" s="214">
        <v>1.683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137</v>
      </c>
      <c r="AU115" s="220" t="s">
        <v>79</v>
      </c>
      <c r="AV115" s="14" t="s">
        <v>79</v>
      </c>
      <c r="AW115" s="14" t="s">
        <v>32</v>
      </c>
      <c r="AX115" s="14" t="s">
        <v>77</v>
      </c>
      <c r="AY115" s="220" t="s">
        <v>126</v>
      </c>
    </row>
    <row r="116" spans="1:65" s="2" customFormat="1" ht="24.2" customHeight="1">
      <c r="A116" s="37"/>
      <c r="B116" s="38"/>
      <c r="C116" s="181" t="s">
        <v>158</v>
      </c>
      <c r="D116" s="181" t="s">
        <v>128</v>
      </c>
      <c r="E116" s="182" t="s">
        <v>159</v>
      </c>
      <c r="F116" s="183" t="s">
        <v>160</v>
      </c>
      <c r="G116" s="184" t="s">
        <v>154</v>
      </c>
      <c r="H116" s="185">
        <v>4.872</v>
      </c>
      <c r="I116" s="186"/>
      <c r="J116" s="187">
        <f>ROUND(I116*H116,2)</f>
        <v>0</v>
      </c>
      <c r="K116" s="183" t="s">
        <v>132</v>
      </c>
      <c r="L116" s="42"/>
      <c r="M116" s="188" t="s">
        <v>19</v>
      </c>
      <c r="N116" s="189" t="s">
        <v>41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133</v>
      </c>
      <c r="AT116" s="192" t="s">
        <v>128</v>
      </c>
      <c r="AU116" s="192" t="s">
        <v>79</v>
      </c>
      <c r="AY116" s="20" t="s">
        <v>126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77</v>
      </c>
      <c r="BK116" s="193">
        <f>ROUND(I116*H116,2)</f>
        <v>0</v>
      </c>
      <c r="BL116" s="20" t="s">
        <v>133</v>
      </c>
      <c r="BM116" s="192" t="s">
        <v>161</v>
      </c>
    </row>
    <row r="117" spans="1:47" s="2" customFormat="1" ht="11.25">
      <c r="A117" s="37"/>
      <c r="B117" s="38"/>
      <c r="C117" s="39"/>
      <c r="D117" s="194" t="s">
        <v>135</v>
      </c>
      <c r="E117" s="39"/>
      <c r="F117" s="195" t="s">
        <v>162</v>
      </c>
      <c r="G117" s="39"/>
      <c r="H117" s="39"/>
      <c r="I117" s="196"/>
      <c r="J117" s="39"/>
      <c r="K117" s="39"/>
      <c r="L117" s="42"/>
      <c r="M117" s="197"/>
      <c r="N117" s="19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135</v>
      </c>
      <c r="AU117" s="20" t="s">
        <v>79</v>
      </c>
    </row>
    <row r="118" spans="2:51" s="14" customFormat="1" ht="11.25">
      <c r="B118" s="210"/>
      <c r="C118" s="211"/>
      <c r="D118" s="201" t="s">
        <v>137</v>
      </c>
      <c r="E118" s="212" t="s">
        <v>19</v>
      </c>
      <c r="F118" s="213" t="s">
        <v>163</v>
      </c>
      <c r="G118" s="211"/>
      <c r="H118" s="214">
        <v>4.872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137</v>
      </c>
      <c r="AU118" s="220" t="s">
        <v>79</v>
      </c>
      <c r="AV118" s="14" t="s">
        <v>79</v>
      </c>
      <c r="AW118" s="14" t="s">
        <v>32</v>
      </c>
      <c r="AX118" s="14" t="s">
        <v>77</v>
      </c>
      <c r="AY118" s="220" t="s">
        <v>126</v>
      </c>
    </row>
    <row r="119" spans="1:65" s="2" customFormat="1" ht="24.2" customHeight="1">
      <c r="A119" s="37"/>
      <c r="B119" s="38"/>
      <c r="C119" s="181" t="s">
        <v>164</v>
      </c>
      <c r="D119" s="181" t="s">
        <v>128</v>
      </c>
      <c r="E119" s="182" t="s">
        <v>165</v>
      </c>
      <c r="F119" s="183" t="s">
        <v>166</v>
      </c>
      <c r="G119" s="184" t="s">
        <v>154</v>
      </c>
      <c r="H119" s="185">
        <v>6.555</v>
      </c>
      <c r="I119" s="186"/>
      <c r="J119" s="187">
        <f>ROUND(I119*H119,2)</f>
        <v>0</v>
      </c>
      <c r="K119" s="183" t="s">
        <v>132</v>
      </c>
      <c r="L119" s="42"/>
      <c r="M119" s="188" t="s">
        <v>19</v>
      </c>
      <c r="N119" s="189" t="s">
        <v>41</v>
      </c>
      <c r="O119" s="67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133</v>
      </c>
      <c r="AT119" s="192" t="s">
        <v>128</v>
      </c>
      <c r="AU119" s="192" t="s">
        <v>79</v>
      </c>
      <c r="AY119" s="20" t="s">
        <v>126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0" t="s">
        <v>77</v>
      </c>
      <c r="BK119" s="193">
        <f>ROUND(I119*H119,2)</f>
        <v>0</v>
      </c>
      <c r="BL119" s="20" t="s">
        <v>133</v>
      </c>
      <c r="BM119" s="192" t="s">
        <v>167</v>
      </c>
    </row>
    <row r="120" spans="1:47" s="2" customFormat="1" ht="11.25">
      <c r="A120" s="37"/>
      <c r="B120" s="38"/>
      <c r="C120" s="39"/>
      <c r="D120" s="194" t="s">
        <v>135</v>
      </c>
      <c r="E120" s="39"/>
      <c r="F120" s="195" t="s">
        <v>168</v>
      </c>
      <c r="G120" s="39"/>
      <c r="H120" s="39"/>
      <c r="I120" s="196"/>
      <c r="J120" s="39"/>
      <c r="K120" s="39"/>
      <c r="L120" s="42"/>
      <c r="M120" s="197"/>
      <c r="N120" s="198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135</v>
      </c>
      <c r="AU120" s="20" t="s">
        <v>79</v>
      </c>
    </row>
    <row r="121" spans="2:51" s="13" customFormat="1" ht="11.25">
      <c r="B121" s="199"/>
      <c r="C121" s="200"/>
      <c r="D121" s="201" t="s">
        <v>137</v>
      </c>
      <c r="E121" s="202" t="s">
        <v>19</v>
      </c>
      <c r="F121" s="203" t="s">
        <v>169</v>
      </c>
      <c r="G121" s="200"/>
      <c r="H121" s="202" t="s">
        <v>19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137</v>
      </c>
      <c r="AU121" s="209" t="s">
        <v>79</v>
      </c>
      <c r="AV121" s="13" t="s">
        <v>77</v>
      </c>
      <c r="AW121" s="13" t="s">
        <v>32</v>
      </c>
      <c r="AX121" s="13" t="s">
        <v>70</v>
      </c>
      <c r="AY121" s="209" t="s">
        <v>126</v>
      </c>
    </row>
    <row r="122" spans="2:51" s="14" customFormat="1" ht="11.25">
      <c r="B122" s="210"/>
      <c r="C122" s="211"/>
      <c r="D122" s="201" t="s">
        <v>137</v>
      </c>
      <c r="E122" s="212" t="s">
        <v>19</v>
      </c>
      <c r="F122" s="213" t="s">
        <v>157</v>
      </c>
      <c r="G122" s="211"/>
      <c r="H122" s="214">
        <v>1.683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137</v>
      </c>
      <c r="AU122" s="220" t="s">
        <v>79</v>
      </c>
      <c r="AV122" s="14" t="s">
        <v>79</v>
      </c>
      <c r="AW122" s="14" t="s">
        <v>32</v>
      </c>
      <c r="AX122" s="14" t="s">
        <v>70</v>
      </c>
      <c r="AY122" s="220" t="s">
        <v>126</v>
      </c>
    </row>
    <row r="123" spans="2:51" s="14" customFormat="1" ht="11.25">
      <c r="B123" s="210"/>
      <c r="C123" s="211"/>
      <c r="D123" s="201" t="s">
        <v>137</v>
      </c>
      <c r="E123" s="212" t="s">
        <v>19</v>
      </c>
      <c r="F123" s="213" t="s">
        <v>163</v>
      </c>
      <c r="G123" s="211"/>
      <c r="H123" s="214">
        <v>4.872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137</v>
      </c>
      <c r="AU123" s="220" t="s">
        <v>79</v>
      </c>
      <c r="AV123" s="14" t="s">
        <v>79</v>
      </c>
      <c r="AW123" s="14" t="s">
        <v>32</v>
      </c>
      <c r="AX123" s="14" t="s">
        <v>70</v>
      </c>
      <c r="AY123" s="220" t="s">
        <v>126</v>
      </c>
    </row>
    <row r="124" spans="2:51" s="15" customFormat="1" ht="11.25">
      <c r="B124" s="221"/>
      <c r="C124" s="222"/>
      <c r="D124" s="201" t="s">
        <v>137</v>
      </c>
      <c r="E124" s="223" t="s">
        <v>19</v>
      </c>
      <c r="F124" s="224" t="s">
        <v>170</v>
      </c>
      <c r="G124" s="222"/>
      <c r="H124" s="225">
        <v>6.555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137</v>
      </c>
      <c r="AU124" s="231" t="s">
        <v>79</v>
      </c>
      <c r="AV124" s="15" t="s">
        <v>133</v>
      </c>
      <c r="AW124" s="15" t="s">
        <v>32</v>
      </c>
      <c r="AX124" s="15" t="s">
        <v>77</v>
      </c>
      <c r="AY124" s="231" t="s">
        <v>126</v>
      </c>
    </row>
    <row r="125" spans="1:65" s="2" customFormat="1" ht="37.9" customHeight="1">
      <c r="A125" s="37"/>
      <c r="B125" s="38"/>
      <c r="C125" s="181" t="s">
        <v>171</v>
      </c>
      <c r="D125" s="181" t="s">
        <v>128</v>
      </c>
      <c r="E125" s="182" t="s">
        <v>172</v>
      </c>
      <c r="F125" s="183" t="s">
        <v>173</v>
      </c>
      <c r="G125" s="184" t="s">
        <v>154</v>
      </c>
      <c r="H125" s="185">
        <v>4.395</v>
      </c>
      <c r="I125" s="186"/>
      <c r="J125" s="187">
        <f>ROUND(I125*H125,2)</f>
        <v>0</v>
      </c>
      <c r="K125" s="183" t="s">
        <v>132</v>
      </c>
      <c r="L125" s="42"/>
      <c r="M125" s="188" t="s">
        <v>19</v>
      </c>
      <c r="N125" s="189" t="s">
        <v>41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133</v>
      </c>
      <c r="AT125" s="192" t="s">
        <v>128</v>
      </c>
      <c r="AU125" s="192" t="s">
        <v>79</v>
      </c>
      <c r="AY125" s="20" t="s">
        <v>126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77</v>
      </c>
      <c r="BK125" s="193">
        <f>ROUND(I125*H125,2)</f>
        <v>0</v>
      </c>
      <c r="BL125" s="20" t="s">
        <v>133</v>
      </c>
      <c r="BM125" s="192" t="s">
        <v>174</v>
      </c>
    </row>
    <row r="126" spans="1:47" s="2" customFormat="1" ht="11.25">
      <c r="A126" s="37"/>
      <c r="B126" s="38"/>
      <c r="C126" s="39"/>
      <c r="D126" s="194" t="s">
        <v>135</v>
      </c>
      <c r="E126" s="39"/>
      <c r="F126" s="195" t="s">
        <v>175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135</v>
      </c>
      <c r="AU126" s="20" t="s">
        <v>79</v>
      </c>
    </row>
    <row r="127" spans="2:51" s="13" customFormat="1" ht="11.25">
      <c r="B127" s="199"/>
      <c r="C127" s="200"/>
      <c r="D127" s="201" t="s">
        <v>137</v>
      </c>
      <c r="E127" s="202" t="s">
        <v>19</v>
      </c>
      <c r="F127" s="203" t="s">
        <v>176</v>
      </c>
      <c r="G127" s="200"/>
      <c r="H127" s="202" t="s">
        <v>19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137</v>
      </c>
      <c r="AU127" s="209" t="s">
        <v>79</v>
      </c>
      <c r="AV127" s="13" t="s">
        <v>77</v>
      </c>
      <c r="AW127" s="13" t="s">
        <v>32</v>
      </c>
      <c r="AX127" s="13" t="s">
        <v>70</v>
      </c>
      <c r="AY127" s="209" t="s">
        <v>126</v>
      </c>
    </row>
    <row r="128" spans="2:51" s="14" customFormat="1" ht="11.25">
      <c r="B128" s="210"/>
      <c r="C128" s="211"/>
      <c r="D128" s="201" t="s">
        <v>137</v>
      </c>
      <c r="E128" s="212" t="s">
        <v>19</v>
      </c>
      <c r="F128" s="213" t="s">
        <v>177</v>
      </c>
      <c r="G128" s="211"/>
      <c r="H128" s="214">
        <v>4.395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137</v>
      </c>
      <c r="AU128" s="220" t="s">
        <v>79</v>
      </c>
      <c r="AV128" s="14" t="s">
        <v>79</v>
      </c>
      <c r="AW128" s="14" t="s">
        <v>32</v>
      </c>
      <c r="AX128" s="14" t="s">
        <v>77</v>
      </c>
      <c r="AY128" s="220" t="s">
        <v>126</v>
      </c>
    </row>
    <row r="129" spans="1:65" s="2" customFormat="1" ht="24.2" customHeight="1">
      <c r="A129" s="37"/>
      <c r="B129" s="38"/>
      <c r="C129" s="181" t="s">
        <v>178</v>
      </c>
      <c r="D129" s="181" t="s">
        <v>128</v>
      </c>
      <c r="E129" s="182" t="s">
        <v>179</v>
      </c>
      <c r="F129" s="183" t="s">
        <v>180</v>
      </c>
      <c r="G129" s="184" t="s">
        <v>181</v>
      </c>
      <c r="H129" s="185">
        <v>7.911</v>
      </c>
      <c r="I129" s="186"/>
      <c r="J129" s="187">
        <f>ROUND(I129*H129,2)</f>
        <v>0</v>
      </c>
      <c r="K129" s="183" t="s">
        <v>132</v>
      </c>
      <c r="L129" s="42"/>
      <c r="M129" s="188" t="s">
        <v>19</v>
      </c>
      <c r="N129" s="189" t="s">
        <v>41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133</v>
      </c>
      <c r="AT129" s="192" t="s">
        <v>128</v>
      </c>
      <c r="AU129" s="192" t="s">
        <v>79</v>
      </c>
      <c r="AY129" s="20" t="s">
        <v>126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77</v>
      </c>
      <c r="BK129" s="193">
        <f>ROUND(I129*H129,2)</f>
        <v>0</v>
      </c>
      <c r="BL129" s="20" t="s">
        <v>133</v>
      </c>
      <c r="BM129" s="192" t="s">
        <v>182</v>
      </c>
    </row>
    <row r="130" spans="1:47" s="2" customFormat="1" ht="11.25">
      <c r="A130" s="37"/>
      <c r="B130" s="38"/>
      <c r="C130" s="39"/>
      <c r="D130" s="194" t="s">
        <v>135</v>
      </c>
      <c r="E130" s="39"/>
      <c r="F130" s="195" t="s">
        <v>183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135</v>
      </c>
      <c r="AU130" s="20" t="s">
        <v>79</v>
      </c>
    </row>
    <row r="131" spans="2:51" s="14" customFormat="1" ht="11.25">
      <c r="B131" s="210"/>
      <c r="C131" s="211"/>
      <c r="D131" s="201" t="s">
        <v>137</v>
      </c>
      <c r="E131" s="212" t="s">
        <v>19</v>
      </c>
      <c r="F131" s="213" t="s">
        <v>184</v>
      </c>
      <c r="G131" s="211"/>
      <c r="H131" s="214">
        <v>7.911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137</v>
      </c>
      <c r="AU131" s="220" t="s">
        <v>79</v>
      </c>
      <c r="AV131" s="14" t="s">
        <v>79</v>
      </c>
      <c r="AW131" s="14" t="s">
        <v>32</v>
      </c>
      <c r="AX131" s="14" t="s">
        <v>77</v>
      </c>
      <c r="AY131" s="220" t="s">
        <v>126</v>
      </c>
    </row>
    <row r="132" spans="1:65" s="2" customFormat="1" ht="24.2" customHeight="1">
      <c r="A132" s="37"/>
      <c r="B132" s="38"/>
      <c r="C132" s="181" t="s">
        <v>185</v>
      </c>
      <c r="D132" s="181" t="s">
        <v>128</v>
      </c>
      <c r="E132" s="182" t="s">
        <v>186</v>
      </c>
      <c r="F132" s="183" t="s">
        <v>187</v>
      </c>
      <c r="G132" s="184" t="s">
        <v>154</v>
      </c>
      <c r="H132" s="185">
        <v>2.16</v>
      </c>
      <c r="I132" s="186"/>
      <c r="J132" s="187">
        <f>ROUND(I132*H132,2)</f>
        <v>0</v>
      </c>
      <c r="K132" s="183" t="s">
        <v>132</v>
      </c>
      <c r="L132" s="42"/>
      <c r="M132" s="188" t="s">
        <v>19</v>
      </c>
      <c r="N132" s="189" t="s">
        <v>41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133</v>
      </c>
      <c r="AT132" s="192" t="s">
        <v>128</v>
      </c>
      <c r="AU132" s="192" t="s">
        <v>79</v>
      </c>
      <c r="AY132" s="20" t="s">
        <v>126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77</v>
      </c>
      <c r="BK132" s="193">
        <f>ROUND(I132*H132,2)</f>
        <v>0</v>
      </c>
      <c r="BL132" s="20" t="s">
        <v>133</v>
      </c>
      <c r="BM132" s="192" t="s">
        <v>188</v>
      </c>
    </row>
    <row r="133" spans="1:47" s="2" customFormat="1" ht="11.25">
      <c r="A133" s="37"/>
      <c r="B133" s="38"/>
      <c r="C133" s="39"/>
      <c r="D133" s="194" t="s">
        <v>135</v>
      </c>
      <c r="E133" s="39"/>
      <c r="F133" s="195" t="s">
        <v>189</v>
      </c>
      <c r="G133" s="39"/>
      <c r="H133" s="39"/>
      <c r="I133" s="196"/>
      <c r="J133" s="39"/>
      <c r="K133" s="39"/>
      <c r="L133" s="42"/>
      <c r="M133" s="197"/>
      <c r="N133" s="198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135</v>
      </c>
      <c r="AU133" s="20" t="s">
        <v>79</v>
      </c>
    </row>
    <row r="134" spans="1:47" s="2" customFormat="1" ht="19.5">
      <c r="A134" s="37"/>
      <c r="B134" s="38"/>
      <c r="C134" s="39"/>
      <c r="D134" s="201" t="s">
        <v>190</v>
      </c>
      <c r="E134" s="39"/>
      <c r="F134" s="232" t="s">
        <v>191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190</v>
      </c>
      <c r="AU134" s="20" t="s">
        <v>79</v>
      </c>
    </row>
    <row r="135" spans="2:51" s="14" customFormat="1" ht="11.25">
      <c r="B135" s="210"/>
      <c r="C135" s="211"/>
      <c r="D135" s="201" t="s">
        <v>137</v>
      </c>
      <c r="E135" s="212" t="s">
        <v>19</v>
      </c>
      <c r="F135" s="213" t="s">
        <v>192</v>
      </c>
      <c r="G135" s="211"/>
      <c r="H135" s="214">
        <v>2.16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137</v>
      </c>
      <c r="AU135" s="220" t="s">
        <v>79</v>
      </c>
      <c r="AV135" s="14" t="s">
        <v>79</v>
      </c>
      <c r="AW135" s="14" t="s">
        <v>32</v>
      </c>
      <c r="AX135" s="14" t="s">
        <v>77</v>
      </c>
      <c r="AY135" s="220" t="s">
        <v>126</v>
      </c>
    </row>
    <row r="136" spans="2:63" s="12" customFormat="1" ht="22.9" customHeight="1">
      <c r="B136" s="165"/>
      <c r="C136" s="166"/>
      <c r="D136" s="167" t="s">
        <v>69</v>
      </c>
      <c r="E136" s="179" t="s">
        <v>79</v>
      </c>
      <c r="F136" s="179" t="s">
        <v>193</v>
      </c>
      <c r="G136" s="166"/>
      <c r="H136" s="166"/>
      <c r="I136" s="169"/>
      <c r="J136" s="180">
        <f>BK136</f>
        <v>0</v>
      </c>
      <c r="K136" s="166"/>
      <c r="L136" s="171"/>
      <c r="M136" s="172"/>
      <c r="N136" s="173"/>
      <c r="O136" s="173"/>
      <c r="P136" s="174">
        <f>SUM(P137:P150)</f>
        <v>0</v>
      </c>
      <c r="Q136" s="173"/>
      <c r="R136" s="174">
        <f>SUM(R137:R150)</f>
        <v>9.680734799999998</v>
      </c>
      <c r="S136" s="173"/>
      <c r="T136" s="175">
        <f>SUM(T137:T150)</f>
        <v>0</v>
      </c>
      <c r="AR136" s="176" t="s">
        <v>77</v>
      </c>
      <c r="AT136" s="177" t="s">
        <v>69</v>
      </c>
      <c r="AU136" s="177" t="s">
        <v>77</v>
      </c>
      <c r="AY136" s="176" t="s">
        <v>126</v>
      </c>
      <c r="BK136" s="178">
        <f>SUM(BK137:BK150)</f>
        <v>0</v>
      </c>
    </row>
    <row r="137" spans="1:65" s="2" customFormat="1" ht="21.75" customHeight="1">
      <c r="A137" s="37"/>
      <c r="B137" s="38"/>
      <c r="C137" s="181" t="s">
        <v>194</v>
      </c>
      <c r="D137" s="181" t="s">
        <v>128</v>
      </c>
      <c r="E137" s="182" t="s">
        <v>195</v>
      </c>
      <c r="F137" s="183" t="s">
        <v>196</v>
      </c>
      <c r="G137" s="184" t="s">
        <v>154</v>
      </c>
      <c r="H137" s="185">
        <v>1.35</v>
      </c>
      <c r="I137" s="186"/>
      <c r="J137" s="187">
        <f>ROUND(I137*H137,2)</f>
        <v>0</v>
      </c>
      <c r="K137" s="183" t="s">
        <v>132</v>
      </c>
      <c r="L137" s="42"/>
      <c r="M137" s="188" t="s">
        <v>19</v>
      </c>
      <c r="N137" s="189" t="s">
        <v>41</v>
      </c>
      <c r="O137" s="67"/>
      <c r="P137" s="190">
        <f>O137*H137</f>
        <v>0</v>
      </c>
      <c r="Q137" s="190">
        <v>1.98</v>
      </c>
      <c r="R137" s="190">
        <f>Q137*H137</f>
        <v>2.673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133</v>
      </c>
      <c r="AT137" s="192" t="s">
        <v>128</v>
      </c>
      <c r="AU137" s="192" t="s">
        <v>79</v>
      </c>
      <c r="AY137" s="20" t="s">
        <v>126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77</v>
      </c>
      <c r="BK137" s="193">
        <f>ROUND(I137*H137,2)</f>
        <v>0</v>
      </c>
      <c r="BL137" s="20" t="s">
        <v>133</v>
      </c>
      <c r="BM137" s="192" t="s">
        <v>197</v>
      </c>
    </row>
    <row r="138" spans="1:47" s="2" customFormat="1" ht="11.25">
      <c r="A138" s="37"/>
      <c r="B138" s="38"/>
      <c r="C138" s="39"/>
      <c r="D138" s="194" t="s">
        <v>135</v>
      </c>
      <c r="E138" s="39"/>
      <c r="F138" s="195" t="s">
        <v>198</v>
      </c>
      <c r="G138" s="39"/>
      <c r="H138" s="39"/>
      <c r="I138" s="196"/>
      <c r="J138" s="39"/>
      <c r="K138" s="39"/>
      <c r="L138" s="42"/>
      <c r="M138" s="197"/>
      <c r="N138" s="198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135</v>
      </c>
      <c r="AU138" s="20" t="s">
        <v>79</v>
      </c>
    </row>
    <row r="139" spans="2:51" s="14" customFormat="1" ht="11.25">
      <c r="B139" s="210"/>
      <c r="C139" s="211"/>
      <c r="D139" s="201" t="s">
        <v>137</v>
      </c>
      <c r="E139" s="212" t="s">
        <v>19</v>
      </c>
      <c r="F139" s="213" t="s">
        <v>199</v>
      </c>
      <c r="G139" s="211"/>
      <c r="H139" s="214">
        <v>1.35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137</v>
      </c>
      <c r="AU139" s="220" t="s">
        <v>79</v>
      </c>
      <c r="AV139" s="14" t="s">
        <v>79</v>
      </c>
      <c r="AW139" s="14" t="s">
        <v>32</v>
      </c>
      <c r="AX139" s="14" t="s">
        <v>77</v>
      </c>
      <c r="AY139" s="220" t="s">
        <v>126</v>
      </c>
    </row>
    <row r="140" spans="1:65" s="2" customFormat="1" ht="16.5" customHeight="1">
      <c r="A140" s="37"/>
      <c r="B140" s="38"/>
      <c r="C140" s="181" t="s">
        <v>200</v>
      </c>
      <c r="D140" s="181" t="s">
        <v>128</v>
      </c>
      <c r="E140" s="182" t="s">
        <v>201</v>
      </c>
      <c r="F140" s="183" t="s">
        <v>202</v>
      </c>
      <c r="G140" s="184" t="s">
        <v>154</v>
      </c>
      <c r="H140" s="185">
        <v>0.36</v>
      </c>
      <c r="I140" s="186"/>
      <c r="J140" s="187">
        <f>ROUND(I140*H140,2)</f>
        <v>0</v>
      </c>
      <c r="K140" s="183" t="s">
        <v>132</v>
      </c>
      <c r="L140" s="42"/>
      <c r="M140" s="188" t="s">
        <v>19</v>
      </c>
      <c r="N140" s="189" t="s">
        <v>41</v>
      </c>
      <c r="O140" s="67"/>
      <c r="P140" s="190">
        <f>O140*H140</f>
        <v>0</v>
      </c>
      <c r="Q140" s="190">
        <v>2.30102</v>
      </c>
      <c r="R140" s="190">
        <f>Q140*H140</f>
        <v>0.8283671999999999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133</v>
      </c>
      <c r="AT140" s="192" t="s">
        <v>128</v>
      </c>
      <c r="AU140" s="192" t="s">
        <v>79</v>
      </c>
      <c r="AY140" s="20" t="s">
        <v>126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77</v>
      </c>
      <c r="BK140" s="193">
        <f>ROUND(I140*H140,2)</f>
        <v>0</v>
      </c>
      <c r="BL140" s="20" t="s">
        <v>133</v>
      </c>
      <c r="BM140" s="192" t="s">
        <v>203</v>
      </c>
    </row>
    <row r="141" spans="1:47" s="2" customFormat="1" ht="11.25">
      <c r="A141" s="37"/>
      <c r="B141" s="38"/>
      <c r="C141" s="39"/>
      <c r="D141" s="194" t="s">
        <v>135</v>
      </c>
      <c r="E141" s="39"/>
      <c r="F141" s="195" t="s">
        <v>204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135</v>
      </c>
      <c r="AU141" s="20" t="s">
        <v>79</v>
      </c>
    </row>
    <row r="142" spans="2:51" s="13" customFormat="1" ht="11.25">
      <c r="B142" s="199"/>
      <c r="C142" s="200"/>
      <c r="D142" s="201" t="s">
        <v>137</v>
      </c>
      <c r="E142" s="202" t="s">
        <v>19</v>
      </c>
      <c r="F142" s="203" t="s">
        <v>205</v>
      </c>
      <c r="G142" s="200"/>
      <c r="H142" s="202" t="s">
        <v>19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137</v>
      </c>
      <c r="AU142" s="209" t="s">
        <v>79</v>
      </c>
      <c r="AV142" s="13" t="s">
        <v>77</v>
      </c>
      <c r="AW142" s="13" t="s">
        <v>32</v>
      </c>
      <c r="AX142" s="13" t="s">
        <v>70</v>
      </c>
      <c r="AY142" s="209" t="s">
        <v>126</v>
      </c>
    </row>
    <row r="143" spans="2:51" s="14" customFormat="1" ht="11.25">
      <c r="B143" s="210"/>
      <c r="C143" s="211"/>
      <c r="D143" s="201" t="s">
        <v>137</v>
      </c>
      <c r="E143" s="212" t="s">
        <v>19</v>
      </c>
      <c r="F143" s="213" t="s">
        <v>206</v>
      </c>
      <c r="G143" s="211"/>
      <c r="H143" s="214">
        <v>0.36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137</v>
      </c>
      <c r="AU143" s="220" t="s">
        <v>79</v>
      </c>
      <c r="AV143" s="14" t="s">
        <v>79</v>
      </c>
      <c r="AW143" s="14" t="s">
        <v>32</v>
      </c>
      <c r="AX143" s="14" t="s">
        <v>77</v>
      </c>
      <c r="AY143" s="220" t="s">
        <v>126</v>
      </c>
    </row>
    <row r="144" spans="1:65" s="2" customFormat="1" ht="24.2" customHeight="1">
      <c r="A144" s="37"/>
      <c r="B144" s="38"/>
      <c r="C144" s="181" t="s">
        <v>207</v>
      </c>
      <c r="D144" s="181" t="s">
        <v>128</v>
      </c>
      <c r="E144" s="182" t="s">
        <v>208</v>
      </c>
      <c r="F144" s="183" t="s">
        <v>209</v>
      </c>
      <c r="G144" s="184" t="s">
        <v>131</v>
      </c>
      <c r="H144" s="185">
        <v>6</v>
      </c>
      <c r="I144" s="186"/>
      <c r="J144" s="187">
        <f>ROUND(I144*H144,2)</f>
        <v>0</v>
      </c>
      <c r="K144" s="183" t="s">
        <v>132</v>
      </c>
      <c r="L144" s="42"/>
      <c r="M144" s="188" t="s">
        <v>19</v>
      </c>
      <c r="N144" s="189" t="s">
        <v>41</v>
      </c>
      <c r="O144" s="67"/>
      <c r="P144" s="190">
        <f>O144*H144</f>
        <v>0</v>
      </c>
      <c r="Q144" s="190">
        <v>1.02036</v>
      </c>
      <c r="R144" s="190">
        <f>Q144*H144</f>
        <v>6.122159999999999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133</v>
      </c>
      <c r="AT144" s="192" t="s">
        <v>128</v>
      </c>
      <c r="AU144" s="192" t="s">
        <v>79</v>
      </c>
      <c r="AY144" s="20" t="s">
        <v>126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0" t="s">
        <v>77</v>
      </c>
      <c r="BK144" s="193">
        <f>ROUND(I144*H144,2)</f>
        <v>0</v>
      </c>
      <c r="BL144" s="20" t="s">
        <v>133</v>
      </c>
      <c r="BM144" s="192" t="s">
        <v>210</v>
      </c>
    </row>
    <row r="145" spans="1:47" s="2" customFormat="1" ht="11.25">
      <c r="A145" s="37"/>
      <c r="B145" s="38"/>
      <c r="C145" s="39"/>
      <c r="D145" s="194" t="s">
        <v>135</v>
      </c>
      <c r="E145" s="39"/>
      <c r="F145" s="195" t="s">
        <v>211</v>
      </c>
      <c r="G145" s="39"/>
      <c r="H145" s="39"/>
      <c r="I145" s="196"/>
      <c r="J145" s="39"/>
      <c r="K145" s="39"/>
      <c r="L145" s="42"/>
      <c r="M145" s="197"/>
      <c r="N145" s="19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135</v>
      </c>
      <c r="AU145" s="20" t="s">
        <v>79</v>
      </c>
    </row>
    <row r="146" spans="2:51" s="14" customFormat="1" ht="11.25">
      <c r="B146" s="210"/>
      <c r="C146" s="211"/>
      <c r="D146" s="201" t="s">
        <v>137</v>
      </c>
      <c r="E146" s="212" t="s">
        <v>19</v>
      </c>
      <c r="F146" s="213" t="s">
        <v>212</v>
      </c>
      <c r="G146" s="211"/>
      <c r="H146" s="214">
        <v>6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137</v>
      </c>
      <c r="AU146" s="220" t="s">
        <v>79</v>
      </c>
      <c r="AV146" s="14" t="s">
        <v>79</v>
      </c>
      <c r="AW146" s="14" t="s">
        <v>32</v>
      </c>
      <c r="AX146" s="14" t="s">
        <v>77</v>
      </c>
      <c r="AY146" s="220" t="s">
        <v>126</v>
      </c>
    </row>
    <row r="147" spans="1:65" s="2" customFormat="1" ht="33" customHeight="1">
      <c r="A147" s="37"/>
      <c r="B147" s="38"/>
      <c r="C147" s="181" t="s">
        <v>213</v>
      </c>
      <c r="D147" s="181" t="s">
        <v>128</v>
      </c>
      <c r="E147" s="182" t="s">
        <v>214</v>
      </c>
      <c r="F147" s="183" t="s">
        <v>215</v>
      </c>
      <c r="G147" s="184" t="s">
        <v>181</v>
      </c>
      <c r="H147" s="185">
        <v>0.054</v>
      </c>
      <c r="I147" s="186"/>
      <c r="J147" s="187">
        <f>ROUND(I147*H147,2)</f>
        <v>0</v>
      </c>
      <c r="K147" s="183" t="s">
        <v>132</v>
      </c>
      <c r="L147" s="42"/>
      <c r="M147" s="188" t="s">
        <v>19</v>
      </c>
      <c r="N147" s="189" t="s">
        <v>41</v>
      </c>
      <c r="O147" s="67"/>
      <c r="P147" s="190">
        <f>O147*H147</f>
        <v>0</v>
      </c>
      <c r="Q147" s="190">
        <v>1.0594</v>
      </c>
      <c r="R147" s="190">
        <f>Q147*H147</f>
        <v>0.05720759999999999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133</v>
      </c>
      <c r="AT147" s="192" t="s">
        <v>128</v>
      </c>
      <c r="AU147" s="192" t="s">
        <v>79</v>
      </c>
      <c r="AY147" s="20" t="s">
        <v>126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0" t="s">
        <v>77</v>
      </c>
      <c r="BK147" s="193">
        <f>ROUND(I147*H147,2)</f>
        <v>0</v>
      </c>
      <c r="BL147" s="20" t="s">
        <v>133</v>
      </c>
      <c r="BM147" s="192" t="s">
        <v>216</v>
      </c>
    </row>
    <row r="148" spans="1:47" s="2" customFormat="1" ht="11.25">
      <c r="A148" s="37"/>
      <c r="B148" s="38"/>
      <c r="C148" s="39"/>
      <c r="D148" s="194" t="s">
        <v>135</v>
      </c>
      <c r="E148" s="39"/>
      <c r="F148" s="195" t="s">
        <v>217</v>
      </c>
      <c r="G148" s="39"/>
      <c r="H148" s="39"/>
      <c r="I148" s="196"/>
      <c r="J148" s="39"/>
      <c r="K148" s="39"/>
      <c r="L148" s="42"/>
      <c r="M148" s="197"/>
      <c r="N148" s="198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135</v>
      </c>
      <c r="AU148" s="20" t="s">
        <v>79</v>
      </c>
    </row>
    <row r="149" spans="2:51" s="13" customFormat="1" ht="11.25">
      <c r="B149" s="199"/>
      <c r="C149" s="200"/>
      <c r="D149" s="201" t="s">
        <v>137</v>
      </c>
      <c r="E149" s="202" t="s">
        <v>19</v>
      </c>
      <c r="F149" s="203" t="s">
        <v>218</v>
      </c>
      <c r="G149" s="200"/>
      <c r="H149" s="202" t="s">
        <v>19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137</v>
      </c>
      <c r="AU149" s="209" t="s">
        <v>79</v>
      </c>
      <c r="AV149" s="13" t="s">
        <v>77</v>
      </c>
      <c r="AW149" s="13" t="s">
        <v>32</v>
      </c>
      <c r="AX149" s="13" t="s">
        <v>70</v>
      </c>
      <c r="AY149" s="209" t="s">
        <v>126</v>
      </c>
    </row>
    <row r="150" spans="2:51" s="14" customFormat="1" ht="11.25">
      <c r="B150" s="210"/>
      <c r="C150" s="211"/>
      <c r="D150" s="201" t="s">
        <v>137</v>
      </c>
      <c r="E150" s="212" t="s">
        <v>19</v>
      </c>
      <c r="F150" s="213" t="s">
        <v>219</v>
      </c>
      <c r="G150" s="211"/>
      <c r="H150" s="214">
        <v>0.054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137</v>
      </c>
      <c r="AU150" s="220" t="s">
        <v>79</v>
      </c>
      <c r="AV150" s="14" t="s">
        <v>79</v>
      </c>
      <c r="AW150" s="14" t="s">
        <v>32</v>
      </c>
      <c r="AX150" s="14" t="s">
        <v>77</v>
      </c>
      <c r="AY150" s="220" t="s">
        <v>126</v>
      </c>
    </row>
    <row r="151" spans="2:63" s="12" customFormat="1" ht="22.9" customHeight="1">
      <c r="B151" s="165"/>
      <c r="C151" s="166"/>
      <c r="D151" s="167" t="s">
        <v>69</v>
      </c>
      <c r="E151" s="179" t="s">
        <v>158</v>
      </c>
      <c r="F151" s="179" t="s">
        <v>220</v>
      </c>
      <c r="G151" s="166"/>
      <c r="H151" s="166"/>
      <c r="I151" s="169"/>
      <c r="J151" s="180">
        <f>BK151</f>
        <v>0</v>
      </c>
      <c r="K151" s="166"/>
      <c r="L151" s="171"/>
      <c r="M151" s="172"/>
      <c r="N151" s="173"/>
      <c r="O151" s="173"/>
      <c r="P151" s="174">
        <f>SUM(P152:P161)</f>
        <v>0</v>
      </c>
      <c r="Q151" s="173"/>
      <c r="R151" s="174">
        <f>SUM(R152:R161)</f>
        <v>0.53786</v>
      </c>
      <c r="S151" s="173"/>
      <c r="T151" s="175">
        <f>SUM(T152:T161)</f>
        <v>0</v>
      </c>
      <c r="AR151" s="176" t="s">
        <v>77</v>
      </c>
      <c r="AT151" s="177" t="s">
        <v>69</v>
      </c>
      <c r="AU151" s="177" t="s">
        <v>77</v>
      </c>
      <c r="AY151" s="176" t="s">
        <v>126</v>
      </c>
      <c r="BK151" s="178">
        <f>SUM(BK152:BK161)</f>
        <v>0</v>
      </c>
    </row>
    <row r="152" spans="1:65" s="2" customFormat="1" ht="33" customHeight="1">
      <c r="A152" s="37"/>
      <c r="B152" s="38"/>
      <c r="C152" s="181" t="s">
        <v>221</v>
      </c>
      <c r="D152" s="181" t="s">
        <v>128</v>
      </c>
      <c r="E152" s="182" t="s">
        <v>222</v>
      </c>
      <c r="F152" s="183" t="s">
        <v>223</v>
      </c>
      <c r="G152" s="184" t="s">
        <v>131</v>
      </c>
      <c r="H152" s="185">
        <v>2.5</v>
      </c>
      <c r="I152" s="186"/>
      <c r="J152" s="187">
        <f>ROUND(I152*H152,2)</f>
        <v>0</v>
      </c>
      <c r="K152" s="183" t="s">
        <v>132</v>
      </c>
      <c r="L152" s="42"/>
      <c r="M152" s="188" t="s">
        <v>19</v>
      </c>
      <c r="N152" s="189" t="s">
        <v>41</v>
      </c>
      <c r="O152" s="67"/>
      <c r="P152" s="190">
        <f>O152*H152</f>
        <v>0</v>
      </c>
      <c r="Q152" s="190">
        <v>0.167</v>
      </c>
      <c r="R152" s="190">
        <f>Q152*H152</f>
        <v>0.41750000000000004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133</v>
      </c>
      <c r="AT152" s="192" t="s">
        <v>128</v>
      </c>
      <c r="AU152" s="192" t="s">
        <v>79</v>
      </c>
      <c r="AY152" s="20" t="s">
        <v>126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77</v>
      </c>
      <c r="BK152" s="193">
        <f>ROUND(I152*H152,2)</f>
        <v>0</v>
      </c>
      <c r="BL152" s="20" t="s">
        <v>133</v>
      </c>
      <c r="BM152" s="192" t="s">
        <v>224</v>
      </c>
    </row>
    <row r="153" spans="1:47" s="2" customFormat="1" ht="11.25">
      <c r="A153" s="37"/>
      <c r="B153" s="38"/>
      <c r="C153" s="39"/>
      <c r="D153" s="194" t="s">
        <v>135</v>
      </c>
      <c r="E153" s="39"/>
      <c r="F153" s="195" t="s">
        <v>225</v>
      </c>
      <c r="G153" s="39"/>
      <c r="H153" s="39"/>
      <c r="I153" s="196"/>
      <c r="J153" s="39"/>
      <c r="K153" s="39"/>
      <c r="L153" s="42"/>
      <c r="M153" s="197"/>
      <c r="N153" s="19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135</v>
      </c>
      <c r="AU153" s="20" t="s">
        <v>79</v>
      </c>
    </row>
    <row r="154" spans="2:51" s="13" customFormat="1" ht="11.25">
      <c r="B154" s="199"/>
      <c r="C154" s="200"/>
      <c r="D154" s="201" t="s">
        <v>137</v>
      </c>
      <c r="E154" s="202" t="s">
        <v>19</v>
      </c>
      <c r="F154" s="203" t="s">
        <v>226</v>
      </c>
      <c r="G154" s="200"/>
      <c r="H154" s="202" t="s">
        <v>19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137</v>
      </c>
      <c r="AU154" s="209" t="s">
        <v>79</v>
      </c>
      <c r="AV154" s="13" t="s">
        <v>77</v>
      </c>
      <c r="AW154" s="13" t="s">
        <v>32</v>
      </c>
      <c r="AX154" s="13" t="s">
        <v>70</v>
      </c>
      <c r="AY154" s="209" t="s">
        <v>126</v>
      </c>
    </row>
    <row r="155" spans="2:51" s="14" customFormat="1" ht="11.25">
      <c r="B155" s="210"/>
      <c r="C155" s="211"/>
      <c r="D155" s="201" t="s">
        <v>137</v>
      </c>
      <c r="E155" s="212" t="s">
        <v>19</v>
      </c>
      <c r="F155" s="213" t="s">
        <v>227</v>
      </c>
      <c r="G155" s="211"/>
      <c r="H155" s="214">
        <v>1.5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137</v>
      </c>
      <c r="AU155" s="220" t="s">
        <v>79</v>
      </c>
      <c r="AV155" s="14" t="s">
        <v>79</v>
      </c>
      <c r="AW155" s="14" t="s">
        <v>32</v>
      </c>
      <c r="AX155" s="14" t="s">
        <v>70</v>
      </c>
      <c r="AY155" s="220" t="s">
        <v>126</v>
      </c>
    </row>
    <row r="156" spans="2:51" s="13" customFormat="1" ht="11.25">
      <c r="B156" s="199"/>
      <c r="C156" s="200"/>
      <c r="D156" s="201" t="s">
        <v>137</v>
      </c>
      <c r="E156" s="202" t="s">
        <v>19</v>
      </c>
      <c r="F156" s="203" t="s">
        <v>228</v>
      </c>
      <c r="G156" s="200"/>
      <c r="H156" s="202" t="s">
        <v>19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137</v>
      </c>
      <c r="AU156" s="209" t="s">
        <v>79</v>
      </c>
      <c r="AV156" s="13" t="s">
        <v>77</v>
      </c>
      <c r="AW156" s="13" t="s">
        <v>32</v>
      </c>
      <c r="AX156" s="13" t="s">
        <v>70</v>
      </c>
      <c r="AY156" s="209" t="s">
        <v>126</v>
      </c>
    </row>
    <row r="157" spans="2:51" s="14" customFormat="1" ht="11.25">
      <c r="B157" s="210"/>
      <c r="C157" s="211"/>
      <c r="D157" s="201" t="s">
        <v>137</v>
      </c>
      <c r="E157" s="212" t="s">
        <v>19</v>
      </c>
      <c r="F157" s="213" t="s">
        <v>77</v>
      </c>
      <c r="G157" s="211"/>
      <c r="H157" s="214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137</v>
      </c>
      <c r="AU157" s="220" t="s">
        <v>79</v>
      </c>
      <c r="AV157" s="14" t="s">
        <v>79</v>
      </c>
      <c r="AW157" s="14" t="s">
        <v>32</v>
      </c>
      <c r="AX157" s="14" t="s">
        <v>70</v>
      </c>
      <c r="AY157" s="220" t="s">
        <v>126</v>
      </c>
    </row>
    <row r="158" spans="2:51" s="15" customFormat="1" ht="11.25">
      <c r="B158" s="221"/>
      <c r="C158" s="222"/>
      <c r="D158" s="201" t="s">
        <v>137</v>
      </c>
      <c r="E158" s="223" t="s">
        <v>19</v>
      </c>
      <c r="F158" s="224" t="s">
        <v>170</v>
      </c>
      <c r="G158" s="222"/>
      <c r="H158" s="225">
        <v>2.5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137</v>
      </c>
      <c r="AU158" s="231" t="s">
        <v>79</v>
      </c>
      <c r="AV158" s="15" t="s">
        <v>133</v>
      </c>
      <c r="AW158" s="15" t="s">
        <v>32</v>
      </c>
      <c r="AX158" s="15" t="s">
        <v>77</v>
      </c>
      <c r="AY158" s="231" t="s">
        <v>126</v>
      </c>
    </row>
    <row r="159" spans="1:65" s="2" customFormat="1" ht="16.5" customHeight="1">
      <c r="A159" s="37"/>
      <c r="B159" s="38"/>
      <c r="C159" s="233" t="s">
        <v>8</v>
      </c>
      <c r="D159" s="233" t="s">
        <v>229</v>
      </c>
      <c r="E159" s="234" t="s">
        <v>230</v>
      </c>
      <c r="F159" s="235" t="s">
        <v>231</v>
      </c>
      <c r="G159" s="236" t="s">
        <v>131</v>
      </c>
      <c r="H159" s="237">
        <v>1.02</v>
      </c>
      <c r="I159" s="238"/>
      <c r="J159" s="239">
        <f>ROUND(I159*H159,2)</f>
        <v>0</v>
      </c>
      <c r="K159" s="235" t="s">
        <v>132</v>
      </c>
      <c r="L159" s="240"/>
      <c r="M159" s="241" t="s">
        <v>19</v>
      </c>
      <c r="N159" s="242" t="s">
        <v>41</v>
      </c>
      <c r="O159" s="67"/>
      <c r="P159" s="190">
        <f>O159*H159</f>
        <v>0</v>
      </c>
      <c r="Q159" s="190">
        <v>0.118</v>
      </c>
      <c r="R159" s="190">
        <f>Q159*H159</f>
        <v>0.12036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178</v>
      </c>
      <c r="AT159" s="192" t="s">
        <v>229</v>
      </c>
      <c r="AU159" s="192" t="s">
        <v>79</v>
      </c>
      <c r="AY159" s="20" t="s">
        <v>126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77</v>
      </c>
      <c r="BK159" s="193">
        <f>ROUND(I159*H159,2)</f>
        <v>0</v>
      </c>
      <c r="BL159" s="20" t="s">
        <v>133</v>
      </c>
      <c r="BM159" s="192" t="s">
        <v>232</v>
      </c>
    </row>
    <row r="160" spans="2:51" s="14" customFormat="1" ht="11.25">
      <c r="B160" s="210"/>
      <c r="C160" s="211"/>
      <c r="D160" s="201" t="s">
        <v>137</v>
      </c>
      <c r="E160" s="212" t="s">
        <v>19</v>
      </c>
      <c r="F160" s="213" t="s">
        <v>233</v>
      </c>
      <c r="G160" s="211"/>
      <c r="H160" s="214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137</v>
      </c>
      <c r="AU160" s="220" t="s">
        <v>79</v>
      </c>
      <c r="AV160" s="14" t="s">
        <v>79</v>
      </c>
      <c r="AW160" s="14" t="s">
        <v>32</v>
      </c>
      <c r="AX160" s="14" t="s">
        <v>70</v>
      </c>
      <c r="AY160" s="220" t="s">
        <v>126</v>
      </c>
    </row>
    <row r="161" spans="2:51" s="14" customFormat="1" ht="11.25">
      <c r="B161" s="210"/>
      <c r="C161" s="211"/>
      <c r="D161" s="201" t="s">
        <v>137</v>
      </c>
      <c r="E161" s="212" t="s">
        <v>19</v>
      </c>
      <c r="F161" s="213" t="s">
        <v>234</v>
      </c>
      <c r="G161" s="211"/>
      <c r="H161" s="214">
        <v>1.02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137</v>
      </c>
      <c r="AU161" s="220" t="s">
        <v>79</v>
      </c>
      <c r="AV161" s="14" t="s">
        <v>79</v>
      </c>
      <c r="AW161" s="14" t="s">
        <v>32</v>
      </c>
      <c r="AX161" s="14" t="s">
        <v>77</v>
      </c>
      <c r="AY161" s="220" t="s">
        <v>126</v>
      </c>
    </row>
    <row r="162" spans="2:63" s="12" customFormat="1" ht="22.9" customHeight="1">
      <c r="B162" s="165"/>
      <c r="C162" s="166"/>
      <c r="D162" s="167" t="s">
        <v>69</v>
      </c>
      <c r="E162" s="179" t="s">
        <v>178</v>
      </c>
      <c r="F162" s="179" t="s">
        <v>235</v>
      </c>
      <c r="G162" s="166"/>
      <c r="H162" s="166"/>
      <c r="I162" s="169"/>
      <c r="J162" s="180">
        <f>BK162</f>
        <v>0</v>
      </c>
      <c r="K162" s="166"/>
      <c r="L162" s="171"/>
      <c r="M162" s="172"/>
      <c r="N162" s="173"/>
      <c r="O162" s="173"/>
      <c r="P162" s="174">
        <f>SUM(P163:P173)</f>
        <v>0</v>
      </c>
      <c r="Q162" s="173"/>
      <c r="R162" s="174">
        <f>SUM(R163:R173)</f>
        <v>0.00202</v>
      </c>
      <c r="S162" s="173"/>
      <c r="T162" s="175">
        <f>SUM(T163:T173)</f>
        <v>0</v>
      </c>
      <c r="AR162" s="176" t="s">
        <v>77</v>
      </c>
      <c r="AT162" s="177" t="s">
        <v>69</v>
      </c>
      <c r="AU162" s="177" t="s">
        <v>77</v>
      </c>
      <c r="AY162" s="176" t="s">
        <v>126</v>
      </c>
      <c r="BK162" s="178">
        <f>SUM(BK163:BK173)</f>
        <v>0</v>
      </c>
    </row>
    <row r="163" spans="1:65" s="2" customFormat="1" ht="24.2" customHeight="1">
      <c r="A163" s="37"/>
      <c r="B163" s="38"/>
      <c r="C163" s="181" t="s">
        <v>236</v>
      </c>
      <c r="D163" s="181" t="s">
        <v>128</v>
      </c>
      <c r="E163" s="182" t="s">
        <v>237</v>
      </c>
      <c r="F163" s="183" t="s">
        <v>238</v>
      </c>
      <c r="G163" s="184" t="s">
        <v>239</v>
      </c>
      <c r="H163" s="185">
        <v>2</v>
      </c>
      <c r="I163" s="186"/>
      <c r="J163" s="187">
        <f>ROUND(I163*H163,2)</f>
        <v>0</v>
      </c>
      <c r="K163" s="183" t="s">
        <v>132</v>
      </c>
      <c r="L163" s="42"/>
      <c r="M163" s="188" t="s">
        <v>19</v>
      </c>
      <c r="N163" s="189" t="s">
        <v>41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133</v>
      </c>
      <c r="AT163" s="192" t="s">
        <v>128</v>
      </c>
      <c r="AU163" s="192" t="s">
        <v>79</v>
      </c>
      <c r="AY163" s="20" t="s">
        <v>126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77</v>
      </c>
      <c r="BK163" s="193">
        <f>ROUND(I163*H163,2)</f>
        <v>0</v>
      </c>
      <c r="BL163" s="20" t="s">
        <v>133</v>
      </c>
      <c r="BM163" s="192" t="s">
        <v>240</v>
      </c>
    </row>
    <row r="164" spans="1:47" s="2" customFormat="1" ht="11.25">
      <c r="A164" s="37"/>
      <c r="B164" s="38"/>
      <c r="C164" s="39"/>
      <c r="D164" s="194" t="s">
        <v>135</v>
      </c>
      <c r="E164" s="39"/>
      <c r="F164" s="195" t="s">
        <v>241</v>
      </c>
      <c r="G164" s="39"/>
      <c r="H164" s="39"/>
      <c r="I164" s="196"/>
      <c r="J164" s="39"/>
      <c r="K164" s="39"/>
      <c r="L164" s="42"/>
      <c r="M164" s="197"/>
      <c r="N164" s="198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135</v>
      </c>
      <c r="AU164" s="20" t="s">
        <v>79</v>
      </c>
    </row>
    <row r="165" spans="1:65" s="2" customFormat="1" ht="16.5" customHeight="1">
      <c r="A165" s="37"/>
      <c r="B165" s="38"/>
      <c r="C165" s="233" t="s">
        <v>242</v>
      </c>
      <c r="D165" s="233" t="s">
        <v>229</v>
      </c>
      <c r="E165" s="234" t="s">
        <v>243</v>
      </c>
      <c r="F165" s="235" t="s">
        <v>244</v>
      </c>
      <c r="G165" s="236" t="s">
        <v>239</v>
      </c>
      <c r="H165" s="237">
        <v>2</v>
      </c>
      <c r="I165" s="238"/>
      <c r="J165" s="239">
        <f>ROUND(I165*H165,2)</f>
        <v>0</v>
      </c>
      <c r="K165" s="235" t="s">
        <v>132</v>
      </c>
      <c r="L165" s="240"/>
      <c r="M165" s="241" t="s">
        <v>19</v>
      </c>
      <c r="N165" s="242" t="s">
        <v>41</v>
      </c>
      <c r="O165" s="67"/>
      <c r="P165" s="190">
        <f>O165*H165</f>
        <v>0</v>
      </c>
      <c r="Q165" s="190">
        <v>0.00028</v>
      </c>
      <c r="R165" s="190">
        <f>Q165*H165</f>
        <v>0.00056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178</v>
      </c>
      <c r="AT165" s="192" t="s">
        <v>229</v>
      </c>
      <c r="AU165" s="192" t="s">
        <v>79</v>
      </c>
      <c r="AY165" s="20" t="s">
        <v>126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77</v>
      </c>
      <c r="BK165" s="193">
        <f>ROUND(I165*H165,2)</f>
        <v>0</v>
      </c>
      <c r="BL165" s="20" t="s">
        <v>133</v>
      </c>
      <c r="BM165" s="192" t="s">
        <v>245</v>
      </c>
    </row>
    <row r="166" spans="1:65" s="2" customFormat="1" ht="24.2" customHeight="1">
      <c r="A166" s="37"/>
      <c r="B166" s="38"/>
      <c r="C166" s="181" t="s">
        <v>246</v>
      </c>
      <c r="D166" s="181" t="s">
        <v>128</v>
      </c>
      <c r="E166" s="182" t="s">
        <v>247</v>
      </c>
      <c r="F166" s="183" t="s">
        <v>248</v>
      </c>
      <c r="G166" s="184" t="s">
        <v>239</v>
      </c>
      <c r="H166" s="185">
        <v>2</v>
      </c>
      <c r="I166" s="186"/>
      <c r="J166" s="187">
        <f>ROUND(I166*H166,2)</f>
        <v>0</v>
      </c>
      <c r="K166" s="183" t="s">
        <v>132</v>
      </c>
      <c r="L166" s="42"/>
      <c r="M166" s="188" t="s">
        <v>19</v>
      </c>
      <c r="N166" s="189" t="s">
        <v>41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133</v>
      </c>
      <c r="AT166" s="192" t="s">
        <v>128</v>
      </c>
      <c r="AU166" s="192" t="s">
        <v>79</v>
      </c>
      <c r="AY166" s="20" t="s">
        <v>126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77</v>
      </c>
      <c r="BK166" s="193">
        <f>ROUND(I166*H166,2)</f>
        <v>0</v>
      </c>
      <c r="BL166" s="20" t="s">
        <v>133</v>
      </c>
      <c r="BM166" s="192" t="s">
        <v>249</v>
      </c>
    </row>
    <row r="167" spans="1:47" s="2" customFormat="1" ht="11.25">
      <c r="A167" s="37"/>
      <c r="B167" s="38"/>
      <c r="C167" s="39"/>
      <c r="D167" s="194" t="s">
        <v>135</v>
      </c>
      <c r="E167" s="39"/>
      <c r="F167" s="195" t="s">
        <v>250</v>
      </c>
      <c r="G167" s="39"/>
      <c r="H167" s="39"/>
      <c r="I167" s="196"/>
      <c r="J167" s="39"/>
      <c r="K167" s="39"/>
      <c r="L167" s="42"/>
      <c r="M167" s="197"/>
      <c r="N167" s="19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135</v>
      </c>
      <c r="AU167" s="20" t="s">
        <v>79</v>
      </c>
    </row>
    <row r="168" spans="1:65" s="2" customFormat="1" ht="16.5" customHeight="1">
      <c r="A168" s="37"/>
      <c r="B168" s="38"/>
      <c r="C168" s="233" t="s">
        <v>251</v>
      </c>
      <c r="D168" s="233" t="s">
        <v>229</v>
      </c>
      <c r="E168" s="234" t="s">
        <v>252</v>
      </c>
      <c r="F168" s="235" t="s">
        <v>253</v>
      </c>
      <c r="G168" s="236" t="s">
        <v>239</v>
      </c>
      <c r="H168" s="237">
        <v>1</v>
      </c>
      <c r="I168" s="238"/>
      <c r="J168" s="239">
        <f>ROUND(I168*H168,2)</f>
        <v>0</v>
      </c>
      <c r="K168" s="235" t="s">
        <v>132</v>
      </c>
      <c r="L168" s="240"/>
      <c r="M168" s="241" t="s">
        <v>19</v>
      </c>
      <c r="N168" s="242" t="s">
        <v>41</v>
      </c>
      <c r="O168" s="67"/>
      <c r="P168" s="190">
        <f>O168*H168</f>
        <v>0</v>
      </c>
      <c r="Q168" s="190">
        <v>0.00076</v>
      </c>
      <c r="R168" s="190">
        <f>Q168*H168</f>
        <v>0.00076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178</v>
      </c>
      <c r="AT168" s="192" t="s">
        <v>229</v>
      </c>
      <c r="AU168" s="192" t="s">
        <v>79</v>
      </c>
      <c r="AY168" s="20" t="s">
        <v>126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77</v>
      </c>
      <c r="BK168" s="193">
        <f>ROUND(I168*H168,2)</f>
        <v>0</v>
      </c>
      <c r="BL168" s="20" t="s">
        <v>133</v>
      </c>
      <c r="BM168" s="192" t="s">
        <v>254</v>
      </c>
    </row>
    <row r="169" spans="1:65" s="2" customFormat="1" ht="16.5" customHeight="1">
      <c r="A169" s="37"/>
      <c r="B169" s="38"/>
      <c r="C169" s="233" t="s">
        <v>255</v>
      </c>
      <c r="D169" s="233" t="s">
        <v>229</v>
      </c>
      <c r="E169" s="234" t="s">
        <v>256</v>
      </c>
      <c r="F169" s="235" t="s">
        <v>257</v>
      </c>
      <c r="G169" s="236" t="s">
        <v>239</v>
      </c>
      <c r="H169" s="237">
        <v>1</v>
      </c>
      <c r="I169" s="238"/>
      <c r="J169" s="239">
        <f>ROUND(I169*H169,2)</f>
        <v>0</v>
      </c>
      <c r="K169" s="235" t="s">
        <v>132</v>
      </c>
      <c r="L169" s="240"/>
      <c r="M169" s="241" t="s">
        <v>19</v>
      </c>
      <c r="N169" s="242" t="s">
        <v>41</v>
      </c>
      <c r="O169" s="67"/>
      <c r="P169" s="190">
        <f>O169*H169</f>
        <v>0</v>
      </c>
      <c r="Q169" s="190">
        <v>0.00046</v>
      </c>
      <c r="R169" s="190">
        <f>Q169*H169</f>
        <v>0.00046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178</v>
      </c>
      <c r="AT169" s="192" t="s">
        <v>229</v>
      </c>
      <c r="AU169" s="192" t="s">
        <v>79</v>
      </c>
      <c r="AY169" s="20" t="s">
        <v>126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77</v>
      </c>
      <c r="BK169" s="193">
        <f>ROUND(I169*H169,2)</f>
        <v>0</v>
      </c>
      <c r="BL169" s="20" t="s">
        <v>133</v>
      </c>
      <c r="BM169" s="192" t="s">
        <v>258</v>
      </c>
    </row>
    <row r="170" spans="1:65" s="2" customFormat="1" ht="16.5" customHeight="1">
      <c r="A170" s="37"/>
      <c r="B170" s="38"/>
      <c r="C170" s="181" t="s">
        <v>7</v>
      </c>
      <c r="D170" s="181" t="s">
        <v>128</v>
      </c>
      <c r="E170" s="182" t="s">
        <v>259</v>
      </c>
      <c r="F170" s="183" t="s">
        <v>260</v>
      </c>
      <c r="G170" s="184" t="s">
        <v>239</v>
      </c>
      <c r="H170" s="185">
        <v>1</v>
      </c>
      <c r="I170" s="186"/>
      <c r="J170" s="187">
        <f>ROUND(I170*H170,2)</f>
        <v>0</v>
      </c>
      <c r="K170" s="183" t="s">
        <v>132</v>
      </c>
      <c r="L170" s="42"/>
      <c r="M170" s="188" t="s">
        <v>19</v>
      </c>
      <c r="N170" s="189" t="s">
        <v>41</v>
      </c>
      <c r="O170" s="67"/>
      <c r="P170" s="190">
        <f>O170*H170</f>
        <v>0</v>
      </c>
      <c r="Q170" s="190">
        <v>0.00024</v>
      </c>
      <c r="R170" s="190">
        <f>Q170*H170</f>
        <v>0.00024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133</v>
      </c>
      <c r="AT170" s="192" t="s">
        <v>128</v>
      </c>
      <c r="AU170" s="192" t="s">
        <v>79</v>
      </c>
      <c r="AY170" s="20" t="s">
        <v>126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77</v>
      </c>
      <c r="BK170" s="193">
        <f>ROUND(I170*H170,2)</f>
        <v>0</v>
      </c>
      <c r="BL170" s="20" t="s">
        <v>133</v>
      </c>
      <c r="BM170" s="192" t="s">
        <v>261</v>
      </c>
    </row>
    <row r="171" spans="1:47" s="2" customFormat="1" ht="11.25">
      <c r="A171" s="37"/>
      <c r="B171" s="38"/>
      <c r="C171" s="39"/>
      <c r="D171" s="194" t="s">
        <v>135</v>
      </c>
      <c r="E171" s="39"/>
      <c r="F171" s="195" t="s">
        <v>262</v>
      </c>
      <c r="G171" s="39"/>
      <c r="H171" s="39"/>
      <c r="I171" s="196"/>
      <c r="J171" s="39"/>
      <c r="K171" s="39"/>
      <c r="L171" s="42"/>
      <c r="M171" s="197"/>
      <c r="N171" s="198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135</v>
      </c>
      <c r="AU171" s="20" t="s">
        <v>79</v>
      </c>
    </row>
    <row r="172" spans="2:51" s="13" customFormat="1" ht="11.25">
      <c r="B172" s="199"/>
      <c r="C172" s="200"/>
      <c r="D172" s="201" t="s">
        <v>137</v>
      </c>
      <c r="E172" s="202" t="s">
        <v>19</v>
      </c>
      <c r="F172" s="203" t="s">
        <v>263</v>
      </c>
      <c r="G172" s="200"/>
      <c r="H172" s="202" t="s">
        <v>19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137</v>
      </c>
      <c r="AU172" s="209" t="s">
        <v>79</v>
      </c>
      <c r="AV172" s="13" t="s">
        <v>77</v>
      </c>
      <c r="AW172" s="13" t="s">
        <v>32</v>
      </c>
      <c r="AX172" s="13" t="s">
        <v>70</v>
      </c>
      <c r="AY172" s="209" t="s">
        <v>126</v>
      </c>
    </row>
    <row r="173" spans="2:51" s="14" customFormat="1" ht="11.25">
      <c r="B173" s="210"/>
      <c r="C173" s="211"/>
      <c r="D173" s="201" t="s">
        <v>137</v>
      </c>
      <c r="E173" s="212" t="s">
        <v>19</v>
      </c>
      <c r="F173" s="213" t="s">
        <v>77</v>
      </c>
      <c r="G173" s="211"/>
      <c r="H173" s="214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137</v>
      </c>
      <c r="AU173" s="220" t="s">
        <v>79</v>
      </c>
      <c r="AV173" s="14" t="s">
        <v>79</v>
      </c>
      <c r="AW173" s="14" t="s">
        <v>32</v>
      </c>
      <c r="AX173" s="14" t="s">
        <v>77</v>
      </c>
      <c r="AY173" s="220" t="s">
        <v>126</v>
      </c>
    </row>
    <row r="174" spans="2:63" s="12" customFormat="1" ht="22.9" customHeight="1">
      <c r="B174" s="165"/>
      <c r="C174" s="166"/>
      <c r="D174" s="167" t="s">
        <v>69</v>
      </c>
      <c r="E174" s="179" t="s">
        <v>185</v>
      </c>
      <c r="F174" s="179" t="s">
        <v>264</v>
      </c>
      <c r="G174" s="166"/>
      <c r="H174" s="166"/>
      <c r="I174" s="169"/>
      <c r="J174" s="180">
        <f>BK174</f>
        <v>0</v>
      </c>
      <c r="K174" s="166"/>
      <c r="L174" s="171"/>
      <c r="M174" s="172"/>
      <c r="N174" s="173"/>
      <c r="O174" s="173"/>
      <c r="P174" s="174">
        <f>SUM(P175:P190)</f>
        <v>0</v>
      </c>
      <c r="Q174" s="173"/>
      <c r="R174" s="174">
        <f>SUM(R175:R190)</f>
        <v>0.011340000000000001</v>
      </c>
      <c r="S174" s="173"/>
      <c r="T174" s="175">
        <f>SUM(T175:T190)</f>
        <v>0</v>
      </c>
      <c r="AR174" s="176" t="s">
        <v>77</v>
      </c>
      <c r="AT174" s="177" t="s">
        <v>69</v>
      </c>
      <c r="AU174" s="177" t="s">
        <v>77</v>
      </c>
      <c r="AY174" s="176" t="s">
        <v>126</v>
      </c>
      <c r="BK174" s="178">
        <f>SUM(BK175:BK190)</f>
        <v>0</v>
      </c>
    </row>
    <row r="175" spans="1:65" s="2" customFormat="1" ht="16.5" customHeight="1">
      <c r="A175" s="37"/>
      <c r="B175" s="38"/>
      <c r="C175" s="181" t="s">
        <v>265</v>
      </c>
      <c r="D175" s="181" t="s">
        <v>128</v>
      </c>
      <c r="E175" s="182" t="s">
        <v>266</v>
      </c>
      <c r="F175" s="183" t="s">
        <v>267</v>
      </c>
      <c r="G175" s="184" t="s">
        <v>268</v>
      </c>
      <c r="H175" s="185">
        <v>2</v>
      </c>
      <c r="I175" s="186"/>
      <c r="J175" s="187">
        <f>ROUND(I175*H175,2)</f>
        <v>0</v>
      </c>
      <c r="K175" s="183" t="s">
        <v>132</v>
      </c>
      <c r="L175" s="42"/>
      <c r="M175" s="188" t="s">
        <v>19</v>
      </c>
      <c r="N175" s="189" t="s">
        <v>41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133</v>
      </c>
      <c r="AT175" s="192" t="s">
        <v>128</v>
      </c>
      <c r="AU175" s="192" t="s">
        <v>79</v>
      </c>
      <c r="AY175" s="20" t="s">
        <v>126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77</v>
      </c>
      <c r="BK175" s="193">
        <f>ROUND(I175*H175,2)</f>
        <v>0</v>
      </c>
      <c r="BL175" s="20" t="s">
        <v>133</v>
      </c>
      <c r="BM175" s="192" t="s">
        <v>269</v>
      </c>
    </row>
    <row r="176" spans="1:47" s="2" customFormat="1" ht="11.25">
      <c r="A176" s="37"/>
      <c r="B176" s="38"/>
      <c r="C176" s="39"/>
      <c r="D176" s="194" t="s">
        <v>135</v>
      </c>
      <c r="E176" s="39"/>
      <c r="F176" s="195" t="s">
        <v>270</v>
      </c>
      <c r="G176" s="39"/>
      <c r="H176" s="39"/>
      <c r="I176" s="196"/>
      <c r="J176" s="39"/>
      <c r="K176" s="39"/>
      <c r="L176" s="42"/>
      <c r="M176" s="197"/>
      <c r="N176" s="198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135</v>
      </c>
      <c r="AU176" s="20" t="s">
        <v>79</v>
      </c>
    </row>
    <row r="177" spans="1:65" s="2" customFormat="1" ht="21.75" customHeight="1">
      <c r="A177" s="37"/>
      <c r="B177" s="38"/>
      <c r="C177" s="181" t="s">
        <v>271</v>
      </c>
      <c r="D177" s="181" t="s">
        <v>128</v>
      </c>
      <c r="E177" s="182" t="s">
        <v>272</v>
      </c>
      <c r="F177" s="183" t="s">
        <v>273</v>
      </c>
      <c r="G177" s="184" t="s">
        <v>268</v>
      </c>
      <c r="H177" s="185">
        <v>10</v>
      </c>
      <c r="I177" s="186"/>
      <c r="J177" s="187">
        <f>ROUND(I177*H177,2)</f>
        <v>0</v>
      </c>
      <c r="K177" s="183" t="s">
        <v>132</v>
      </c>
      <c r="L177" s="42"/>
      <c r="M177" s="188" t="s">
        <v>19</v>
      </c>
      <c r="N177" s="189" t="s">
        <v>41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133</v>
      </c>
      <c r="AT177" s="192" t="s">
        <v>128</v>
      </c>
      <c r="AU177" s="192" t="s">
        <v>79</v>
      </c>
      <c r="AY177" s="20" t="s">
        <v>126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77</v>
      </c>
      <c r="BK177" s="193">
        <f>ROUND(I177*H177,2)</f>
        <v>0</v>
      </c>
      <c r="BL177" s="20" t="s">
        <v>133</v>
      </c>
      <c r="BM177" s="192" t="s">
        <v>274</v>
      </c>
    </row>
    <row r="178" spans="1:47" s="2" customFormat="1" ht="11.25">
      <c r="A178" s="37"/>
      <c r="B178" s="38"/>
      <c r="C178" s="39"/>
      <c r="D178" s="194" t="s">
        <v>135</v>
      </c>
      <c r="E178" s="39"/>
      <c r="F178" s="195" t="s">
        <v>275</v>
      </c>
      <c r="G178" s="39"/>
      <c r="H178" s="39"/>
      <c r="I178" s="196"/>
      <c r="J178" s="39"/>
      <c r="K178" s="39"/>
      <c r="L178" s="42"/>
      <c r="M178" s="197"/>
      <c r="N178" s="198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135</v>
      </c>
      <c r="AU178" s="20" t="s">
        <v>79</v>
      </c>
    </row>
    <row r="179" spans="2:51" s="14" customFormat="1" ht="11.25">
      <c r="B179" s="210"/>
      <c r="C179" s="211"/>
      <c r="D179" s="201" t="s">
        <v>137</v>
      </c>
      <c r="E179" s="212" t="s">
        <v>19</v>
      </c>
      <c r="F179" s="213" t="s">
        <v>276</v>
      </c>
      <c r="G179" s="211"/>
      <c r="H179" s="214">
        <v>10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137</v>
      </c>
      <c r="AU179" s="220" t="s">
        <v>79</v>
      </c>
      <c r="AV179" s="14" t="s">
        <v>79</v>
      </c>
      <c r="AW179" s="14" t="s">
        <v>32</v>
      </c>
      <c r="AX179" s="14" t="s">
        <v>77</v>
      </c>
      <c r="AY179" s="220" t="s">
        <v>126</v>
      </c>
    </row>
    <row r="180" spans="1:65" s="2" customFormat="1" ht="16.5" customHeight="1">
      <c r="A180" s="37"/>
      <c r="B180" s="38"/>
      <c r="C180" s="181" t="s">
        <v>277</v>
      </c>
      <c r="D180" s="181" t="s">
        <v>128</v>
      </c>
      <c r="E180" s="182" t="s">
        <v>278</v>
      </c>
      <c r="F180" s="183" t="s">
        <v>279</v>
      </c>
      <c r="G180" s="184" t="s">
        <v>268</v>
      </c>
      <c r="H180" s="185">
        <v>2</v>
      </c>
      <c r="I180" s="186"/>
      <c r="J180" s="187">
        <f>ROUND(I180*H180,2)</f>
        <v>0</v>
      </c>
      <c r="K180" s="183" t="s">
        <v>132</v>
      </c>
      <c r="L180" s="42"/>
      <c r="M180" s="188" t="s">
        <v>19</v>
      </c>
      <c r="N180" s="189" t="s">
        <v>41</v>
      </c>
      <c r="O180" s="67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133</v>
      </c>
      <c r="AT180" s="192" t="s">
        <v>128</v>
      </c>
      <c r="AU180" s="192" t="s">
        <v>79</v>
      </c>
      <c r="AY180" s="20" t="s">
        <v>126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0" t="s">
        <v>77</v>
      </c>
      <c r="BK180" s="193">
        <f>ROUND(I180*H180,2)</f>
        <v>0</v>
      </c>
      <c r="BL180" s="20" t="s">
        <v>133</v>
      </c>
      <c r="BM180" s="192" t="s">
        <v>280</v>
      </c>
    </row>
    <row r="181" spans="1:47" s="2" customFormat="1" ht="11.25">
      <c r="A181" s="37"/>
      <c r="B181" s="38"/>
      <c r="C181" s="39"/>
      <c r="D181" s="194" t="s">
        <v>135</v>
      </c>
      <c r="E181" s="39"/>
      <c r="F181" s="195" t="s">
        <v>281</v>
      </c>
      <c r="G181" s="39"/>
      <c r="H181" s="39"/>
      <c r="I181" s="196"/>
      <c r="J181" s="39"/>
      <c r="K181" s="39"/>
      <c r="L181" s="42"/>
      <c r="M181" s="197"/>
      <c r="N181" s="198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135</v>
      </c>
      <c r="AU181" s="20" t="s">
        <v>79</v>
      </c>
    </row>
    <row r="182" spans="1:65" s="2" customFormat="1" ht="16.5" customHeight="1">
      <c r="A182" s="37"/>
      <c r="B182" s="38"/>
      <c r="C182" s="181" t="s">
        <v>282</v>
      </c>
      <c r="D182" s="181" t="s">
        <v>128</v>
      </c>
      <c r="E182" s="182" t="s">
        <v>283</v>
      </c>
      <c r="F182" s="183" t="s">
        <v>284</v>
      </c>
      <c r="G182" s="184" t="s">
        <v>142</v>
      </c>
      <c r="H182" s="185">
        <v>9</v>
      </c>
      <c r="I182" s="186"/>
      <c r="J182" s="187">
        <f>ROUND(I182*H182,2)</f>
        <v>0</v>
      </c>
      <c r="K182" s="183" t="s">
        <v>19</v>
      </c>
      <c r="L182" s="42"/>
      <c r="M182" s="188" t="s">
        <v>19</v>
      </c>
      <c r="N182" s="189" t="s">
        <v>41</v>
      </c>
      <c r="O182" s="67"/>
      <c r="P182" s="190">
        <f>O182*H182</f>
        <v>0</v>
      </c>
      <c r="Q182" s="190">
        <v>0.00126</v>
      </c>
      <c r="R182" s="190">
        <f>Q182*H182</f>
        <v>0.011340000000000001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133</v>
      </c>
      <c r="AT182" s="192" t="s">
        <v>128</v>
      </c>
      <c r="AU182" s="192" t="s">
        <v>79</v>
      </c>
      <c r="AY182" s="20" t="s">
        <v>126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77</v>
      </c>
      <c r="BK182" s="193">
        <f>ROUND(I182*H182,2)</f>
        <v>0</v>
      </c>
      <c r="BL182" s="20" t="s">
        <v>133</v>
      </c>
      <c r="BM182" s="192" t="s">
        <v>285</v>
      </c>
    </row>
    <row r="183" spans="2:51" s="14" customFormat="1" ht="11.25">
      <c r="B183" s="210"/>
      <c r="C183" s="211"/>
      <c r="D183" s="201" t="s">
        <v>137</v>
      </c>
      <c r="E183" s="212" t="s">
        <v>19</v>
      </c>
      <c r="F183" s="213" t="s">
        <v>286</v>
      </c>
      <c r="G183" s="211"/>
      <c r="H183" s="214">
        <v>6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137</v>
      </c>
      <c r="AU183" s="220" t="s">
        <v>79</v>
      </c>
      <c r="AV183" s="14" t="s">
        <v>79</v>
      </c>
      <c r="AW183" s="14" t="s">
        <v>32</v>
      </c>
      <c r="AX183" s="14" t="s">
        <v>70</v>
      </c>
      <c r="AY183" s="220" t="s">
        <v>126</v>
      </c>
    </row>
    <row r="184" spans="2:51" s="14" customFormat="1" ht="11.25">
      <c r="B184" s="210"/>
      <c r="C184" s="211"/>
      <c r="D184" s="201" t="s">
        <v>137</v>
      </c>
      <c r="E184" s="212" t="s">
        <v>19</v>
      </c>
      <c r="F184" s="213" t="s">
        <v>287</v>
      </c>
      <c r="G184" s="211"/>
      <c r="H184" s="214">
        <v>3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137</v>
      </c>
      <c r="AU184" s="220" t="s">
        <v>79</v>
      </c>
      <c r="AV184" s="14" t="s">
        <v>79</v>
      </c>
      <c r="AW184" s="14" t="s">
        <v>32</v>
      </c>
      <c r="AX184" s="14" t="s">
        <v>70</v>
      </c>
      <c r="AY184" s="220" t="s">
        <v>126</v>
      </c>
    </row>
    <row r="185" spans="2:51" s="15" customFormat="1" ht="11.25">
      <c r="B185" s="221"/>
      <c r="C185" s="222"/>
      <c r="D185" s="201" t="s">
        <v>137</v>
      </c>
      <c r="E185" s="223" t="s">
        <v>19</v>
      </c>
      <c r="F185" s="224" t="s">
        <v>170</v>
      </c>
      <c r="G185" s="222"/>
      <c r="H185" s="225">
        <v>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137</v>
      </c>
      <c r="AU185" s="231" t="s">
        <v>79</v>
      </c>
      <c r="AV185" s="15" t="s">
        <v>133</v>
      </c>
      <c r="AW185" s="15" t="s">
        <v>32</v>
      </c>
      <c r="AX185" s="15" t="s">
        <v>77</v>
      </c>
      <c r="AY185" s="231" t="s">
        <v>126</v>
      </c>
    </row>
    <row r="186" spans="1:65" s="2" customFormat="1" ht="37.9" customHeight="1">
      <c r="A186" s="37"/>
      <c r="B186" s="38"/>
      <c r="C186" s="181" t="s">
        <v>288</v>
      </c>
      <c r="D186" s="181" t="s">
        <v>128</v>
      </c>
      <c r="E186" s="182" t="s">
        <v>289</v>
      </c>
      <c r="F186" s="183" t="s">
        <v>290</v>
      </c>
      <c r="G186" s="184" t="s">
        <v>131</v>
      </c>
      <c r="H186" s="185">
        <v>1.5</v>
      </c>
      <c r="I186" s="186"/>
      <c r="J186" s="187">
        <f>ROUND(I186*H186,2)</f>
        <v>0</v>
      </c>
      <c r="K186" s="183" t="s">
        <v>132</v>
      </c>
      <c r="L186" s="42"/>
      <c r="M186" s="188" t="s">
        <v>19</v>
      </c>
      <c r="N186" s="189" t="s">
        <v>41</v>
      </c>
      <c r="O186" s="67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133</v>
      </c>
      <c r="AT186" s="192" t="s">
        <v>128</v>
      </c>
      <c r="AU186" s="192" t="s">
        <v>79</v>
      </c>
      <c r="AY186" s="20" t="s">
        <v>126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77</v>
      </c>
      <c r="BK186" s="193">
        <f>ROUND(I186*H186,2)</f>
        <v>0</v>
      </c>
      <c r="BL186" s="20" t="s">
        <v>133</v>
      </c>
      <c r="BM186" s="192" t="s">
        <v>291</v>
      </c>
    </row>
    <row r="187" spans="1:47" s="2" customFormat="1" ht="11.25">
      <c r="A187" s="37"/>
      <c r="B187" s="38"/>
      <c r="C187" s="39"/>
      <c r="D187" s="194" t="s">
        <v>135</v>
      </c>
      <c r="E187" s="39"/>
      <c r="F187" s="195" t="s">
        <v>292</v>
      </c>
      <c r="G187" s="39"/>
      <c r="H187" s="39"/>
      <c r="I187" s="196"/>
      <c r="J187" s="39"/>
      <c r="K187" s="39"/>
      <c r="L187" s="42"/>
      <c r="M187" s="197"/>
      <c r="N187" s="198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135</v>
      </c>
      <c r="AU187" s="20" t="s">
        <v>79</v>
      </c>
    </row>
    <row r="188" spans="2:51" s="13" customFormat="1" ht="11.25">
      <c r="B188" s="199"/>
      <c r="C188" s="200"/>
      <c r="D188" s="201" t="s">
        <v>137</v>
      </c>
      <c r="E188" s="202" t="s">
        <v>19</v>
      </c>
      <c r="F188" s="203" t="s">
        <v>293</v>
      </c>
      <c r="G188" s="200"/>
      <c r="H188" s="202" t="s">
        <v>19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137</v>
      </c>
      <c r="AU188" s="209" t="s">
        <v>79</v>
      </c>
      <c r="AV188" s="13" t="s">
        <v>77</v>
      </c>
      <c r="AW188" s="13" t="s">
        <v>32</v>
      </c>
      <c r="AX188" s="13" t="s">
        <v>70</v>
      </c>
      <c r="AY188" s="209" t="s">
        <v>126</v>
      </c>
    </row>
    <row r="189" spans="2:51" s="14" customFormat="1" ht="11.25">
      <c r="B189" s="210"/>
      <c r="C189" s="211"/>
      <c r="D189" s="201" t="s">
        <v>137</v>
      </c>
      <c r="E189" s="212" t="s">
        <v>19</v>
      </c>
      <c r="F189" s="213" t="s">
        <v>227</v>
      </c>
      <c r="G189" s="211"/>
      <c r="H189" s="214">
        <v>1.5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137</v>
      </c>
      <c r="AU189" s="220" t="s">
        <v>79</v>
      </c>
      <c r="AV189" s="14" t="s">
        <v>79</v>
      </c>
      <c r="AW189" s="14" t="s">
        <v>32</v>
      </c>
      <c r="AX189" s="14" t="s">
        <v>77</v>
      </c>
      <c r="AY189" s="220" t="s">
        <v>126</v>
      </c>
    </row>
    <row r="190" spans="1:65" s="2" customFormat="1" ht="33" customHeight="1">
      <c r="A190" s="37"/>
      <c r="B190" s="38"/>
      <c r="C190" s="181" t="s">
        <v>294</v>
      </c>
      <c r="D190" s="181" t="s">
        <v>128</v>
      </c>
      <c r="E190" s="182" t="s">
        <v>295</v>
      </c>
      <c r="F190" s="183" t="s">
        <v>296</v>
      </c>
      <c r="G190" s="184" t="s">
        <v>297</v>
      </c>
      <c r="H190" s="185">
        <v>1</v>
      </c>
      <c r="I190" s="186"/>
      <c r="J190" s="187">
        <f>ROUND(I190*H190,2)</f>
        <v>0</v>
      </c>
      <c r="K190" s="183" t="s">
        <v>19</v>
      </c>
      <c r="L190" s="42"/>
      <c r="M190" s="188" t="s">
        <v>19</v>
      </c>
      <c r="N190" s="189" t="s">
        <v>41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133</v>
      </c>
      <c r="AT190" s="192" t="s">
        <v>128</v>
      </c>
      <c r="AU190" s="192" t="s">
        <v>79</v>
      </c>
      <c r="AY190" s="20" t="s">
        <v>126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77</v>
      </c>
      <c r="BK190" s="193">
        <f>ROUND(I190*H190,2)</f>
        <v>0</v>
      </c>
      <c r="BL190" s="20" t="s">
        <v>133</v>
      </c>
      <c r="BM190" s="192" t="s">
        <v>298</v>
      </c>
    </row>
    <row r="191" spans="2:63" s="12" customFormat="1" ht="22.9" customHeight="1">
      <c r="B191" s="165"/>
      <c r="C191" s="166"/>
      <c r="D191" s="167" t="s">
        <v>69</v>
      </c>
      <c r="E191" s="179" t="s">
        <v>299</v>
      </c>
      <c r="F191" s="179" t="s">
        <v>300</v>
      </c>
      <c r="G191" s="166"/>
      <c r="H191" s="166"/>
      <c r="I191" s="169"/>
      <c r="J191" s="180">
        <f>BK191</f>
        <v>0</v>
      </c>
      <c r="K191" s="166"/>
      <c r="L191" s="171"/>
      <c r="M191" s="172"/>
      <c r="N191" s="173"/>
      <c r="O191" s="173"/>
      <c r="P191" s="174">
        <f>SUM(P192:P197)</f>
        <v>0</v>
      </c>
      <c r="Q191" s="173"/>
      <c r="R191" s="174">
        <f>SUM(R192:R197)</f>
        <v>0</v>
      </c>
      <c r="S191" s="173"/>
      <c r="T191" s="175">
        <f>SUM(T192:T197)</f>
        <v>0</v>
      </c>
      <c r="AR191" s="176" t="s">
        <v>77</v>
      </c>
      <c r="AT191" s="177" t="s">
        <v>69</v>
      </c>
      <c r="AU191" s="177" t="s">
        <v>77</v>
      </c>
      <c r="AY191" s="176" t="s">
        <v>126</v>
      </c>
      <c r="BK191" s="178">
        <f>SUM(BK192:BK197)</f>
        <v>0</v>
      </c>
    </row>
    <row r="192" spans="1:65" s="2" customFormat="1" ht="21.75" customHeight="1">
      <c r="A192" s="37"/>
      <c r="B192" s="38"/>
      <c r="C192" s="181" t="s">
        <v>301</v>
      </c>
      <c r="D192" s="181" t="s">
        <v>128</v>
      </c>
      <c r="E192" s="182" t="s">
        <v>302</v>
      </c>
      <c r="F192" s="183" t="s">
        <v>303</v>
      </c>
      <c r="G192" s="184" t="s">
        <v>181</v>
      </c>
      <c r="H192" s="185">
        <v>1.051</v>
      </c>
      <c r="I192" s="186"/>
      <c r="J192" s="187">
        <f>ROUND(I192*H192,2)</f>
        <v>0</v>
      </c>
      <c r="K192" s="183" t="s">
        <v>132</v>
      </c>
      <c r="L192" s="42"/>
      <c r="M192" s="188" t="s">
        <v>19</v>
      </c>
      <c r="N192" s="189" t="s">
        <v>41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133</v>
      </c>
      <c r="AT192" s="192" t="s">
        <v>128</v>
      </c>
      <c r="AU192" s="192" t="s">
        <v>79</v>
      </c>
      <c r="AY192" s="20" t="s">
        <v>126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77</v>
      </c>
      <c r="BK192" s="193">
        <f>ROUND(I192*H192,2)</f>
        <v>0</v>
      </c>
      <c r="BL192" s="20" t="s">
        <v>133</v>
      </c>
      <c r="BM192" s="192" t="s">
        <v>304</v>
      </c>
    </row>
    <row r="193" spans="1:47" s="2" customFormat="1" ht="11.25">
      <c r="A193" s="37"/>
      <c r="B193" s="38"/>
      <c r="C193" s="39"/>
      <c r="D193" s="194" t="s">
        <v>135</v>
      </c>
      <c r="E193" s="39"/>
      <c r="F193" s="195" t="s">
        <v>305</v>
      </c>
      <c r="G193" s="39"/>
      <c r="H193" s="39"/>
      <c r="I193" s="196"/>
      <c r="J193" s="39"/>
      <c r="K193" s="39"/>
      <c r="L193" s="42"/>
      <c r="M193" s="197"/>
      <c r="N193" s="198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135</v>
      </c>
      <c r="AU193" s="20" t="s">
        <v>79</v>
      </c>
    </row>
    <row r="194" spans="1:65" s="2" customFormat="1" ht="24.2" customHeight="1">
      <c r="A194" s="37"/>
      <c r="B194" s="38"/>
      <c r="C194" s="181" t="s">
        <v>306</v>
      </c>
      <c r="D194" s="181" t="s">
        <v>128</v>
      </c>
      <c r="E194" s="182" t="s">
        <v>307</v>
      </c>
      <c r="F194" s="183" t="s">
        <v>308</v>
      </c>
      <c r="G194" s="184" t="s">
        <v>181</v>
      </c>
      <c r="H194" s="185">
        <v>5.255</v>
      </c>
      <c r="I194" s="186"/>
      <c r="J194" s="187">
        <f>ROUND(I194*H194,2)</f>
        <v>0</v>
      </c>
      <c r="K194" s="183" t="s">
        <v>132</v>
      </c>
      <c r="L194" s="42"/>
      <c r="M194" s="188" t="s">
        <v>19</v>
      </c>
      <c r="N194" s="189" t="s">
        <v>41</v>
      </c>
      <c r="O194" s="67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133</v>
      </c>
      <c r="AT194" s="192" t="s">
        <v>128</v>
      </c>
      <c r="AU194" s="192" t="s">
        <v>79</v>
      </c>
      <c r="AY194" s="20" t="s">
        <v>126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77</v>
      </c>
      <c r="BK194" s="193">
        <f>ROUND(I194*H194,2)</f>
        <v>0</v>
      </c>
      <c r="BL194" s="20" t="s">
        <v>133</v>
      </c>
      <c r="BM194" s="192" t="s">
        <v>309</v>
      </c>
    </row>
    <row r="195" spans="1:47" s="2" customFormat="1" ht="11.25">
      <c r="A195" s="37"/>
      <c r="B195" s="38"/>
      <c r="C195" s="39"/>
      <c r="D195" s="194" t="s">
        <v>135</v>
      </c>
      <c r="E195" s="39"/>
      <c r="F195" s="195" t="s">
        <v>310</v>
      </c>
      <c r="G195" s="39"/>
      <c r="H195" s="39"/>
      <c r="I195" s="196"/>
      <c r="J195" s="39"/>
      <c r="K195" s="39"/>
      <c r="L195" s="42"/>
      <c r="M195" s="197"/>
      <c r="N195" s="198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135</v>
      </c>
      <c r="AU195" s="20" t="s">
        <v>79</v>
      </c>
    </row>
    <row r="196" spans="2:51" s="13" customFormat="1" ht="11.25">
      <c r="B196" s="199"/>
      <c r="C196" s="200"/>
      <c r="D196" s="201" t="s">
        <v>137</v>
      </c>
      <c r="E196" s="202" t="s">
        <v>19</v>
      </c>
      <c r="F196" s="203" t="s">
        <v>311</v>
      </c>
      <c r="G196" s="200"/>
      <c r="H196" s="202" t="s">
        <v>19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137</v>
      </c>
      <c r="AU196" s="209" t="s">
        <v>79</v>
      </c>
      <c r="AV196" s="13" t="s">
        <v>77</v>
      </c>
      <c r="AW196" s="13" t="s">
        <v>32</v>
      </c>
      <c r="AX196" s="13" t="s">
        <v>70</v>
      </c>
      <c r="AY196" s="209" t="s">
        <v>126</v>
      </c>
    </row>
    <row r="197" spans="2:51" s="14" customFormat="1" ht="11.25">
      <c r="B197" s="210"/>
      <c r="C197" s="211"/>
      <c r="D197" s="201" t="s">
        <v>137</v>
      </c>
      <c r="E197" s="212" t="s">
        <v>19</v>
      </c>
      <c r="F197" s="213" t="s">
        <v>312</v>
      </c>
      <c r="G197" s="211"/>
      <c r="H197" s="214">
        <v>5.255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137</v>
      </c>
      <c r="AU197" s="220" t="s">
        <v>79</v>
      </c>
      <c r="AV197" s="14" t="s">
        <v>79</v>
      </c>
      <c r="AW197" s="14" t="s">
        <v>32</v>
      </c>
      <c r="AX197" s="14" t="s">
        <v>77</v>
      </c>
      <c r="AY197" s="220" t="s">
        <v>126</v>
      </c>
    </row>
    <row r="198" spans="2:63" s="12" customFormat="1" ht="22.9" customHeight="1">
      <c r="B198" s="165"/>
      <c r="C198" s="166"/>
      <c r="D198" s="167" t="s">
        <v>69</v>
      </c>
      <c r="E198" s="179" t="s">
        <v>313</v>
      </c>
      <c r="F198" s="179" t="s">
        <v>314</v>
      </c>
      <c r="G198" s="166"/>
      <c r="H198" s="166"/>
      <c r="I198" s="169"/>
      <c r="J198" s="180">
        <f>BK198</f>
        <v>0</v>
      </c>
      <c r="K198" s="166"/>
      <c r="L198" s="171"/>
      <c r="M198" s="172"/>
      <c r="N198" s="173"/>
      <c r="O198" s="173"/>
      <c r="P198" s="174">
        <f>SUM(P199:P200)</f>
        <v>0</v>
      </c>
      <c r="Q198" s="173"/>
      <c r="R198" s="174">
        <f>SUM(R199:R200)</f>
        <v>0</v>
      </c>
      <c r="S198" s="173"/>
      <c r="T198" s="175">
        <f>SUM(T199:T200)</f>
        <v>0</v>
      </c>
      <c r="AR198" s="176" t="s">
        <v>77</v>
      </c>
      <c r="AT198" s="177" t="s">
        <v>69</v>
      </c>
      <c r="AU198" s="177" t="s">
        <v>77</v>
      </c>
      <c r="AY198" s="176" t="s">
        <v>126</v>
      </c>
      <c r="BK198" s="178">
        <f>SUM(BK199:BK200)</f>
        <v>0</v>
      </c>
    </row>
    <row r="199" spans="1:65" s="2" customFormat="1" ht="33" customHeight="1">
      <c r="A199" s="37"/>
      <c r="B199" s="38"/>
      <c r="C199" s="181" t="s">
        <v>315</v>
      </c>
      <c r="D199" s="181" t="s">
        <v>128</v>
      </c>
      <c r="E199" s="182" t="s">
        <v>316</v>
      </c>
      <c r="F199" s="183" t="s">
        <v>317</v>
      </c>
      <c r="G199" s="184" t="s">
        <v>181</v>
      </c>
      <c r="H199" s="185">
        <v>10.65</v>
      </c>
      <c r="I199" s="186"/>
      <c r="J199" s="187">
        <f>ROUND(I199*H199,2)</f>
        <v>0</v>
      </c>
      <c r="K199" s="183" t="s">
        <v>132</v>
      </c>
      <c r="L199" s="42"/>
      <c r="M199" s="188" t="s">
        <v>19</v>
      </c>
      <c r="N199" s="189" t="s">
        <v>41</v>
      </c>
      <c r="O199" s="67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133</v>
      </c>
      <c r="AT199" s="192" t="s">
        <v>128</v>
      </c>
      <c r="AU199" s="192" t="s">
        <v>79</v>
      </c>
      <c r="AY199" s="20" t="s">
        <v>126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0" t="s">
        <v>77</v>
      </c>
      <c r="BK199" s="193">
        <f>ROUND(I199*H199,2)</f>
        <v>0</v>
      </c>
      <c r="BL199" s="20" t="s">
        <v>133</v>
      </c>
      <c r="BM199" s="192" t="s">
        <v>318</v>
      </c>
    </row>
    <row r="200" spans="1:47" s="2" customFormat="1" ht="11.25">
      <c r="A200" s="37"/>
      <c r="B200" s="38"/>
      <c r="C200" s="39"/>
      <c r="D200" s="194" t="s">
        <v>135</v>
      </c>
      <c r="E200" s="39"/>
      <c r="F200" s="195" t="s">
        <v>319</v>
      </c>
      <c r="G200" s="39"/>
      <c r="H200" s="39"/>
      <c r="I200" s="196"/>
      <c r="J200" s="39"/>
      <c r="K200" s="39"/>
      <c r="L200" s="42"/>
      <c r="M200" s="197"/>
      <c r="N200" s="198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135</v>
      </c>
      <c r="AU200" s="20" t="s">
        <v>79</v>
      </c>
    </row>
    <row r="201" spans="2:63" s="12" customFormat="1" ht="25.9" customHeight="1">
      <c r="B201" s="165"/>
      <c r="C201" s="166"/>
      <c r="D201" s="167" t="s">
        <v>69</v>
      </c>
      <c r="E201" s="168" t="s">
        <v>320</v>
      </c>
      <c r="F201" s="168" t="s">
        <v>321</v>
      </c>
      <c r="G201" s="166"/>
      <c r="H201" s="166"/>
      <c r="I201" s="169"/>
      <c r="J201" s="170">
        <f>BK201</f>
        <v>0</v>
      </c>
      <c r="K201" s="166"/>
      <c r="L201" s="171"/>
      <c r="M201" s="172"/>
      <c r="N201" s="173"/>
      <c r="O201" s="173"/>
      <c r="P201" s="174">
        <f>P202+P211+P219+P244</f>
        <v>0</v>
      </c>
      <c r="Q201" s="173"/>
      <c r="R201" s="174">
        <f>R202+R211+R219+R244</f>
        <v>0.41830882</v>
      </c>
      <c r="S201" s="173"/>
      <c r="T201" s="175">
        <f>T202+T211+T219+T244</f>
        <v>0</v>
      </c>
      <c r="AR201" s="176" t="s">
        <v>79</v>
      </c>
      <c r="AT201" s="177" t="s">
        <v>69</v>
      </c>
      <c r="AU201" s="177" t="s">
        <v>70</v>
      </c>
      <c r="AY201" s="176" t="s">
        <v>126</v>
      </c>
      <c r="BK201" s="178">
        <f>BK202+BK211+BK219+BK244</f>
        <v>0</v>
      </c>
    </row>
    <row r="202" spans="2:63" s="12" customFormat="1" ht="22.9" customHeight="1">
      <c r="B202" s="165"/>
      <c r="C202" s="166"/>
      <c r="D202" s="167" t="s">
        <v>69</v>
      </c>
      <c r="E202" s="179" t="s">
        <v>322</v>
      </c>
      <c r="F202" s="179" t="s">
        <v>323</v>
      </c>
      <c r="G202" s="166"/>
      <c r="H202" s="166"/>
      <c r="I202" s="169"/>
      <c r="J202" s="180">
        <f>BK202</f>
        <v>0</v>
      </c>
      <c r="K202" s="166"/>
      <c r="L202" s="171"/>
      <c r="M202" s="172"/>
      <c r="N202" s="173"/>
      <c r="O202" s="173"/>
      <c r="P202" s="174">
        <f>SUM(P203:P210)</f>
        <v>0</v>
      </c>
      <c r="Q202" s="173"/>
      <c r="R202" s="174">
        <f>SUM(R203:R210)</f>
        <v>0.0030150000000000003</v>
      </c>
      <c r="S202" s="173"/>
      <c r="T202" s="175">
        <f>SUM(T203:T210)</f>
        <v>0</v>
      </c>
      <c r="AR202" s="176" t="s">
        <v>79</v>
      </c>
      <c r="AT202" s="177" t="s">
        <v>69</v>
      </c>
      <c r="AU202" s="177" t="s">
        <v>77</v>
      </c>
      <c r="AY202" s="176" t="s">
        <v>126</v>
      </c>
      <c r="BK202" s="178">
        <f>SUM(BK203:BK210)</f>
        <v>0</v>
      </c>
    </row>
    <row r="203" spans="1:65" s="2" customFormat="1" ht="16.5" customHeight="1">
      <c r="A203" s="37"/>
      <c r="B203" s="38"/>
      <c r="C203" s="181" t="s">
        <v>324</v>
      </c>
      <c r="D203" s="181" t="s">
        <v>128</v>
      </c>
      <c r="E203" s="182" t="s">
        <v>325</v>
      </c>
      <c r="F203" s="183" t="s">
        <v>326</v>
      </c>
      <c r="G203" s="184" t="s">
        <v>142</v>
      </c>
      <c r="H203" s="185">
        <v>1.5</v>
      </c>
      <c r="I203" s="186"/>
      <c r="J203" s="187">
        <f>ROUND(I203*H203,2)</f>
        <v>0</v>
      </c>
      <c r="K203" s="183" t="s">
        <v>132</v>
      </c>
      <c r="L203" s="42"/>
      <c r="M203" s="188" t="s">
        <v>19</v>
      </c>
      <c r="N203" s="189" t="s">
        <v>41</v>
      </c>
      <c r="O203" s="67"/>
      <c r="P203" s="190">
        <f>O203*H203</f>
        <v>0</v>
      </c>
      <c r="Q203" s="190">
        <v>0.00201</v>
      </c>
      <c r="R203" s="190">
        <f>Q203*H203</f>
        <v>0.0030150000000000003</v>
      </c>
      <c r="S203" s="190">
        <v>0</v>
      </c>
      <c r="T203" s="19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236</v>
      </c>
      <c r="AT203" s="192" t="s">
        <v>128</v>
      </c>
      <c r="AU203" s="192" t="s">
        <v>79</v>
      </c>
      <c r="AY203" s="20" t="s">
        <v>126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0" t="s">
        <v>77</v>
      </c>
      <c r="BK203" s="193">
        <f>ROUND(I203*H203,2)</f>
        <v>0</v>
      </c>
      <c r="BL203" s="20" t="s">
        <v>236</v>
      </c>
      <c r="BM203" s="192" t="s">
        <v>327</v>
      </c>
    </row>
    <row r="204" spans="1:47" s="2" customFormat="1" ht="11.25">
      <c r="A204" s="37"/>
      <c r="B204" s="38"/>
      <c r="C204" s="39"/>
      <c r="D204" s="194" t="s">
        <v>135</v>
      </c>
      <c r="E204" s="39"/>
      <c r="F204" s="195" t="s">
        <v>328</v>
      </c>
      <c r="G204" s="39"/>
      <c r="H204" s="39"/>
      <c r="I204" s="196"/>
      <c r="J204" s="39"/>
      <c r="K204" s="39"/>
      <c r="L204" s="42"/>
      <c r="M204" s="197"/>
      <c r="N204" s="198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20" t="s">
        <v>135</v>
      </c>
      <c r="AU204" s="20" t="s">
        <v>79</v>
      </c>
    </row>
    <row r="205" spans="1:65" s="2" customFormat="1" ht="16.5" customHeight="1">
      <c r="A205" s="37"/>
      <c r="B205" s="38"/>
      <c r="C205" s="181" t="s">
        <v>329</v>
      </c>
      <c r="D205" s="181" t="s">
        <v>128</v>
      </c>
      <c r="E205" s="182" t="s">
        <v>330</v>
      </c>
      <c r="F205" s="183" t="s">
        <v>331</v>
      </c>
      <c r="G205" s="184" t="s">
        <v>239</v>
      </c>
      <c r="H205" s="185">
        <v>1</v>
      </c>
      <c r="I205" s="186"/>
      <c r="J205" s="187">
        <f>ROUND(I205*H205,2)</f>
        <v>0</v>
      </c>
      <c r="K205" s="183" t="s">
        <v>132</v>
      </c>
      <c r="L205" s="42"/>
      <c r="M205" s="188" t="s">
        <v>19</v>
      </c>
      <c r="N205" s="189" t="s">
        <v>41</v>
      </c>
      <c r="O205" s="67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236</v>
      </c>
      <c r="AT205" s="192" t="s">
        <v>128</v>
      </c>
      <c r="AU205" s="192" t="s">
        <v>79</v>
      </c>
      <c r="AY205" s="20" t="s">
        <v>126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0" t="s">
        <v>77</v>
      </c>
      <c r="BK205" s="193">
        <f>ROUND(I205*H205,2)</f>
        <v>0</v>
      </c>
      <c r="BL205" s="20" t="s">
        <v>236</v>
      </c>
      <c r="BM205" s="192" t="s">
        <v>332</v>
      </c>
    </row>
    <row r="206" spans="1:47" s="2" customFormat="1" ht="11.25">
      <c r="A206" s="37"/>
      <c r="B206" s="38"/>
      <c r="C206" s="39"/>
      <c r="D206" s="194" t="s">
        <v>135</v>
      </c>
      <c r="E206" s="39"/>
      <c r="F206" s="195" t="s">
        <v>333</v>
      </c>
      <c r="G206" s="39"/>
      <c r="H206" s="39"/>
      <c r="I206" s="196"/>
      <c r="J206" s="39"/>
      <c r="K206" s="39"/>
      <c r="L206" s="42"/>
      <c r="M206" s="197"/>
      <c r="N206" s="198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135</v>
      </c>
      <c r="AU206" s="20" t="s">
        <v>79</v>
      </c>
    </row>
    <row r="207" spans="1:65" s="2" customFormat="1" ht="16.5" customHeight="1">
      <c r="A207" s="37"/>
      <c r="B207" s="38"/>
      <c r="C207" s="181" t="s">
        <v>334</v>
      </c>
      <c r="D207" s="181" t="s">
        <v>128</v>
      </c>
      <c r="E207" s="182" t="s">
        <v>335</v>
      </c>
      <c r="F207" s="183" t="s">
        <v>336</v>
      </c>
      <c r="G207" s="184" t="s">
        <v>142</v>
      </c>
      <c r="H207" s="185">
        <v>1.5</v>
      </c>
      <c r="I207" s="186"/>
      <c r="J207" s="187">
        <f>ROUND(I207*H207,2)</f>
        <v>0</v>
      </c>
      <c r="K207" s="183" t="s">
        <v>132</v>
      </c>
      <c r="L207" s="42"/>
      <c r="M207" s="188" t="s">
        <v>19</v>
      </c>
      <c r="N207" s="189" t="s">
        <v>41</v>
      </c>
      <c r="O207" s="67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236</v>
      </c>
      <c r="AT207" s="192" t="s">
        <v>128</v>
      </c>
      <c r="AU207" s="192" t="s">
        <v>79</v>
      </c>
      <c r="AY207" s="20" t="s">
        <v>126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20" t="s">
        <v>77</v>
      </c>
      <c r="BK207" s="193">
        <f>ROUND(I207*H207,2)</f>
        <v>0</v>
      </c>
      <c r="BL207" s="20" t="s">
        <v>236</v>
      </c>
      <c r="BM207" s="192" t="s">
        <v>337</v>
      </c>
    </row>
    <row r="208" spans="1:47" s="2" customFormat="1" ht="11.25">
      <c r="A208" s="37"/>
      <c r="B208" s="38"/>
      <c r="C208" s="39"/>
      <c r="D208" s="194" t="s">
        <v>135</v>
      </c>
      <c r="E208" s="39"/>
      <c r="F208" s="195" t="s">
        <v>338</v>
      </c>
      <c r="G208" s="39"/>
      <c r="H208" s="39"/>
      <c r="I208" s="196"/>
      <c r="J208" s="39"/>
      <c r="K208" s="39"/>
      <c r="L208" s="42"/>
      <c r="M208" s="197"/>
      <c r="N208" s="198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135</v>
      </c>
      <c r="AU208" s="20" t="s">
        <v>79</v>
      </c>
    </row>
    <row r="209" spans="1:65" s="2" customFormat="1" ht="24.2" customHeight="1">
      <c r="A209" s="37"/>
      <c r="B209" s="38"/>
      <c r="C209" s="181" t="s">
        <v>339</v>
      </c>
      <c r="D209" s="181" t="s">
        <v>128</v>
      </c>
      <c r="E209" s="182" t="s">
        <v>340</v>
      </c>
      <c r="F209" s="183" t="s">
        <v>341</v>
      </c>
      <c r="G209" s="184" t="s">
        <v>181</v>
      </c>
      <c r="H209" s="185">
        <v>0.003</v>
      </c>
      <c r="I209" s="186"/>
      <c r="J209" s="187">
        <f>ROUND(I209*H209,2)</f>
        <v>0</v>
      </c>
      <c r="K209" s="183" t="s">
        <v>132</v>
      </c>
      <c r="L209" s="42"/>
      <c r="M209" s="188" t="s">
        <v>19</v>
      </c>
      <c r="N209" s="189" t="s">
        <v>41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236</v>
      </c>
      <c r="AT209" s="192" t="s">
        <v>128</v>
      </c>
      <c r="AU209" s="192" t="s">
        <v>79</v>
      </c>
      <c r="AY209" s="20" t="s">
        <v>126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0" t="s">
        <v>77</v>
      </c>
      <c r="BK209" s="193">
        <f>ROUND(I209*H209,2)</f>
        <v>0</v>
      </c>
      <c r="BL209" s="20" t="s">
        <v>236</v>
      </c>
      <c r="BM209" s="192" t="s">
        <v>342</v>
      </c>
    </row>
    <row r="210" spans="1:47" s="2" customFormat="1" ht="11.25">
      <c r="A210" s="37"/>
      <c r="B210" s="38"/>
      <c r="C210" s="39"/>
      <c r="D210" s="194" t="s">
        <v>135</v>
      </c>
      <c r="E210" s="39"/>
      <c r="F210" s="195" t="s">
        <v>343</v>
      </c>
      <c r="G210" s="39"/>
      <c r="H210" s="39"/>
      <c r="I210" s="196"/>
      <c r="J210" s="39"/>
      <c r="K210" s="39"/>
      <c r="L210" s="42"/>
      <c r="M210" s="197"/>
      <c r="N210" s="198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20" t="s">
        <v>135</v>
      </c>
      <c r="AU210" s="20" t="s">
        <v>79</v>
      </c>
    </row>
    <row r="211" spans="2:63" s="12" customFormat="1" ht="22.9" customHeight="1">
      <c r="B211" s="165"/>
      <c r="C211" s="166"/>
      <c r="D211" s="167" t="s">
        <v>69</v>
      </c>
      <c r="E211" s="179" t="s">
        <v>344</v>
      </c>
      <c r="F211" s="179" t="s">
        <v>345</v>
      </c>
      <c r="G211" s="166"/>
      <c r="H211" s="166"/>
      <c r="I211" s="169"/>
      <c r="J211" s="180">
        <f>BK211</f>
        <v>0</v>
      </c>
      <c r="K211" s="166"/>
      <c r="L211" s="171"/>
      <c r="M211" s="172"/>
      <c r="N211" s="173"/>
      <c r="O211" s="173"/>
      <c r="P211" s="174">
        <f>SUM(P212:P218)</f>
        <v>0</v>
      </c>
      <c r="Q211" s="173"/>
      <c r="R211" s="174">
        <f>SUM(R212:R218)</f>
        <v>0.00678</v>
      </c>
      <c r="S211" s="173"/>
      <c r="T211" s="175">
        <f>SUM(T212:T218)</f>
        <v>0</v>
      </c>
      <c r="AR211" s="176" t="s">
        <v>79</v>
      </c>
      <c r="AT211" s="177" t="s">
        <v>69</v>
      </c>
      <c r="AU211" s="177" t="s">
        <v>77</v>
      </c>
      <c r="AY211" s="176" t="s">
        <v>126</v>
      </c>
      <c r="BK211" s="178">
        <f>SUM(BK212:BK218)</f>
        <v>0</v>
      </c>
    </row>
    <row r="212" spans="1:65" s="2" customFormat="1" ht="16.5" customHeight="1">
      <c r="A212" s="37"/>
      <c r="B212" s="38"/>
      <c r="C212" s="181" t="s">
        <v>346</v>
      </c>
      <c r="D212" s="181" t="s">
        <v>128</v>
      </c>
      <c r="E212" s="182" t="s">
        <v>347</v>
      </c>
      <c r="F212" s="183" t="s">
        <v>348</v>
      </c>
      <c r="G212" s="184" t="s">
        <v>349</v>
      </c>
      <c r="H212" s="185">
        <v>1</v>
      </c>
      <c r="I212" s="186"/>
      <c r="J212" s="187">
        <f>ROUND(I212*H212,2)</f>
        <v>0</v>
      </c>
      <c r="K212" s="183" t="s">
        <v>132</v>
      </c>
      <c r="L212" s="42"/>
      <c r="M212" s="188" t="s">
        <v>19</v>
      </c>
      <c r="N212" s="189" t="s">
        <v>41</v>
      </c>
      <c r="O212" s="67"/>
      <c r="P212" s="190">
        <f>O212*H212</f>
        <v>0</v>
      </c>
      <c r="Q212" s="190">
        <v>0.00678</v>
      </c>
      <c r="R212" s="190">
        <f>Q212*H212</f>
        <v>0.00678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236</v>
      </c>
      <c r="AT212" s="192" t="s">
        <v>128</v>
      </c>
      <c r="AU212" s="192" t="s">
        <v>79</v>
      </c>
      <c r="AY212" s="20" t="s">
        <v>126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0" t="s">
        <v>77</v>
      </c>
      <c r="BK212" s="193">
        <f>ROUND(I212*H212,2)</f>
        <v>0</v>
      </c>
      <c r="BL212" s="20" t="s">
        <v>236</v>
      </c>
      <c r="BM212" s="192" t="s">
        <v>350</v>
      </c>
    </row>
    <row r="213" spans="1:47" s="2" customFormat="1" ht="11.25">
      <c r="A213" s="37"/>
      <c r="B213" s="38"/>
      <c r="C213" s="39"/>
      <c r="D213" s="194" t="s">
        <v>135</v>
      </c>
      <c r="E213" s="39"/>
      <c r="F213" s="195" t="s">
        <v>351</v>
      </c>
      <c r="G213" s="39"/>
      <c r="H213" s="39"/>
      <c r="I213" s="196"/>
      <c r="J213" s="39"/>
      <c r="K213" s="39"/>
      <c r="L213" s="42"/>
      <c r="M213" s="197"/>
      <c r="N213" s="198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135</v>
      </c>
      <c r="AU213" s="20" t="s">
        <v>79</v>
      </c>
    </row>
    <row r="214" spans="2:51" s="13" customFormat="1" ht="11.25">
      <c r="B214" s="199"/>
      <c r="C214" s="200"/>
      <c r="D214" s="201" t="s">
        <v>137</v>
      </c>
      <c r="E214" s="202" t="s">
        <v>19</v>
      </c>
      <c r="F214" s="203" t="s">
        <v>352</v>
      </c>
      <c r="G214" s="200"/>
      <c r="H214" s="202" t="s">
        <v>19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137</v>
      </c>
      <c r="AU214" s="209" t="s">
        <v>79</v>
      </c>
      <c r="AV214" s="13" t="s">
        <v>77</v>
      </c>
      <c r="AW214" s="13" t="s">
        <v>32</v>
      </c>
      <c r="AX214" s="13" t="s">
        <v>70</v>
      </c>
      <c r="AY214" s="209" t="s">
        <v>126</v>
      </c>
    </row>
    <row r="215" spans="2:51" s="13" customFormat="1" ht="11.25">
      <c r="B215" s="199"/>
      <c r="C215" s="200"/>
      <c r="D215" s="201" t="s">
        <v>137</v>
      </c>
      <c r="E215" s="202" t="s">
        <v>19</v>
      </c>
      <c r="F215" s="203" t="s">
        <v>353</v>
      </c>
      <c r="G215" s="200"/>
      <c r="H215" s="202" t="s">
        <v>19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137</v>
      </c>
      <c r="AU215" s="209" t="s">
        <v>79</v>
      </c>
      <c r="AV215" s="13" t="s">
        <v>77</v>
      </c>
      <c r="AW215" s="13" t="s">
        <v>32</v>
      </c>
      <c r="AX215" s="13" t="s">
        <v>70</v>
      </c>
      <c r="AY215" s="209" t="s">
        <v>126</v>
      </c>
    </row>
    <row r="216" spans="2:51" s="14" customFormat="1" ht="11.25">
      <c r="B216" s="210"/>
      <c r="C216" s="211"/>
      <c r="D216" s="201" t="s">
        <v>137</v>
      </c>
      <c r="E216" s="212" t="s">
        <v>19</v>
      </c>
      <c r="F216" s="213" t="s">
        <v>77</v>
      </c>
      <c r="G216" s="211"/>
      <c r="H216" s="214">
        <v>1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137</v>
      </c>
      <c r="AU216" s="220" t="s">
        <v>79</v>
      </c>
      <c r="AV216" s="14" t="s">
        <v>79</v>
      </c>
      <c r="AW216" s="14" t="s">
        <v>32</v>
      </c>
      <c r="AX216" s="14" t="s">
        <v>77</v>
      </c>
      <c r="AY216" s="220" t="s">
        <v>126</v>
      </c>
    </row>
    <row r="217" spans="1:65" s="2" customFormat="1" ht="24.2" customHeight="1">
      <c r="A217" s="37"/>
      <c r="B217" s="38"/>
      <c r="C217" s="181" t="s">
        <v>354</v>
      </c>
      <c r="D217" s="181" t="s">
        <v>128</v>
      </c>
      <c r="E217" s="182" t="s">
        <v>355</v>
      </c>
      <c r="F217" s="183" t="s">
        <v>356</v>
      </c>
      <c r="G217" s="184" t="s">
        <v>181</v>
      </c>
      <c r="H217" s="185">
        <v>0.007</v>
      </c>
      <c r="I217" s="186"/>
      <c r="J217" s="187">
        <f>ROUND(I217*H217,2)</f>
        <v>0</v>
      </c>
      <c r="K217" s="183" t="s">
        <v>132</v>
      </c>
      <c r="L217" s="42"/>
      <c r="M217" s="188" t="s">
        <v>19</v>
      </c>
      <c r="N217" s="189" t="s">
        <v>41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236</v>
      </c>
      <c r="AT217" s="192" t="s">
        <v>128</v>
      </c>
      <c r="AU217" s="192" t="s">
        <v>79</v>
      </c>
      <c r="AY217" s="20" t="s">
        <v>126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77</v>
      </c>
      <c r="BK217" s="193">
        <f>ROUND(I217*H217,2)</f>
        <v>0</v>
      </c>
      <c r="BL217" s="20" t="s">
        <v>236</v>
      </c>
      <c r="BM217" s="192" t="s">
        <v>357</v>
      </c>
    </row>
    <row r="218" spans="1:47" s="2" customFormat="1" ht="11.25">
      <c r="A218" s="37"/>
      <c r="B218" s="38"/>
      <c r="C218" s="39"/>
      <c r="D218" s="194" t="s">
        <v>135</v>
      </c>
      <c r="E218" s="39"/>
      <c r="F218" s="195" t="s">
        <v>358</v>
      </c>
      <c r="G218" s="39"/>
      <c r="H218" s="39"/>
      <c r="I218" s="196"/>
      <c r="J218" s="39"/>
      <c r="K218" s="39"/>
      <c r="L218" s="42"/>
      <c r="M218" s="197"/>
      <c r="N218" s="198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135</v>
      </c>
      <c r="AU218" s="20" t="s">
        <v>79</v>
      </c>
    </row>
    <row r="219" spans="2:63" s="12" customFormat="1" ht="22.9" customHeight="1">
      <c r="B219" s="165"/>
      <c r="C219" s="166"/>
      <c r="D219" s="167" t="s">
        <v>69</v>
      </c>
      <c r="E219" s="179" t="s">
        <v>359</v>
      </c>
      <c r="F219" s="179" t="s">
        <v>360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SUM(P220:P243)</f>
        <v>0</v>
      </c>
      <c r="Q219" s="173"/>
      <c r="R219" s="174">
        <f>SUM(R220:R243)</f>
        <v>0.39121276000000005</v>
      </c>
      <c r="S219" s="173"/>
      <c r="T219" s="175">
        <f>SUM(T220:T243)</f>
        <v>0</v>
      </c>
      <c r="AR219" s="176" t="s">
        <v>79</v>
      </c>
      <c r="AT219" s="177" t="s">
        <v>69</v>
      </c>
      <c r="AU219" s="177" t="s">
        <v>77</v>
      </c>
      <c r="AY219" s="176" t="s">
        <v>126</v>
      </c>
      <c r="BK219" s="178">
        <f>SUM(BK220:BK243)</f>
        <v>0</v>
      </c>
    </row>
    <row r="220" spans="1:65" s="2" customFormat="1" ht="16.5" customHeight="1">
      <c r="A220" s="37"/>
      <c r="B220" s="38"/>
      <c r="C220" s="181" t="s">
        <v>361</v>
      </c>
      <c r="D220" s="181" t="s">
        <v>128</v>
      </c>
      <c r="E220" s="182" t="s">
        <v>362</v>
      </c>
      <c r="F220" s="183" t="s">
        <v>363</v>
      </c>
      <c r="G220" s="184" t="s">
        <v>131</v>
      </c>
      <c r="H220" s="185">
        <v>22.064</v>
      </c>
      <c r="I220" s="186"/>
      <c r="J220" s="187">
        <f>ROUND(I220*H220,2)</f>
        <v>0</v>
      </c>
      <c r="K220" s="183" t="s">
        <v>132</v>
      </c>
      <c r="L220" s="42"/>
      <c r="M220" s="188" t="s">
        <v>19</v>
      </c>
      <c r="N220" s="189" t="s">
        <v>41</v>
      </c>
      <c r="O220" s="67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236</v>
      </c>
      <c r="AT220" s="192" t="s">
        <v>128</v>
      </c>
      <c r="AU220" s="192" t="s">
        <v>79</v>
      </c>
      <c r="AY220" s="20" t="s">
        <v>126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77</v>
      </c>
      <c r="BK220" s="193">
        <f>ROUND(I220*H220,2)</f>
        <v>0</v>
      </c>
      <c r="BL220" s="20" t="s">
        <v>236</v>
      </c>
      <c r="BM220" s="192" t="s">
        <v>364</v>
      </c>
    </row>
    <row r="221" spans="1:47" s="2" customFormat="1" ht="11.25">
      <c r="A221" s="37"/>
      <c r="B221" s="38"/>
      <c r="C221" s="39"/>
      <c r="D221" s="194" t="s">
        <v>135</v>
      </c>
      <c r="E221" s="39"/>
      <c r="F221" s="195" t="s">
        <v>365</v>
      </c>
      <c r="G221" s="39"/>
      <c r="H221" s="39"/>
      <c r="I221" s="196"/>
      <c r="J221" s="39"/>
      <c r="K221" s="39"/>
      <c r="L221" s="42"/>
      <c r="M221" s="197"/>
      <c r="N221" s="198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135</v>
      </c>
      <c r="AU221" s="20" t="s">
        <v>79</v>
      </c>
    </row>
    <row r="222" spans="2:51" s="14" customFormat="1" ht="11.25">
      <c r="B222" s="210"/>
      <c r="C222" s="211"/>
      <c r="D222" s="201" t="s">
        <v>137</v>
      </c>
      <c r="E222" s="212" t="s">
        <v>19</v>
      </c>
      <c r="F222" s="213" t="s">
        <v>366</v>
      </c>
      <c r="G222" s="211"/>
      <c r="H222" s="214">
        <v>24.553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137</v>
      </c>
      <c r="AU222" s="220" t="s">
        <v>79</v>
      </c>
      <c r="AV222" s="14" t="s">
        <v>79</v>
      </c>
      <c r="AW222" s="14" t="s">
        <v>32</v>
      </c>
      <c r="AX222" s="14" t="s">
        <v>70</v>
      </c>
      <c r="AY222" s="220" t="s">
        <v>126</v>
      </c>
    </row>
    <row r="223" spans="2:51" s="14" customFormat="1" ht="11.25">
      <c r="B223" s="210"/>
      <c r="C223" s="211"/>
      <c r="D223" s="201" t="s">
        <v>137</v>
      </c>
      <c r="E223" s="212" t="s">
        <v>19</v>
      </c>
      <c r="F223" s="213" t="s">
        <v>367</v>
      </c>
      <c r="G223" s="211"/>
      <c r="H223" s="214">
        <v>-2.489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137</v>
      </c>
      <c r="AU223" s="220" t="s">
        <v>79</v>
      </c>
      <c r="AV223" s="14" t="s">
        <v>79</v>
      </c>
      <c r="AW223" s="14" t="s">
        <v>32</v>
      </c>
      <c r="AX223" s="14" t="s">
        <v>70</v>
      </c>
      <c r="AY223" s="220" t="s">
        <v>126</v>
      </c>
    </row>
    <row r="224" spans="2:51" s="15" customFormat="1" ht="11.25">
      <c r="B224" s="221"/>
      <c r="C224" s="222"/>
      <c r="D224" s="201" t="s">
        <v>137</v>
      </c>
      <c r="E224" s="223" t="s">
        <v>19</v>
      </c>
      <c r="F224" s="224" t="s">
        <v>170</v>
      </c>
      <c r="G224" s="222"/>
      <c r="H224" s="225">
        <v>22.064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137</v>
      </c>
      <c r="AU224" s="231" t="s">
        <v>79</v>
      </c>
      <c r="AV224" s="15" t="s">
        <v>133</v>
      </c>
      <c r="AW224" s="15" t="s">
        <v>32</v>
      </c>
      <c r="AX224" s="15" t="s">
        <v>77</v>
      </c>
      <c r="AY224" s="231" t="s">
        <v>126</v>
      </c>
    </row>
    <row r="225" spans="1:65" s="2" customFormat="1" ht="16.5" customHeight="1">
      <c r="A225" s="37"/>
      <c r="B225" s="38"/>
      <c r="C225" s="233" t="s">
        <v>368</v>
      </c>
      <c r="D225" s="233" t="s">
        <v>229</v>
      </c>
      <c r="E225" s="234" t="s">
        <v>369</v>
      </c>
      <c r="F225" s="235" t="s">
        <v>370</v>
      </c>
      <c r="G225" s="236" t="s">
        <v>142</v>
      </c>
      <c r="H225" s="237">
        <v>377.055</v>
      </c>
      <c r="I225" s="238"/>
      <c r="J225" s="239">
        <f>ROUND(I225*H225,2)</f>
        <v>0</v>
      </c>
      <c r="K225" s="235" t="s">
        <v>19</v>
      </c>
      <c r="L225" s="240"/>
      <c r="M225" s="241" t="s">
        <v>19</v>
      </c>
      <c r="N225" s="242" t="s">
        <v>41</v>
      </c>
      <c r="O225" s="67"/>
      <c r="P225" s="190">
        <f>O225*H225</f>
        <v>0</v>
      </c>
      <c r="Q225" s="190">
        <v>0.00012</v>
      </c>
      <c r="R225" s="190">
        <f>Q225*H225</f>
        <v>0.045246600000000005</v>
      </c>
      <c r="S225" s="190">
        <v>0</v>
      </c>
      <c r="T225" s="19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2" t="s">
        <v>329</v>
      </c>
      <c r="AT225" s="192" t="s">
        <v>229</v>
      </c>
      <c r="AU225" s="192" t="s">
        <v>79</v>
      </c>
      <c r="AY225" s="20" t="s">
        <v>126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0" t="s">
        <v>77</v>
      </c>
      <c r="BK225" s="193">
        <f>ROUND(I225*H225,2)</f>
        <v>0</v>
      </c>
      <c r="BL225" s="20" t="s">
        <v>236</v>
      </c>
      <c r="BM225" s="192" t="s">
        <v>371</v>
      </c>
    </row>
    <row r="226" spans="2:51" s="13" customFormat="1" ht="11.25">
      <c r="B226" s="199"/>
      <c r="C226" s="200"/>
      <c r="D226" s="201" t="s">
        <v>137</v>
      </c>
      <c r="E226" s="202" t="s">
        <v>19</v>
      </c>
      <c r="F226" s="203" t="s">
        <v>372</v>
      </c>
      <c r="G226" s="200"/>
      <c r="H226" s="202" t="s">
        <v>19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137</v>
      </c>
      <c r="AU226" s="209" t="s">
        <v>79</v>
      </c>
      <c r="AV226" s="13" t="s">
        <v>77</v>
      </c>
      <c r="AW226" s="13" t="s">
        <v>32</v>
      </c>
      <c r="AX226" s="13" t="s">
        <v>70</v>
      </c>
      <c r="AY226" s="209" t="s">
        <v>126</v>
      </c>
    </row>
    <row r="227" spans="2:51" s="14" customFormat="1" ht="11.25">
      <c r="B227" s="210"/>
      <c r="C227" s="211"/>
      <c r="D227" s="201" t="s">
        <v>137</v>
      </c>
      <c r="E227" s="212" t="s">
        <v>19</v>
      </c>
      <c r="F227" s="213" t="s">
        <v>373</v>
      </c>
      <c r="G227" s="211"/>
      <c r="H227" s="214">
        <v>129.5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137</v>
      </c>
      <c r="AU227" s="220" t="s">
        <v>79</v>
      </c>
      <c r="AV227" s="14" t="s">
        <v>79</v>
      </c>
      <c r="AW227" s="14" t="s">
        <v>32</v>
      </c>
      <c r="AX227" s="14" t="s">
        <v>70</v>
      </c>
      <c r="AY227" s="220" t="s">
        <v>126</v>
      </c>
    </row>
    <row r="228" spans="2:51" s="14" customFormat="1" ht="11.25">
      <c r="B228" s="210"/>
      <c r="C228" s="211"/>
      <c r="D228" s="201" t="s">
        <v>137</v>
      </c>
      <c r="E228" s="212" t="s">
        <v>19</v>
      </c>
      <c r="F228" s="213" t="s">
        <v>374</v>
      </c>
      <c r="G228" s="211"/>
      <c r="H228" s="214">
        <v>-13.125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137</v>
      </c>
      <c r="AU228" s="220" t="s">
        <v>79</v>
      </c>
      <c r="AV228" s="14" t="s">
        <v>79</v>
      </c>
      <c r="AW228" s="14" t="s">
        <v>32</v>
      </c>
      <c r="AX228" s="14" t="s">
        <v>70</v>
      </c>
      <c r="AY228" s="220" t="s">
        <v>126</v>
      </c>
    </row>
    <row r="229" spans="2:51" s="16" customFormat="1" ht="11.25">
      <c r="B229" s="243"/>
      <c r="C229" s="244"/>
      <c r="D229" s="201" t="s">
        <v>137</v>
      </c>
      <c r="E229" s="245" t="s">
        <v>19</v>
      </c>
      <c r="F229" s="246" t="s">
        <v>375</v>
      </c>
      <c r="G229" s="244"/>
      <c r="H229" s="247">
        <v>116.375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137</v>
      </c>
      <c r="AU229" s="253" t="s">
        <v>79</v>
      </c>
      <c r="AV229" s="16" t="s">
        <v>146</v>
      </c>
      <c r="AW229" s="16" t="s">
        <v>32</v>
      </c>
      <c r="AX229" s="16" t="s">
        <v>70</v>
      </c>
      <c r="AY229" s="253" t="s">
        <v>126</v>
      </c>
    </row>
    <row r="230" spans="2:51" s="14" customFormat="1" ht="11.25">
      <c r="B230" s="210"/>
      <c r="C230" s="211"/>
      <c r="D230" s="201" t="s">
        <v>137</v>
      </c>
      <c r="E230" s="212" t="s">
        <v>19</v>
      </c>
      <c r="F230" s="213" t="s">
        <v>376</v>
      </c>
      <c r="G230" s="211"/>
      <c r="H230" s="214">
        <v>377.055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137</v>
      </c>
      <c r="AU230" s="220" t="s">
        <v>79</v>
      </c>
      <c r="AV230" s="14" t="s">
        <v>79</v>
      </c>
      <c r="AW230" s="14" t="s">
        <v>32</v>
      </c>
      <c r="AX230" s="14" t="s">
        <v>77</v>
      </c>
      <c r="AY230" s="220" t="s">
        <v>126</v>
      </c>
    </row>
    <row r="231" spans="1:65" s="2" customFormat="1" ht="16.5" customHeight="1">
      <c r="A231" s="37"/>
      <c r="B231" s="38"/>
      <c r="C231" s="181" t="s">
        <v>377</v>
      </c>
      <c r="D231" s="181" t="s">
        <v>128</v>
      </c>
      <c r="E231" s="182" t="s">
        <v>378</v>
      </c>
      <c r="F231" s="183" t="s">
        <v>379</v>
      </c>
      <c r="G231" s="184" t="s">
        <v>131</v>
      </c>
      <c r="H231" s="185">
        <v>22.064</v>
      </c>
      <c r="I231" s="186"/>
      <c r="J231" s="187">
        <f>ROUND(I231*H231,2)</f>
        <v>0</v>
      </c>
      <c r="K231" s="183" t="s">
        <v>132</v>
      </c>
      <c r="L231" s="42"/>
      <c r="M231" s="188" t="s">
        <v>19</v>
      </c>
      <c r="N231" s="189" t="s">
        <v>41</v>
      </c>
      <c r="O231" s="67"/>
      <c r="P231" s="190">
        <f>O231*H231</f>
        <v>0</v>
      </c>
      <c r="Q231" s="190">
        <v>0.01254</v>
      </c>
      <c r="R231" s="190">
        <f>Q231*H231</f>
        <v>0.27668256</v>
      </c>
      <c r="S231" s="190">
        <v>0</v>
      </c>
      <c r="T231" s="19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236</v>
      </c>
      <c r="AT231" s="192" t="s">
        <v>128</v>
      </c>
      <c r="AU231" s="192" t="s">
        <v>79</v>
      </c>
      <c r="AY231" s="20" t="s">
        <v>126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0" t="s">
        <v>77</v>
      </c>
      <c r="BK231" s="193">
        <f>ROUND(I231*H231,2)</f>
        <v>0</v>
      </c>
      <c r="BL231" s="20" t="s">
        <v>236</v>
      </c>
      <c r="BM231" s="192" t="s">
        <v>380</v>
      </c>
    </row>
    <row r="232" spans="1:47" s="2" customFormat="1" ht="11.25">
      <c r="A232" s="37"/>
      <c r="B232" s="38"/>
      <c r="C232" s="39"/>
      <c r="D232" s="194" t="s">
        <v>135</v>
      </c>
      <c r="E232" s="39"/>
      <c r="F232" s="195" t="s">
        <v>381</v>
      </c>
      <c r="G232" s="39"/>
      <c r="H232" s="39"/>
      <c r="I232" s="196"/>
      <c r="J232" s="39"/>
      <c r="K232" s="39"/>
      <c r="L232" s="42"/>
      <c r="M232" s="197"/>
      <c r="N232" s="198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20" t="s">
        <v>135</v>
      </c>
      <c r="AU232" s="20" t="s">
        <v>79</v>
      </c>
    </row>
    <row r="233" spans="1:65" s="2" customFormat="1" ht="16.5" customHeight="1">
      <c r="A233" s="37"/>
      <c r="B233" s="38"/>
      <c r="C233" s="181" t="s">
        <v>382</v>
      </c>
      <c r="D233" s="181" t="s">
        <v>128</v>
      </c>
      <c r="E233" s="182" t="s">
        <v>383</v>
      </c>
      <c r="F233" s="183" t="s">
        <v>384</v>
      </c>
      <c r="G233" s="184" t="s">
        <v>142</v>
      </c>
      <c r="H233" s="185">
        <v>37.24</v>
      </c>
      <c r="I233" s="186"/>
      <c r="J233" s="187">
        <f>ROUND(I233*H233,2)</f>
        <v>0</v>
      </c>
      <c r="K233" s="183" t="s">
        <v>132</v>
      </c>
      <c r="L233" s="42"/>
      <c r="M233" s="188" t="s">
        <v>19</v>
      </c>
      <c r="N233" s="189" t="s">
        <v>41</v>
      </c>
      <c r="O233" s="67"/>
      <c r="P233" s="190">
        <f>O233*H233</f>
        <v>0</v>
      </c>
      <c r="Q233" s="190">
        <v>1E-05</v>
      </c>
      <c r="R233" s="190">
        <f>Q233*H233</f>
        <v>0.00037240000000000005</v>
      </c>
      <c r="S233" s="190">
        <v>0</v>
      </c>
      <c r="T233" s="19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2" t="s">
        <v>236</v>
      </c>
      <c r="AT233" s="192" t="s">
        <v>128</v>
      </c>
      <c r="AU233" s="192" t="s">
        <v>79</v>
      </c>
      <c r="AY233" s="20" t="s">
        <v>126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0" t="s">
        <v>77</v>
      </c>
      <c r="BK233" s="193">
        <f>ROUND(I233*H233,2)</f>
        <v>0</v>
      </c>
      <c r="BL233" s="20" t="s">
        <v>236</v>
      </c>
      <c r="BM233" s="192" t="s">
        <v>385</v>
      </c>
    </row>
    <row r="234" spans="1:47" s="2" customFormat="1" ht="11.25">
      <c r="A234" s="37"/>
      <c r="B234" s="38"/>
      <c r="C234" s="39"/>
      <c r="D234" s="194" t="s">
        <v>135</v>
      </c>
      <c r="E234" s="39"/>
      <c r="F234" s="195" t="s">
        <v>386</v>
      </c>
      <c r="G234" s="39"/>
      <c r="H234" s="39"/>
      <c r="I234" s="196"/>
      <c r="J234" s="39"/>
      <c r="K234" s="39"/>
      <c r="L234" s="42"/>
      <c r="M234" s="197"/>
      <c r="N234" s="198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135</v>
      </c>
      <c r="AU234" s="20" t="s">
        <v>79</v>
      </c>
    </row>
    <row r="235" spans="2:51" s="14" customFormat="1" ht="11.25">
      <c r="B235" s="210"/>
      <c r="C235" s="211"/>
      <c r="D235" s="201" t="s">
        <v>137</v>
      </c>
      <c r="E235" s="212" t="s">
        <v>19</v>
      </c>
      <c r="F235" s="213" t="s">
        <v>387</v>
      </c>
      <c r="G235" s="211"/>
      <c r="H235" s="214">
        <v>41.44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137</v>
      </c>
      <c r="AU235" s="220" t="s">
        <v>79</v>
      </c>
      <c r="AV235" s="14" t="s">
        <v>79</v>
      </c>
      <c r="AW235" s="14" t="s">
        <v>32</v>
      </c>
      <c r="AX235" s="14" t="s">
        <v>70</v>
      </c>
      <c r="AY235" s="220" t="s">
        <v>126</v>
      </c>
    </row>
    <row r="236" spans="2:51" s="14" customFormat="1" ht="11.25">
      <c r="B236" s="210"/>
      <c r="C236" s="211"/>
      <c r="D236" s="201" t="s">
        <v>137</v>
      </c>
      <c r="E236" s="212" t="s">
        <v>19</v>
      </c>
      <c r="F236" s="213" t="s">
        <v>388</v>
      </c>
      <c r="G236" s="211"/>
      <c r="H236" s="214">
        <v>-4.2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137</v>
      </c>
      <c r="AU236" s="220" t="s">
        <v>79</v>
      </c>
      <c r="AV236" s="14" t="s">
        <v>79</v>
      </c>
      <c r="AW236" s="14" t="s">
        <v>32</v>
      </c>
      <c r="AX236" s="14" t="s">
        <v>70</v>
      </c>
      <c r="AY236" s="220" t="s">
        <v>126</v>
      </c>
    </row>
    <row r="237" spans="2:51" s="15" customFormat="1" ht="11.25">
      <c r="B237" s="221"/>
      <c r="C237" s="222"/>
      <c r="D237" s="201" t="s">
        <v>137</v>
      </c>
      <c r="E237" s="223" t="s">
        <v>19</v>
      </c>
      <c r="F237" s="224" t="s">
        <v>170</v>
      </c>
      <c r="G237" s="222"/>
      <c r="H237" s="225">
        <v>37.24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137</v>
      </c>
      <c r="AU237" s="231" t="s">
        <v>79</v>
      </c>
      <c r="AV237" s="15" t="s">
        <v>133</v>
      </c>
      <c r="AW237" s="15" t="s">
        <v>32</v>
      </c>
      <c r="AX237" s="15" t="s">
        <v>77</v>
      </c>
      <c r="AY237" s="231" t="s">
        <v>126</v>
      </c>
    </row>
    <row r="238" spans="1:65" s="2" customFormat="1" ht="16.5" customHeight="1">
      <c r="A238" s="37"/>
      <c r="B238" s="38"/>
      <c r="C238" s="233" t="s">
        <v>389</v>
      </c>
      <c r="D238" s="233" t="s">
        <v>229</v>
      </c>
      <c r="E238" s="234" t="s">
        <v>390</v>
      </c>
      <c r="F238" s="235" t="s">
        <v>391</v>
      </c>
      <c r="G238" s="236" t="s">
        <v>142</v>
      </c>
      <c r="H238" s="237">
        <v>51.84</v>
      </c>
      <c r="I238" s="238"/>
      <c r="J238" s="239">
        <f>ROUND(I238*H238,2)</f>
        <v>0</v>
      </c>
      <c r="K238" s="235" t="s">
        <v>19</v>
      </c>
      <c r="L238" s="240"/>
      <c r="M238" s="241" t="s">
        <v>19</v>
      </c>
      <c r="N238" s="242" t="s">
        <v>41</v>
      </c>
      <c r="O238" s="67"/>
      <c r="P238" s="190">
        <f>O238*H238</f>
        <v>0</v>
      </c>
      <c r="Q238" s="190">
        <v>0.0012</v>
      </c>
      <c r="R238" s="190">
        <f>Q238*H238</f>
        <v>0.062208</v>
      </c>
      <c r="S238" s="190">
        <v>0</v>
      </c>
      <c r="T238" s="19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2" t="s">
        <v>329</v>
      </c>
      <c r="AT238" s="192" t="s">
        <v>229</v>
      </c>
      <c r="AU238" s="192" t="s">
        <v>79</v>
      </c>
      <c r="AY238" s="20" t="s">
        <v>126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0" t="s">
        <v>77</v>
      </c>
      <c r="BK238" s="193">
        <f>ROUND(I238*H238,2)</f>
        <v>0</v>
      </c>
      <c r="BL238" s="20" t="s">
        <v>236</v>
      </c>
      <c r="BM238" s="192" t="s">
        <v>392</v>
      </c>
    </row>
    <row r="239" spans="2:51" s="13" customFormat="1" ht="11.25">
      <c r="B239" s="199"/>
      <c r="C239" s="200"/>
      <c r="D239" s="201" t="s">
        <v>137</v>
      </c>
      <c r="E239" s="202" t="s">
        <v>19</v>
      </c>
      <c r="F239" s="203" t="s">
        <v>393</v>
      </c>
      <c r="G239" s="200"/>
      <c r="H239" s="202" t="s">
        <v>19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137</v>
      </c>
      <c r="AU239" s="209" t="s">
        <v>79</v>
      </c>
      <c r="AV239" s="13" t="s">
        <v>77</v>
      </c>
      <c r="AW239" s="13" t="s">
        <v>32</v>
      </c>
      <c r="AX239" s="13" t="s">
        <v>70</v>
      </c>
      <c r="AY239" s="209" t="s">
        <v>126</v>
      </c>
    </row>
    <row r="240" spans="2:51" s="14" customFormat="1" ht="11.25">
      <c r="B240" s="210"/>
      <c r="C240" s="211"/>
      <c r="D240" s="201" t="s">
        <v>137</v>
      </c>
      <c r="E240" s="212" t="s">
        <v>19</v>
      </c>
      <c r="F240" s="213" t="s">
        <v>394</v>
      </c>
      <c r="G240" s="211"/>
      <c r="H240" s="214">
        <v>51.84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137</v>
      </c>
      <c r="AU240" s="220" t="s">
        <v>79</v>
      </c>
      <c r="AV240" s="14" t="s">
        <v>79</v>
      </c>
      <c r="AW240" s="14" t="s">
        <v>32</v>
      </c>
      <c r="AX240" s="14" t="s">
        <v>77</v>
      </c>
      <c r="AY240" s="220" t="s">
        <v>126</v>
      </c>
    </row>
    <row r="241" spans="1:65" s="2" customFormat="1" ht="24.2" customHeight="1">
      <c r="A241" s="37"/>
      <c r="B241" s="38"/>
      <c r="C241" s="181" t="s">
        <v>395</v>
      </c>
      <c r="D241" s="181" t="s">
        <v>128</v>
      </c>
      <c r="E241" s="182" t="s">
        <v>396</v>
      </c>
      <c r="F241" s="183" t="s">
        <v>397</v>
      </c>
      <c r="G241" s="184" t="s">
        <v>142</v>
      </c>
      <c r="H241" s="185">
        <v>37.24</v>
      </c>
      <c r="I241" s="186"/>
      <c r="J241" s="187">
        <f>ROUND(I241*H241,2)</f>
        <v>0</v>
      </c>
      <c r="K241" s="183" t="s">
        <v>19</v>
      </c>
      <c r="L241" s="42"/>
      <c r="M241" s="188" t="s">
        <v>19</v>
      </c>
      <c r="N241" s="189" t="s">
        <v>41</v>
      </c>
      <c r="O241" s="67"/>
      <c r="P241" s="190">
        <f>O241*H241</f>
        <v>0</v>
      </c>
      <c r="Q241" s="190">
        <v>0.00018</v>
      </c>
      <c r="R241" s="190">
        <f>Q241*H241</f>
        <v>0.006703200000000001</v>
      </c>
      <c r="S241" s="190">
        <v>0</v>
      </c>
      <c r="T241" s="19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2" t="s">
        <v>236</v>
      </c>
      <c r="AT241" s="192" t="s">
        <v>128</v>
      </c>
      <c r="AU241" s="192" t="s">
        <v>79</v>
      </c>
      <c r="AY241" s="20" t="s">
        <v>126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0" t="s">
        <v>77</v>
      </c>
      <c r="BK241" s="193">
        <f>ROUND(I241*H241,2)</f>
        <v>0</v>
      </c>
      <c r="BL241" s="20" t="s">
        <v>236</v>
      </c>
      <c r="BM241" s="192" t="s">
        <v>398</v>
      </c>
    </row>
    <row r="242" spans="1:65" s="2" customFormat="1" ht="24.2" customHeight="1">
      <c r="A242" s="37"/>
      <c r="B242" s="38"/>
      <c r="C242" s="181" t="s">
        <v>399</v>
      </c>
      <c r="D242" s="181" t="s">
        <v>128</v>
      </c>
      <c r="E242" s="182" t="s">
        <v>400</v>
      </c>
      <c r="F242" s="183" t="s">
        <v>401</v>
      </c>
      <c r="G242" s="184" t="s">
        <v>181</v>
      </c>
      <c r="H242" s="185">
        <v>0.391</v>
      </c>
      <c r="I242" s="186"/>
      <c r="J242" s="187">
        <f>ROUND(I242*H242,2)</f>
        <v>0</v>
      </c>
      <c r="K242" s="183" t="s">
        <v>132</v>
      </c>
      <c r="L242" s="42"/>
      <c r="M242" s="188" t="s">
        <v>19</v>
      </c>
      <c r="N242" s="189" t="s">
        <v>41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2" t="s">
        <v>236</v>
      </c>
      <c r="AT242" s="192" t="s">
        <v>128</v>
      </c>
      <c r="AU242" s="192" t="s">
        <v>79</v>
      </c>
      <c r="AY242" s="20" t="s">
        <v>126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0" t="s">
        <v>77</v>
      </c>
      <c r="BK242" s="193">
        <f>ROUND(I242*H242,2)</f>
        <v>0</v>
      </c>
      <c r="BL242" s="20" t="s">
        <v>236</v>
      </c>
      <c r="BM242" s="192" t="s">
        <v>402</v>
      </c>
    </row>
    <row r="243" spans="1:47" s="2" customFormat="1" ht="11.25">
      <c r="A243" s="37"/>
      <c r="B243" s="38"/>
      <c r="C243" s="39"/>
      <c r="D243" s="194" t="s">
        <v>135</v>
      </c>
      <c r="E243" s="39"/>
      <c r="F243" s="195" t="s">
        <v>403</v>
      </c>
      <c r="G243" s="39"/>
      <c r="H243" s="39"/>
      <c r="I243" s="196"/>
      <c r="J243" s="39"/>
      <c r="K243" s="39"/>
      <c r="L243" s="42"/>
      <c r="M243" s="197"/>
      <c r="N243" s="198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135</v>
      </c>
      <c r="AU243" s="20" t="s">
        <v>79</v>
      </c>
    </row>
    <row r="244" spans="2:63" s="12" customFormat="1" ht="22.9" customHeight="1">
      <c r="B244" s="165"/>
      <c r="C244" s="166"/>
      <c r="D244" s="167" t="s">
        <v>69</v>
      </c>
      <c r="E244" s="179" t="s">
        <v>404</v>
      </c>
      <c r="F244" s="179" t="s">
        <v>405</v>
      </c>
      <c r="G244" s="166"/>
      <c r="H244" s="166"/>
      <c r="I244" s="169"/>
      <c r="J244" s="180">
        <f>BK244</f>
        <v>0</v>
      </c>
      <c r="K244" s="166"/>
      <c r="L244" s="171"/>
      <c r="M244" s="172"/>
      <c r="N244" s="173"/>
      <c r="O244" s="173"/>
      <c r="P244" s="174">
        <f>SUM(P245:P262)</f>
        <v>0</v>
      </c>
      <c r="Q244" s="173"/>
      <c r="R244" s="174">
        <f>SUM(R245:R262)</f>
        <v>0.017301059999999997</v>
      </c>
      <c r="S244" s="173"/>
      <c r="T244" s="175">
        <f>SUM(T245:T262)</f>
        <v>0</v>
      </c>
      <c r="AR244" s="176" t="s">
        <v>79</v>
      </c>
      <c r="AT244" s="177" t="s">
        <v>69</v>
      </c>
      <c r="AU244" s="177" t="s">
        <v>77</v>
      </c>
      <c r="AY244" s="176" t="s">
        <v>126</v>
      </c>
      <c r="BK244" s="178">
        <f>SUM(BK245:BK262)</f>
        <v>0</v>
      </c>
    </row>
    <row r="245" spans="1:65" s="2" customFormat="1" ht="16.5" customHeight="1">
      <c r="A245" s="37"/>
      <c r="B245" s="38"/>
      <c r="C245" s="181" t="s">
        <v>406</v>
      </c>
      <c r="D245" s="181" t="s">
        <v>128</v>
      </c>
      <c r="E245" s="182" t="s">
        <v>407</v>
      </c>
      <c r="F245" s="183" t="s">
        <v>408</v>
      </c>
      <c r="G245" s="184" t="s">
        <v>131</v>
      </c>
      <c r="H245" s="185">
        <v>75.222</v>
      </c>
      <c r="I245" s="186"/>
      <c r="J245" s="187">
        <f>ROUND(I245*H245,2)</f>
        <v>0</v>
      </c>
      <c r="K245" s="183" t="s">
        <v>132</v>
      </c>
      <c r="L245" s="42"/>
      <c r="M245" s="188" t="s">
        <v>19</v>
      </c>
      <c r="N245" s="189" t="s">
        <v>41</v>
      </c>
      <c r="O245" s="67"/>
      <c r="P245" s="190">
        <f>O245*H245</f>
        <v>0</v>
      </c>
      <c r="Q245" s="190">
        <v>8E-05</v>
      </c>
      <c r="R245" s="190">
        <f>Q245*H245</f>
        <v>0.00601776</v>
      </c>
      <c r="S245" s="190">
        <v>0</v>
      </c>
      <c r="T245" s="19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2" t="s">
        <v>236</v>
      </c>
      <c r="AT245" s="192" t="s">
        <v>128</v>
      </c>
      <c r="AU245" s="192" t="s">
        <v>79</v>
      </c>
      <c r="AY245" s="20" t="s">
        <v>126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0" t="s">
        <v>77</v>
      </c>
      <c r="BK245" s="193">
        <f>ROUND(I245*H245,2)</f>
        <v>0</v>
      </c>
      <c r="BL245" s="20" t="s">
        <v>236</v>
      </c>
      <c r="BM245" s="192" t="s">
        <v>409</v>
      </c>
    </row>
    <row r="246" spans="1:47" s="2" customFormat="1" ht="11.25">
      <c r="A246" s="37"/>
      <c r="B246" s="38"/>
      <c r="C246" s="39"/>
      <c r="D246" s="194" t="s">
        <v>135</v>
      </c>
      <c r="E246" s="39"/>
      <c r="F246" s="195" t="s">
        <v>410</v>
      </c>
      <c r="G246" s="39"/>
      <c r="H246" s="39"/>
      <c r="I246" s="196"/>
      <c r="J246" s="39"/>
      <c r="K246" s="39"/>
      <c r="L246" s="42"/>
      <c r="M246" s="197"/>
      <c r="N246" s="198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20" t="s">
        <v>135</v>
      </c>
      <c r="AU246" s="20" t="s">
        <v>79</v>
      </c>
    </row>
    <row r="247" spans="2:51" s="13" customFormat="1" ht="11.25">
      <c r="B247" s="199"/>
      <c r="C247" s="200"/>
      <c r="D247" s="201" t="s">
        <v>137</v>
      </c>
      <c r="E247" s="202" t="s">
        <v>19</v>
      </c>
      <c r="F247" s="203" t="s">
        <v>411</v>
      </c>
      <c r="G247" s="200"/>
      <c r="H247" s="202" t="s">
        <v>19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137</v>
      </c>
      <c r="AU247" s="209" t="s">
        <v>79</v>
      </c>
      <c r="AV247" s="13" t="s">
        <v>77</v>
      </c>
      <c r="AW247" s="13" t="s">
        <v>32</v>
      </c>
      <c r="AX247" s="13" t="s">
        <v>70</v>
      </c>
      <c r="AY247" s="209" t="s">
        <v>126</v>
      </c>
    </row>
    <row r="248" spans="2:51" s="13" customFormat="1" ht="11.25">
      <c r="B248" s="199"/>
      <c r="C248" s="200"/>
      <c r="D248" s="201" t="s">
        <v>137</v>
      </c>
      <c r="E248" s="202" t="s">
        <v>19</v>
      </c>
      <c r="F248" s="203" t="s">
        <v>412</v>
      </c>
      <c r="G248" s="200"/>
      <c r="H248" s="202" t="s">
        <v>19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137</v>
      </c>
      <c r="AU248" s="209" t="s">
        <v>79</v>
      </c>
      <c r="AV248" s="13" t="s">
        <v>77</v>
      </c>
      <c r="AW248" s="13" t="s">
        <v>32</v>
      </c>
      <c r="AX248" s="13" t="s">
        <v>70</v>
      </c>
      <c r="AY248" s="209" t="s">
        <v>126</v>
      </c>
    </row>
    <row r="249" spans="2:51" s="14" customFormat="1" ht="11.25">
      <c r="B249" s="210"/>
      <c r="C249" s="211"/>
      <c r="D249" s="201" t="s">
        <v>137</v>
      </c>
      <c r="E249" s="212" t="s">
        <v>19</v>
      </c>
      <c r="F249" s="213" t="s">
        <v>413</v>
      </c>
      <c r="G249" s="211"/>
      <c r="H249" s="214">
        <v>66.513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137</v>
      </c>
      <c r="AU249" s="220" t="s">
        <v>79</v>
      </c>
      <c r="AV249" s="14" t="s">
        <v>79</v>
      </c>
      <c r="AW249" s="14" t="s">
        <v>32</v>
      </c>
      <c r="AX249" s="14" t="s">
        <v>70</v>
      </c>
      <c r="AY249" s="220" t="s">
        <v>126</v>
      </c>
    </row>
    <row r="250" spans="2:51" s="13" customFormat="1" ht="11.25">
      <c r="B250" s="199"/>
      <c r="C250" s="200"/>
      <c r="D250" s="201" t="s">
        <v>137</v>
      </c>
      <c r="E250" s="202" t="s">
        <v>19</v>
      </c>
      <c r="F250" s="203" t="s">
        <v>414</v>
      </c>
      <c r="G250" s="200"/>
      <c r="H250" s="202" t="s">
        <v>19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137</v>
      </c>
      <c r="AU250" s="209" t="s">
        <v>79</v>
      </c>
      <c r="AV250" s="13" t="s">
        <v>77</v>
      </c>
      <c r="AW250" s="13" t="s">
        <v>32</v>
      </c>
      <c r="AX250" s="13" t="s">
        <v>70</v>
      </c>
      <c r="AY250" s="209" t="s">
        <v>126</v>
      </c>
    </row>
    <row r="251" spans="2:51" s="13" customFormat="1" ht="11.25">
      <c r="B251" s="199"/>
      <c r="C251" s="200"/>
      <c r="D251" s="201" t="s">
        <v>137</v>
      </c>
      <c r="E251" s="202" t="s">
        <v>19</v>
      </c>
      <c r="F251" s="203" t="s">
        <v>415</v>
      </c>
      <c r="G251" s="200"/>
      <c r="H251" s="202" t="s">
        <v>19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137</v>
      </c>
      <c r="AU251" s="209" t="s">
        <v>79</v>
      </c>
      <c r="AV251" s="13" t="s">
        <v>77</v>
      </c>
      <c r="AW251" s="13" t="s">
        <v>32</v>
      </c>
      <c r="AX251" s="13" t="s">
        <v>70</v>
      </c>
      <c r="AY251" s="209" t="s">
        <v>126</v>
      </c>
    </row>
    <row r="252" spans="2:51" s="14" customFormat="1" ht="11.25">
      <c r="B252" s="210"/>
      <c r="C252" s="211"/>
      <c r="D252" s="201" t="s">
        <v>137</v>
      </c>
      <c r="E252" s="212" t="s">
        <v>19</v>
      </c>
      <c r="F252" s="213" t="s">
        <v>416</v>
      </c>
      <c r="G252" s="211"/>
      <c r="H252" s="214">
        <v>8.709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137</v>
      </c>
      <c r="AU252" s="220" t="s">
        <v>79</v>
      </c>
      <c r="AV252" s="14" t="s">
        <v>79</v>
      </c>
      <c r="AW252" s="14" t="s">
        <v>32</v>
      </c>
      <c r="AX252" s="14" t="s">
        <v>70</v>
      </c>
      <c r="AY252" s="220" t="s">
        <v>126</v>
      </c>
    </row>
    <row r="253" spans="2:51" s="15" customFormat="1" ht="11.25">
      <c r="B253" s="221"/>
      <c r="C253" s="222"/>
      <c r="D253" s="201" t="s">
        <v>137</v>
      </c>
      <c r="E253" s="223" t="s">
        <v>19</v>
      </c>
      <c r="F253" s="224" t="s">
        <v>170</v>
      </c>
      <c r="G253" s="222"/>
      <c r="H253" s="225">
        <v>75.22200000000001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137</v>
      </c>
      <c r="AU253" s="231" t="s">
        <v>79</v>
      </c>
      <c r="AV253" s="15" t="s">
        <v>133</v>
      </c>
      <c r="AW253" s="15" t="s">
        <v>32</v>
      </c>
      <c r="AX253" s="15" t="s">
        <v>77</v>
      </c>
      <c r="AY253" s="231" t="s">
        <v>126</v>
      </c>
    </row>
    <row r="254" spans="1:65" s="2" customFormat="1" ht="16.5" customHeight="1">
      <c r="A254" s="37"/>
      <c r="B254" s="38"/>
      <c r="C254" s="181" t="s">
        <v>417</v>
      </c>
      <c r="D254" s="181" t="s">
        <v>128</v>
      </c>
      <c r="E254" s="182" t="s">
        <v>418</v>
      </c>
      <c r="F254" s="183" t="s">
        <v>419</v>
      </c>
      <c r="G254" s="184" t="s">
        <v>131</v>
      </c>
      <c r="H254" s="185">
        <v>75.222</v>
      </c>
      <c r="I254" s="186"/>
      <c r="J254" s="187">
        <f>ROUND(I254*H254,2)</f>
        <v>0</v>
      </c>
      <c r="K254" s="183" t="s">
        <v>132</v>
      </c>
      <c r="L254" s="42"/>
      <c r="M254" s="188" t="s">
        <v>19</v>
      </c>
      <c r="N254" s="189" t="s">
        <v>41</v>
      </c>
      <c r="O254" s="67"/>
      <c r="P254" s="190">
        <f>O254*H254</f>
        <v>0</v>
      </c>
      <c r="Q254" s="190">
        <v>0.00015</v>
      </c>
      <c r="R254" s="190">
        <f>Q254*H254</f>
        <v>0.011283299999999998</v>
      </c>
      <c r="S254" s="190">
        <v>0</v>
      </c>
      <c r="T254" s="19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236</v>
      </c>
      <c r="AT254" s="192" t="s">
        <v>128</v>
      </c>
      <c r="AU254" s="192" t="s">
        <v>79</v>
      </c>
      <c r="AY254" s="20" t="s">
        <v>126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0" t="s">
        <v>77</v>
      </c>
      <c r="BK254" s="193">
        <f>ROUND(I254*H254,2)</f>
        <v>0</v>
      </c>
      <c r="BL254" s="20" t="s">
        <v>236</v>
      </c>
      <c r="BM254" s="192" t="s">
        <v>420</v>
      </c>
    </row>
    <row r="255" spans="1:47" s="2" customFormat="1" ht="11.25">
      <c r="A255" s="37"/>
      <c r="B255" s="38"/>
      <c r="C255" s="39"/>
      <c r="D255" s="194" t="s">
        <v>135</v>
      </c>
      <c r="E255" s="39"/>
      <c r="F255" s="195" t="s">
        <v>421</v>
      </c>
      <c r="G255" s="39"/>
      <c r="H255" s="39"/>
      <c r="I255" s="196"/>
      <c r="J255" s="39"/>
      <c r="K255" s="39"/>
      <c r="L255" s="42"/>
      <c r="M255" s="197"/>
      <c r="N255" s="19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135</v>
      </c>
      <c r="AU255" s="20" t="s">
        <v>79</v>
      </c>
    </row>
    <row r="256" spans="2:51" s="13" customFormat="1" ht="11.25">
      <c r="B256" s="199"/>
      <c r="C256" s="200"/>
      <c r="D256" s="201" t="s">
        <v>137</v>
      </c>
      <c r="E256" s="202" t="s">
        <v>19</v>
      </c>
      <c r="F256" s="203" t="s">
        <v>411</v>
      </c>
      <c r="G256" s="200"/>
      <c r="H256" s="202" t="s">
        <v>19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137</v>
      </c>
      <c r="AU256" s="209" t="s">
        <v>79</v>
      </c>
      <c r="AV256" s="13" t="s">
        <v>77</v>
      </c>
      <c r="AW256" s="13" t="s">
        <v>32</v>
      </c>
      <c r="AX256" s="13" t="s">
        <v>70</v>
      </c>
      <c r="AY256" s="209" t="s">
        <v>126</v>
      </c>
    </row>
    <row r="257" spans="2:51" s="13" customFormat="1" ht="11.25">
      <c r="B257" s="199"/>
      <c r="C257" s="200"/>
      <c r="D257" s="201" t="s">
        <v>137</v>
      </c>
      <c r="E257" s="202" t="s">
        <v>19</v>
      </c>
      <c r="F257" s="203" t="s">
        <v>422</v>
      </c>
      <c r="G257" s="200"/>
      <c r="H257" s="202" t="s">
        <v>19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137</v>
      </c>
      <c r="AU257" s="209" t="s">
        <v>79</v>
      </c>
      <c r="AV257" s="13" t="s">
        <v>77</v>
      </c>
      <c r="AW257" s="13" t="s">
        <v>32</v>
      </c>
      <c r="AX257" s="13" t="s">
        <v>70</v>
      </c>
      <c r="AY257" s="209" t="s">
        <v>126</v>
      </c>
    </row>
    <row r="258" spans="2:51" s="14" customFormat="1" ht="11.25">
      <c r="B258" s="210"/>
      <c r="C258" s="211"/>
      <c r="D258" s="201" t="s">
        <v>137</v>
      </c>
      <c r="E258" s="212" t="s">
        <v>19</v>
      </c>
      <c r="F258" s="213" t="s">
        <v>413</v>
      </c>
      <c r="G258" s="211"/>
      <c r="H258" s="214">
        <v>66.513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137</v>
      </c>
      <c r="AU258" s="220" t="s">
        <v>79</v>
      </c>
      <c r="AV258" s="14" t="s">
        <v>79</v>
      </c>
      <c r="AW258" s="14" t="s">
        <v>32</v>
      </c>
      <c r="AX258" s="14" t="s">
        <v>70</v>
      </c>
      <c r="AY258" s="220" t="s">
        <v>126</v>
      </c>
    </row>
    <row r="259" spans="2:51" s="13" customFormat="1" ht="11.25">
      <c r="B259" s="199"/>
      <c r="C259" s="200"/>
      <c r="D259" s="201" t="s">
        <v>137</v>
      </c>
      <c r="E259" s="202" t="s">
        <v>19</v>
      </c>
      <c r="F259" s="203" t="s">
        <v>414</v>
      </c>
      <c r="G259" s="200"/>
      <c r="H259" s="202" t="s">
        <v>19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137</v>
      </c>
      <c r="AU259" s="209" t="s">
        <v>79</v>
      </c>
      <c r="AV259" s="13" t="s">
        <v>77</v>
      </c>
      <c r="AW259" s="13" t="s">
        <v>32</v>
      </c>
      <c r="AX259" s="13" t="s">
        <v>70</v>
      </c>
      <c r="AY259" s="209" t="s">
        <v>126</v>
      </c>
    </row>
    <row r="260" spans="2:51" s="13" customFormat="1" ht="11.25">
      <c r="B260" s="199"/>
      <c r="C260" s="200"/>
      <c r="D260" s="201" t="s">
        <v>137</v>
      </c>
      <c r="E260" s="202" t="s">
        <v>19</v>
      </c>
      <c r="F260" s="203" t="s">
        <v>423</v>
      </c>
      <c r="G260" s="200"/>
      <c r="H260" s="202" t="s">
        <v>19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137</v>
      </c>
      <c r="AU260" s="209" t="s">
        <v>79</v>
      </c>
      <c r="AV260" s="13" t="s">
        <v>77</v>
      </c>
      <c r="AW260" s="13" t="s">
        <v>32</v>
      </c>
      <c r="AX260" s="13" t="s">
        <v>70</v>
      </c>
      <c r="AY260" s="209" t="s">
        <v>126</v>
      </c>
    </row>
    <row r="261" spans="2:51" s="14" customFormat="1" ht="11.25">
      <c r="B261" s="210"/>
      <c r="C261" s="211"/>
      <c r="D261" s="201" t="s">
        <v>137</v>
      </c>
      <c r="E261" s="212" t="s">
        <v>19</v>
      </c>
      <c r="F261" s="213" t="s">
        <v>416</v>
      </c>
      <c r="G261" s="211"/>
      <c r="H261" s="214">
        <v>8.709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137</v>
      </c>
      <c r="AU261" s="220" t="s">
        <v>79</v>
      </c>
      <c r="AV261" s="14" t="s">
        <v>79</v>
      </c>
      <c r="AW261" s="14" t="s">
        <v>32</v>
      </c>
      <c r="AX261" s="14" t="s">
        <v>70</v>
      </c>
      <c r="AY261" s="220" t="s">
        <v>126</v>
      </c>
    </row>
    <row r="262" spans="2:51" s="15" customFormat="1" ht="11.25">
      <c r="B262" s="221"/>
      <c r="C262" s="222"/>
      <c r="D262" s="201" t="s">
        <v>137</v>
      </c>
      <c r="E262" s="223" t="s">
        <v>19</v>
      </c>
      <c r="F262" s="224" t="s">
        <v>170</v>
      </c>
      <c r="G262" s="222"/>
      <c r="H262" s="225">
        <v>75.22200000000001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137</v>
      </c>
      <c r="AU262" s="231" t="s">
        <v>79</v>
      </c>
      <c r="AV262" s="15" t="s">
        <v>133</v>
      </c>
      <c r="AW262" s="15" t="s">
        <v>32</v>
      </c>
      <c r="AX262" s="15" t="s">
        <v>77</v>
      </c>
      <c r="AY262" s="231" t="s">
        <v>126</v>
      </c>
    </row>
    <row r="263" spans="2:63" s="12" customFormat="1" ht="25.9" customHeight="1">
      <c r="B263" s="165"/>
      <c r="C263" s="166"/>
      <c r="D263" s="167" t="s">
        <v>69</v>
      </c>
      <c r="E263" s="168" t="s">
        <v>424</v>
      </c>
      <c r="F263" s="168" t="s">
        <v>425</v>
      </c>
      <c r="G263" s="166"/>
      <c r="H263" s="166"/>
      <c r="I263" s="169"/>
      <c r="J263" s="170">
        <f>BK263</f>
        <v>0</v>
      </c>
      <c r="K263" s="166"/>
      <c r="L263" s="171"/>
      <c r="M263" s="172"/>
      <c r="N263" s="173"/>
      <c r="O263" s="173"/>
      <c r="P263" s="174">
        <f>SUM(P264:P272)</f>
        <v>0</v>
      </c>
      <c r="Q263" s="173"/>
      <c r="R263" s="174">
        <f>SUM(R264:R272)</f>
        <v>0</v>
      </c>
      <c r="S263" s="173"/>
      <c r="T263" s="175">
        <f>SUM(T264:T272)</f>
        <v>0</v>
      </c>
      <c r="AR263" s="176" t="s">
        <v>133</v>
      </c>
      <c r="AT263" s="177" t="s">
        <v>69</v>
      </c>
      <c r="AU263" s="177" t="s">
        <v>70</v>
      </c>
      <c r="AY263" s="176" t="s">
        <v>126</v>
      </c>
      <c r="BK263" s="178">
        <f>SUM(BK264:BK272)</f>
        <v>0</v>
      </c>
    </row>
    <row r="264" spans="1:65" s="2" customFormat="1" ht="16.5" customHeight="1">
      <c r="A264" s="37"/>
      <c r="B264" s="38"/>
      <c r="C264" s="181" t="s">
        <v>426</v>
      </c>
      <c r="D264" s="181" t="s">
        <v>128</v>
      </c>
      <c r="E264" s="182" t="s">
        <v>427</v>
      </c>
      <c r="F264" s="183" t="s">
        <v>428</v>
      </c>
      <c r="G264" s="184" t="s">
        <v>429</v>
      </c>
      <c r="H264" s="185">
        <v>16</v>
      </c>
      <c r="I264" s="186"/>
      <c r="J264" s="187">
        <f>ROUND(I264*H264,2)</f>
        <v>0</v>
      </c>
      <c r="K264" s="183" t="s">
        <v>132</v>
      </c>
      <c r="L264" s="42"/>
      <c r="M264" s="188" t="s">
        <v>19</v>
      </c>
      <c r="N264" s="189" t="s">
        <v>41</v>
      </c>
      <c r="O264" s="67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430</v>
      </c>
      <c r="AT264" s="192" t="s">
        <v>128</v>
      </c>
      <c r="AU264" s="192" t="s">
        <v>77</v>
      </c>
      <c r="AY264" s="20" t="s">
        <v>126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0" t="s">
        <v>77</v>
      </c>
      <c r="BK264" s="193">
        <f>ROUND(I264*H264,2)</f>
        <v>0</v>
      </c>
      <c r="BL264" s="20" t="s">
        <v>430</v>
      </c>
      <c r="BM264" s="192" t="s">
        <v>431</v>
      </c>
    </row>
    <row r="265" spans="1:47" s="2" customFormat="1" ht="11.25">
      <c r="A265" s="37"/>
      <c r="B265" s="38"/>
      <c r="C265" s="39"/>
      <c r="D265" s="194" t="s">
        <v>135</v>
      </c>
      <c r="E265" s="39"/>
      <c r="F265" s="195" t="s">
        <v>432</v>
      </c>
      <c r="G265" s="39"/>
      <c r="H265" s="39"/>
      <c r="I265" s="196"/>
      <c r="J265" s="39"/>
      <c r="K265" s="39"/>
      <c r="L265" s="42"/>
      <c r="M265" s="197"/>
      <c r="N265" s="198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135</v>
      </c>
      <c r="AU265" s="20" t="s">
        <v>77</v>
      </c>
    </row>
    <row r="266" spans="2:51" s="13" customFormat="1" ht="11.25">
      <c r="B266" s="199"/>
      <c r="C266" s="200"/>
      <c r="D266" s="201" t="s">
        <v>137</v>
      </c>
      <c r="E266" s="202" t="s">
        <v>19</v>
      </c>
      <c r="F266" s="203" t="s">
        <v>433</v>
      </c>
      <c r="G266" s="200"/>
      <c r="H266" s="202" t="s">
        <v>19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137</v>
      </c>
      <c r="AU266" s="209" t="s">
        <v>77</v>
      </c>
      <c r="AV266" s="13" t="s">
        <v>77</v>
      </c>
      <c r="AW266" s="13" t="s">
        <v>32</v>
      </c>
      <c r="AX266" s="13" t="s">
        <v>70</v>
      </c>
      <c r="AY266" s="209" t="s">
        <v>126</v>
      </c>
    </row>
    <row r="267" spans="2:51" s="14" customFormat="1" ht="11.25">
      <c r="B267" s="210"/>
      <c r="C267" s="211"/>
      <c r="D267" s="201" t="s">
        <v>137</v>
      </c>
      <c r="E267" s="212" t="s">
        <v>19</v>
      </c>
      <c r="F267" s="213" t="s">
        <v>434</v>
      </c>
      <c r="G267" s="211"/>
      <c r="H267" s="214">
        <v>16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137</v>
      </c>
      <c r="AU267" s="220" t="s">
        <v>77</v>
      </c>
      <c r="AV267" s="14" t="s">
        <v>79</v>
      </c>
      <c r="AW267" s="14" t="s">
        <v>32</v>
      </c>
      <c r="AX267" s="14" t="s">
        <v>77</v>
      </c>
      <c r="AY267" s="220" t="s">
        <v>126</v>
      </c>
    </row>
    <row r="268" spans="1:65" s="2" customFormat="1" ht="16.5" customHeight="1">
      <c r="A268" s="37"/>
      <c r="B268" s="38"/>
      <c r="C268" s="181" t="s">
        <v>435</v>
      </c>
      <c r="D268" s="181" t="s">
        <v>128</v>
      </c>
      <c r="E268" s="182" t="s">
        <v>436</v>
      </c>
      <c r="F268" s="183" t="s">
        <v>437</v>
      </c>
      <c r="G268" s="184" t="s">
        <v>429</v>
      </c>
      <c r="H268" s="185">
        <v>8</v>
      </c>
      <c r="I268" s="186"/>
      <c r="J268" s="187">
        <f>ROUND(I268*H268,2)</f>
        <v>0</v>
      </c>
      <c r="K268" s="183" t="s">
        <v>132</v>
      </c>
      <c r="L268" s="42"/>
      <c r="M268" s="188" t="s">
        <v>19</v>
      </c>
      <c r="N268" s="189" t="s">
        <v>41</v>
      </c>
      <c r="O268" s="67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2" t="s">
        <v>430</v>
      </c>
      <c r="AT268" s="192" t="s">
        <v>128</v>
      </c>
      <c r="AU268" s="192" t="s">
        <v>77</v>
      </c>
      <c r="AY268" s="20" t="s">
        <v>126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20" t="s">
        <v>77</v>
      </c>
      <c r="BK268" s="193">
        <f>ROUND(I268*H268,2)</f>
        <v>0</v>
      </c>
      <c r="BL268" s="20" t="s">
        <v>430</v>
      </c>
      <c r="BM268" s="192" t="s">
        <v>438</v>
      </c>
    </row>
    <row r="269" spans="1:47" s="2" customFormat="1" ht="11.25">
      <c r="A269" s="37"/>
      <c r="B269" s="38"/>
      <c r="C269" s="39"/>
      <c r="D269" s="194" t="s">
        <v>135</v>
      </c>
      <c r="E269" s="39"/>
      <c r="F269" s="195" t="s">
        <v>439</v>
      </c>
      <c r="G269" s="39"/>
      <c r="H269" s="39"/>
      <c r="I269" s="196"/>
      <c r="J269" s="39"/>
      <c r="K269" s="39"/>
      <c r="L269" s="42"/>
      <c r="M269" s="197"/>
      <c r="N269" s="198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135</v>
      </c>
      <c r="AU269" s="20" t="s">
        <v>77</v>
      </c>
    </row>
    <row r="270" spans="2:51" s="13" customFormat="1" ht="11.25">
      <c r="B270" s="199"/>
      <c r="C270" s="200"/>
      <c r="D270" s="201" t="s">
        <v>137</v>
      </c>
      <c r="E270" s="202" t="s">
        <v>19</v>
      </c>
      <c r="F270" s="203" t="s">
        <v>440</v>
      </c>
      <c r="G270" s="200"/>
      <c r="H270" s="202" t="s">
        <v>19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137</v>
      </c>
      <c r="AU270" s="209" t="s">
        <v>77</v>
      </c>
      <c r="AV270" s="13" t="s">
        <v>77</v>
      </c>
      <c r="AW270" s="13" t="s">
        <v>32</v>
      </c>
      <c r="AX270" s="13" t="s">
        <v>70</v>
      </c>
      <c r="AY270" s="209" t="s">
        <v>126</v>
      </c>
    </row>
    <row r="271" spans="2:51" s="14" customFormat="1" ht="11.25">
      <c r="B271" s="210"/>
      <c r="C271" s="211"/>
      <c r="D271" s="201" t="s">
        <v>137</v>
      </c>
      <c r="E271" s="212" t="s">
        <v>19</v>
      </c>
      <c r="F271" s="213" t="s">
        <v>178</v>
      </c>
      <c r="G271" s="211"/>
      <c r="H271" s="214">
        <v>8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137</v>
      </c>
      <c r="AU271" s="220" t="s">
        <v>77</v>
      </c>
      <c r="AV271" s="14" t="s">
        <v>79</v>
      </c>
      <c r="AW271" s="14" t="s">
        <v>32</v>
      </c>
      <c r="AX271" s="14" t="s">
        <v>77</v>
      </c>
      <c r="AY271" s="220" t="s">
        <v>126</v>
      </c>
    </row>
    <row r="272" spans="1:65" s="2" customFormat="1" ht="16.5" customHeight="1">
      <c r="A272" s="37"/>
      <c r="B272" s="38"/>
      <c r="C272" s="233" t="s">
        <v>441</v>
      </c>
      <c r="D272" s="233" t="s">
        <v>229</v>
      </c>
      <c r="E272" s="234" t="s">
        <v>442</v>
      </c>
      <c r="F272" s="235" t="s">
        <v>443</v>
      </c>
      <c r="G272" s="236" t="s">
        <v>444</v>
      </c>
      <c r="H272" s="237">
        <v>1</v>
      </c>
      <c r="I272" s="238"/>
      <c r="J272" s="239">
        <f>ROUND(I272*H272,2)</f>
        <v>0</v>
      </c>
      <c r="K272" s="235" t="s">
        <v>19</v>
      </c>
      <c r="L272" s="240"/>
      <c r="M272" s="254" t="s">
        <v>19</v>
      </c>
      <c r="N272" s="255" t="s">
        <v>41</v>
      </c>
      <c r="O272" s="256"/>
      <c r="P272" s="257">
        <f>O272*H272</f>
        <v>0</v>
      </c>
      <c r="Q272" s="257">
        <v>0</v>
      </c>
      <c r="R272" s="257">
        <f>Q272*H272</f>
        <v>0</v>
      </c>
      <c r="S272" s="257">
        <v>0</v>
      </c>
      <c r="T272" s="258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430</v>
      </c>
      <c r="AT272" s="192" t="s">
        <v>229</v>
      </c>
      <c r="AU272" s="192" t="s">
        <v>77</v>
      </c>
      <c r="AY272" s="20" t="s">
        <v>126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0" t="s">
        <v>77</v>
      </c>
      <c r="BK272" s="193">
        <f>ROUND(I272*H272,2)</f>
        <v>0</v>
      </c>
      <c r="BL272" s="20" t="s">
        <v>430</v>
      </c>
      <c r="BM272" s="192" t="s">
        <v>445</v>
      </c>
    </row>
    <row r="273" spans="1:31" s="2" customFormat="1" ht="6.95" customHeight="1">
      <c r="A273" s="37"/>
      <c r="B273" s="50"/>
      <c r="C273" s="51"/>
      <c r="D273" s="51"/>
      <c r="E273" s="51"/>
      <c r="F273" s="51"/>
      <c r="G273" s="51"/>
      <c r="H273" s="51"/>
      <c r="I273" s="51"/>
      <c r="J273" s="51"/>
      <c r="K273" s="51"/>
      <c r="L273" s="42"/>
      <c r="M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</sheetData>
  <sheetProtection algorithmName="SHA-512" hashValue="2O5mJV/k/ZWdp70F6NUip2OeRhy5yCwjV8DisisNZqdM8Od+8p1QpPJ8uA4Inzo9GTXnkQtQBXshygaaZ3Ip8A==" saltValue="NQjwWq6VjzWTnfEBDv8Obb/OYkbwEtFbXLOz4ek/9foitlmmR2M6JxDSLCc7ysmP8V2yCYSyFcrGrQQEx/gbpA==" spinCount="100000" sheet="1" objects="1" scenarios="1" formatColumns="0" formatRows="0" autoFilter="0"/>
  <autoFilter ref="C98:K272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4_01/113106111"/>
    <hyperlink ref="F107" r:id="rId2" display="https://podminky.urs.cz/item/CS_URS_2024_01/113202111"/>
    <hyperlink ref="F110" r:id="rId3" display="https://podminky.urs.cz/item/CS_URS_2024_01/121151103"/>
    <hyperlink ref="F114" r:id="rId4" display="https://podminky.urs.cz/item/CS_URS_2024_01/131251100"/>
    <hyperlink ref="F117" r:id="rId5" display="https://podminky.urs.cz/item/CS_URS_2024_01/132251101"/>
    <hyperlink ref="F120" r:id="rId6" display="https://podminky.urs.cz/item/CS_URS_2024_01/139001101"/>
    <hyperlink ref="F126" r:id="rId7" display="https://podminky.urs.cz/item/CS_URS_2024_01/162651112"/>
    <hyperlink ref="F130" r:id="rId8" display="https://podminky.urs.cz/item/CS_URS_2024_01/171201231"/>
    <hyperlink ref="F133" r:id="rId9" display="https://podminky.urs.cz/item/CS_URS_2024_01/174111101"/>
    <hyperlink ref="F138" r:id="rId10" display="https://podminky.urs.cz/item/CS_URS_2024_01/271562211"/>
    <hyperlink ref="F141" r:id="rId11" display="https://podminky.urs.cz/item/CS_URS_2024_01/274313511"/>
    <hyperlink ref="F145" r:id="rId12" display="https://podminky.urs.cz/item/CS_URS_2024_01/279113155"/>
    <hyperlink ref="F148" r:id="rId13" display="https://podminky.urs.cz/item/CS_URS_2024_01/279361821"/>
    <hyperlink ref="F153" r:id="rId14" display="https://podminky.urs.cz/item/CS_URS_2024_01/591411111"/>
    <hyperlink ref="F164" r:id="rId15" display="https://podminky.urs.cz/item/CS_URS_2024_01/877260310"/>
    <hyperlink ref="F167" r:id="rId16" display="https://podminky.urs.cz/item/CS_URS_2024_01/877310330"/>
    <hyperlink ref="F171" r:id="rId17" display="https://podminky.urs.cz/item/CS_URS_2024_01/879161111"/>
    <hyperlink ref="F176" r:id="rId18" display="https://podminky.urs.cz/item/CS_URS_2024_01/949121111"/>
    <hyperlink ref="F178" r:id="rId19" display="https://podminky.urs.cz/item/CS_URS_2024_01/949121211"/>
    <hyperlink ref="F181" r:id="rId20" display="https://podminky.urs.cz/item/CS_URS_2024_01/949121811"/>
    <hyperlink ref="F187" r:id="rId21" display="https://podminky.urs.cz/item/CS_URS_2024_01/979071121"/>
    <hyperlink ref="F193" r:id="rId22" display="https://podminky.urs.cz/item/CS_URS_2024_01/997013501"/>
    <hyperlink ref="F195" r:id="rId23" display="https://podminky.urs.cz/item/CS_URS_2024_01/997013509"/>
    <hyperlink ref="F200" r:id="rId24" display="https://podminky.urs.cz/item/CS_URS_2024_01/998011001"/>
    <hyperlink ref="F204" r:id="rId25" display="https://podminky.urs.cz/item/CS_URS_2024_01/721174025"/>
    <hyperlink ref="F206" r:id="rId26" display="https://podminky.urs.cz/item/CS_URS_2024_01/721194109"/>
    <hyperlink ref="F208" r:id="rId27" display="https://podminky.urs.cz/item/CS_URS_2024_01/721290111"/>
    <hyperlink ref="F210" r:id="rId28" display="https://podminky.urs.cz/item/CS_URS_2024_01/998721101"/>
    <hyperlink ref="F213" r:id="rId29" display="https://podminky.urs.cz/item/CS_URS_2024_01/722270103"/>
    <hyperlink ref="F218" r:id="rId30" display="https://podminky.urs.cz/item/CS_URS_2024_01/998722101"/>
    <hyperlink ref="F221" r:id="rId31" display="https://podminky.urs.cz/item/CS_URS_2024_01/762136114"/>
    <hyperlink ref="F232" r:id="rId32" display="https://podminky.urs.cz/item/CS_URS_2024_01/762195000"/>
    <hyperlink ref="F234" r:id="rId33" display="https://podminky.urs.cz/item/CS_URS_2024_01/762439001"/>
    <hyperlink ref="F243" r:id="rId34" display="https://podminky.urs.cz/item/CS_URS_2024_01/998762101"/>
    <hyperlink ref="F246" r:id="rId35" display="https://podminky.urs.cz/item/CS_URS_2024_01/783268101"/>
    <hyperlink ref="F255" r:id="rId36" display="https://podminky.urs.cz/item/CS_URS_2024_01/783268111"/>
    <hyperlink ref="F265" r:id="rId37" display="https://podminky.urs.cz/item/CS_URS_2024_01/HZS2211"/>
    <hyperlink ref="F269" r:id="rId38" display="https://podminky.urs.cz/item/CS_URS_2024_01/HZS22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0" t="s">
        <v>87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88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3" t="str">
        <f>'Rekapitulace stavby'!K6</f>
        <v>Veřejná samočistící toaleta - dodávka a montáž + stavební část</v>
      </c>
      <c r="F7" s="394"/>
      <c r="G7" s="394"/>
      <c r="H7" s="394"/>
      <c r="L7" s="23"/>
    </row>
    <row r="8" spans="2:12" s="1" customFormat="1" ht="12" customHeight="1">
      <c r="B8" s="23"/>
      <c r="D8" s="115" t="s">
        <v>89</v>
      </c>
      <c r="L8" s="23"/>
    </row>
    <row r="9" spans="1:31" s="2" customFormat="1" ht="16.5" customHeight="1">
      <c r="A9" s="37"/>
      <c r="B9" s="42"/>
      <c r="C9" s="37"/>
      <c r="D9" s="37"/>
      <c r="E9" s="393" t="s">
        <v>90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91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6" t="s">
        <v>446</v>
      </c>
      <c r="F11" s="395"/>
      <c r="G11" s="395"/>
      <c r="H11" s="39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Vyplň údaj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26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7" t="str">
        <f>'Rekapitulace stavby'!E14</f>
        <v>Vyplň údaj</v>
      </c>
      <c r="F20" s="398"/>
      <c r="G20" s="398"/>
      <c r="H20" s="398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25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22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399" t="s">
        <v>35</v>
      </c>
      <c r="F29" s="399"/>
      <c r="G29" s="399"/>
      <c r="H29" s="39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ROUND(J87,2)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ROUND((SUM(BE87:BE101)),2)</f>
        <v>0</v>
      </c>
      <c r="G35" s="37"/>
      <c r="H35" s="37"/>
      <c r="I35" s="127">
        <v>0.21</v>
      </c>
      <c r="J35" s="126">
        <f>ROUND(((SUM(BE87:BE101))*I35),2)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ROUND((SUM(BF87:BF101)),2)</f>
        <v>0</v>
      </c>
      <c r="G36" s="37"/>
      <c r="H36" s="37"/>
      <c r="I36" s="127">
        <v>0.15</v>
      </c>
      <c r="J36" s="126">
        <f>ROUND(((SUM(BF87:BF101))*I36),2)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ROUND((SUM(BG87:BG101)),2)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ROUND((SUM(BH87:BH101)),2)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ROUND((SUM(BI87:BI101)),2)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93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0" t="str">
        <f>E7</f>
        <v>Veřejná samočistící toaleta - dodávka a montáž + stavební část</v>
      </c>
      <c r="F50" s="401"/>
      <c r="G50" s="401"/>
      <c r="H50" s="401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89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0" t="s">
        <v>90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91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68" t="str">
        <f>E11</f>
        <v>VRN - Vedlejší rozpočtové náklady</v>
      </c>
      <c r="F54" s="402"/>
      <c r="G54" s="402"/>
      <c r="H54" s="402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Vyplň údaj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24</v>
      </c>
      <c r="D58" s="39"/>
      <c r="E58" s="39"/>
      <c r="F58" s="30" t="str">
        <f>E17</f>
        <v xml:space="preserve"> STATUTÁRNÍ MĚSTO LIBEREC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94</v>
      </c>
      <c r="D61" s="140"/>
      <c r="E61" s="140"/>
      <c r="F61" s="140"/>
      <c r="G61" s="140"/>
      <c r="H61" s="140"/>
      <c r="I61" s="140"/>
      <c r="J61" s="141" t="s">
        <v>95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J87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96</v>
      </c>
    </row>
    <row r="64" spans="2:12" s="9" customFormat="1" ht="24.95" customHeight="1">
      <c r="B64" s="143"/>
      <c r="C64" s="144"/>
      <c r="D64" s="145" t="s">
        <v>446</v>
      </c>
      <c r="E64" s="146"/>
      <c r="F64" s="146"/>
      <c r="G64" s="146"/>
      <c r="H64" s="146"/>
      <c r="I64" s="146"/>
      <c r="J64" s="147">
        <f>J88</f>
        <v>0</v>
      </c>
      <c r="K64" s="144"/>
      <c r="L64" s="148"/>
    </row>
    <row r="65" spans="2:12" s="10" customFormat="1" ht="19.9" customHeight="1">
      <c r="B65" s="149"/>
      <c r="C65" s="100"/>
      <c r="D65" s="150" t="s">
        <v>447</v>
      </c>
      <c r="E65" s="151"/>
      <c r="F65" s="151"/>
      <c r="G65" s="151"/>
      <c r="H65" s="151"/>
      <c r="I65" s="151"/>
      <c r="J65" s="152">
        <f>J99</f>
        <v>0</v>
      </c>
      <c r="K65" s="100"/>
      <c r="L65" s="153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111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400" t="str">
        <f>E7</f>
        <v>Veřejná samočistící toaleta - dodávka a montáž + stavební část</v>
      </c>
      <c r="F75" s="401"/>
      <c r="G75" s="401"/>
      <c r="H75" s="401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4"/>
      <c r="C76" s="32" t="s">
        <v>89</v>
      </c>
      <c r="D76" s="25"/>
      <c r="E76" s="25"/>
      <c r="F76" s="25"/>
      <c r="G76" s="25"/>
      <c r="H76" s="25"/>
      <c r="I76" s="25"/>
      <c r="J76" s="25"/>
      <c r="K76" s="25"/>
      <c r="L76" s="23"/>
    </row>
    <row r="77" spans="1:31" s="2" customFormat="1" ht="16.5" customHeight="1">
      <c r="A77" s="37"/>
      <c r="B77" s="38"/>
      <c r="C77" s="39"/>
      <c r="D77" s="39"/>
      <c r="E77" s="400" t="s">
        <v>90</v>
      </c>
      <c r="F77" s="402"/>
      <c r="G77" s="402"/>
      <c r="H77" s="402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91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68" t="str">
        <f>E11</f>
        <v>VRN - Vedlejší rozpočtové náklady</v>
      </c>
      <c r="F79" s="402"/>
      <c r="G79" s="402"/>
      <c r="H79" s="402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21</v>
      </c>
      <c r="D81" s="39"/>
      <c r="E81" s="39"/>
      <c r="F81" s="30" t="str">
        <f>F14</f>
        <v xml:space="preserve"> </v>
      </c>
      <c r="G81" s="39"/>
      <c r="H81" s="39"/>
      <c r="I81" s="32" t="s">
        <v>23</v>
      </c>
      <c r="J81" s="62" t="str">
        <f>IF(J14="","",J14)</f>
        <v>Vyplň údaj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2" customHeight="1">
      <c r="A83" s="37"/>
      <c r="B83" s="38"/>
      <c r="C83" s="32" t="s">
        <v>24</v>
      </c>
      <c r="D83" s="39"/>
      <c r="E83" s="39"/>
      <c r="F83" s="30" t="str">
        <f>E17</f>
        <v xml:space="preserve"> STATUTÁRNÍ MĚSTO LIBEREC</v>
      </c>
      <c r="G83" s="39"/>
      <c r="H83" s="39"/>
      <c r="I83" s="32" t="s">
        <v>31</v>
      </c>
      <c r="J83" s="35" t="str">
        <f>E23</f>
        <v xml:space="preserve"> 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2" t="s">
        <v>29</v>
      </c>
      <c r="D84" s="39"/>
      <c r="E84" s="39"/>
      <c r="F84" s="30" t="str">
        <f>IF(E20="","",E20)</f>
        <v>Vyplň údaj</v>
      </c>
      <c r="G84" s="39"/>
      <c r="H84" s="39"/>
      <c r="I84" s="32" t="s">
        <v>33</v>
      </c>
      <c r="J84" s="35" t="str">
        <f>E26</f>
        <v xml:space="preserve"> 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54"/>
      <c r="B86" s="155"/>
      <c r="C86" s="156" t="s">
        <v>112</v>
      </c>
      <c r="D86" s="157" t="s">
        <v>55</v>
      </c>
      <c r="E86" s="157" t="s">
        <v>51</v>
      </c>
      <c r="F86" s="157" t="s">
        <v>52</v>
      </c>
      <c r="G86" s="157" t="s">
        <v>113</v>
      </c>
      <c r="H86" s="157" t="s">
        <v>114</v>
      </c>
      <c r="I86" s="157" t="s">
        <v>115</v>
      </c>
      <c r="J86" s="157" t="s">
        <v>95</v>
      </c>
      <c r="K86" s="158" t="s">
        <v>116</v>
      </c>
      <c r="L86" s="159"/>
      <c r="M86" s="71" t="s">
        <v>19</v>
      </c>
      <c r="N86" s="72" t="s">
        <v>40</v>
      </c>
      <c r="O86" s="72" t="s">
        <v>117</v>
      </c>
      <c r="P86" s="72" t="s">
        <v>118</v>
      </c>
      <c r="Q86" s="72" t="s">
        <v>119</v>
      </c>
      <c r="R86" s="72" t="s">
        <v>120</v>
      </c>
      <c r="S86" s="72" t="s">
        <v>121</v>
      </c>
      <c r="T86" s="73" t="s">
        <v>122</v>
      </c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</row>
    <row r="87" spans="1:63" s="2" customFormat="1" ht="22.9" customHeight="1">
      <c r="A87" s="37"/>
      <c r="B87" s="38"/>
      <c r="C87" s="78" t="s">
        <v>123</v>
      </c>
      <c r="D87" s="39"/>
      <c r="E87" s="39"/>
      <c r="F87" s="39"/>
      <c r="G87" s="39"/>
      <c r="H87" s="39"/>
      <c r="I87" s="39"/>
      <c r="J87" s="160">
        <f>BK87</f>
        <v>0</v>
      </c>
      <c r="K87" s="39"/>
      <c r="L87" s="42"/>
      <c r="M87" s="74"/>
      <c r="N87" s="161"/>
      <c r="O87" s="75"/>
      <c r="P87" s="162">
        <f>P88</f>
        <v>0</v>
      </c>
      <c r="Q87" s="75"/>
      <c r="R87" s="162">
        <f>R88</f>
        <v>0</v>
      </c>
      <c r="S87" s="75"/>
      <c r="T87" s="163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69</v>
      </c>
      <c r="AU87" s="20" t="s">
        <v>96</v>
      </c>
      <c r="BK87" s="164">
        <f>BK88</f>
        <v>0</v>
      </c>
    </row>
    <row r="88" spans="2:63" s="12" customFormat="1" ht="25.9" customHeight="1">
      <c r="B88" s="165"/>
      <c r="C88" s="166"/>
      <c r="D88" s="167" t="s">
        <v>69</v>
      </c>
      <c r="E88" s="168" t="s">
        <v>85</v>
      </c>
      <c r="F88" s="168" t="s">
        <v>86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P89+SUM(P90:P99)</f>
        <v>0</v>
      </c>
      <c r="Q88" s="173"/>
      <c r="R88" s="174">
        <f>R89+SUM(R90:R99)</f>
        <v>0</v>
      </c>
      <c r="S88" s="173"/>
      <c r="T88" s="175">
        <f>T89+SUM(T90:T99)</f>
        <v>0</v>
      </c>
      <c r="AR88" s="176" t="s">
        <v>158</v>
      </c>
      <c r="AT88" s="177" t="s">
        <v>69</v>
      </c>
      <c r="AU88" s="177" t="s">
        <v>70</v>
      </c>
      <c r="AY88" s="176" t="s">
        <v>126</v>
      </c>
      <c r="BK88" s="178">
        <f>BK89+SUM(BK90:BK99)</f>
        <v>0</v>
      </c>
    </row>
    <row r="89" spans="1:65" s="2" customFormat="1" ht="16.5" customHeight="1">
      <c r="A89" s="37"/>
      <c r="B89" s="38"/>
      <c r="C89" s="181" t="s">
        <v>77</v>
      </c>
      <c r="D89" s="181" t="s">
        <v>128</v>
      </c>
      <c r="E89" s="182" t="s">
        <v>448</v>
      </c>
      <c r="F89" s="183" t="s">
        <v>449</v>
      </c>
      <c r="G89" s="184" t="s">
        <v>297</v>
      </c>
      <c r="H89" s="185">
        <v>1</v>
      </c>
      <c r="I89" s="186"/>
      <c r="J89" s="187">
        <f>ROUND(I89*H89,2)</f>
        <v>0</v>
      </c>
      <c r="K89" s="183" t="s">
        <v>19</v>
      </c>
      <c r="L89" s="42"/>
      <c r="M89" s="188" t="s">
        <v>19</v>
      </c>
      <c r="N89" s="189" t="s">
        <v>41</v>
      </c>
      <c r="O89" s="67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2" t="s">
        <v>450</v>
      </c>
      <c r="AT89" s="192" t="s">
        <v>128</v>
      </c>
      <c r="AU89" s="192" t="s">
        <v>77</v>
      </c>
      <c r="AY89" s="20" t="s">
        <v>126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0" t="s">
        <v>77</v>
      </c>
      <c r="BK89" s="193">
        <f>ROUND(I89*H89,2)</f>
        <v>0</v>
      </c>
      <c r="BL89" s="20" t="s">
        <v>450</v>
      </c>
      <c r="BM89" s="192" t="s">
        <v>451</v>
      </c>
    </row>
    <row r="90" spans="1:65" s="2" customFormat="1" ht="16.5" customHeight="1">
      <c r="A90" s="37"/>
      <c r="B90" s="38"/>
      <c r="C90" s="181" t="s">
        <v>79</v>
      </c>
      <c r="D90" s="181" t="s">
        <v>128</v>
      </c>
      <c r="E90" s="182" t="s">
        <v>452</v>
      </c>
      <c r="F90" s="183" t="s">
        <v>453</v>
      </c>
      <c r="G90" s="184" t="s">
        <v>297</v>
      </c>
      <c r="H90" s="185">
        <v>1</v>
      </c>
      <c r="I90" s="186"/>
      <c r="J90" s="187">
        <f>ROUND(I90*H90,2)</f>
        <v>0</v>
      </c>
      <c r="K90" s="183" t="s">
        <v>19</v>
      </c>
      <c r="L90" s="42"/>
      <c r="M90" s="188" t="s">
        <v>19</v>
      </c>
      <c r="N90" s="189" t="s">
        <v>41</v>
      </c>
      <c r="O90" s="67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2" t="s">
        <v>450</v>
      </c>
      <c r="AT90" s="192" t="s">
        <v>128</v>
      </c>
      <c r="AU90" s="192" t="s">
        <v>77</v>
      </c>
      <c r="AY90" s="20" t="s">
        <v>126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0" t="s">
        <v>77</v>
      </c>
      <c r="BK90" s="193">
        <f>ROUND(I90*H90,2)</f>
        <v>0</v>
      </c>
      <c r="BL90" s="20" t="s">
        <v>450</v>
      </c>
      <c r="BM90" s="192" t="s">
        <v>454</v>
      </c>
    </row>
    <row r="91" spans="2:51" s="13" customFormat="1" ht="11.25">
      <c r="B91" s="199"/>
      <c r="C91" s="200"/>
      <c r="D91" s="201" t="s">
        <v>137</v>
      </c>
      <c r="E91" s="202" t="s">
        <v>19</v>
      </c>
      <c r="F91" s="203" t="s">
        <v>455</v>
      </c>
      <c r="G91" s="200"/>
      <c r="H91" s="202" t="s">
        <v>19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137</v>
      </c>
      <c r="AU91" s="209" t="s">
        <v>77</v>
      </c>
      <c r="AV91" s="13" t="s">
        <v>77</v>
      </c>
      <c r="AW91" s="13" t="s">
        <v>32</v>
      </c>
      <c r="AX91" s="13" t="s">
        <v>70</v>
      </c>
      <c r="AY91" s="209" t="s">
        <v>126</v>
      </c>
    </row>
    <row r="92" spans="2:51" s="14" customFormat="1" ht="11.25">
      <c r="B92" s="210"/>
      <c r="C92" s="211"/>
      <c r="D92" s="201" t="s">
        <v>137</v>
      </c>
      <c r="E92" s="212" t="s">
        <v>19</v>
      </c>
      <c r="F92" s="213" t="s">
        <v>77</v>
      </c>
      <c r="G92" s="211"/>
      <c r="H92" s="214">
        <v>1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137</v>
      </c>
      <c r="AU92" s="220" t="s">
        <v>77</v>
      </c>
      <c r="AV92" s="14" t="s">
        <v>79</v>
      </c>
      <c r="AW92" s="14" t="s">
        <v>32</v>
      </c>
      <c r="AX92" s="14" t="s">
        <v>77</v>
      </c>
      <c r="AY92" s="220" t="s">
        <v>126</v>
      </c>
    </row>
    <row r="93" spans="1:65" s="2" customFormat="1" ht="16.5" customHeight="1">
      <c r="A93" s="37"/>
      <c r="B93" s="38"/>
      <c r="C93" s="181" t="s">
        <v>146</v>
      </c>
      <c r="D93" s="181" t="s">
        <v>128</v>
      </c>
      <c r="E93" s="182" t="s">
        <v>456</v>
      </c>
      <c r="F93" s="183" t="s">
        <v>457</v>
      </c>
      <c r="G93" s="184" t="s">
        <v>297</v>
      </c>
      <c r="H93" s="185">
        <v>1</v>
      </c>
      <c r="I93" s="186"/>
      <c r="J93" s="187">
        <f>ROUND(I93*H93,2)</f>
        <v>0</v>
      </c>
      <c r="K93" s="183" t="s">
        <v>19</v>
      </c>
      <c r="L93" s="42"/>
      <c r="M93" s="188" t="s">
        <v>19</v>
      </c>
      <c r="N93" s="189" t="s">
        <v>41</v>
      </c>
      <c r="O93" s="67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450</v>
      </c>
      <c r="AT93" s="192" t="s">
        <v>128</v>
      </c>
      <c r="AU93" s="192" t="s">
        <v>77</v>
      </c>
      <c r="AY93" s="20" t="s">
        <v>126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77</v>
      </c>
      <c r="BK93" s="193">
        <f>ROUND(I93*H93,2)</f>
        <v>0</v>
      </c>
      <c r="BL93" s="20" t="s">
        <v>450</v>
      </c>
      <c r="BM93" s="192" t="s">
        <v>458</v>
      </c>
    </row>
    <row r="94" spans="1:65" s="2" customFormat="1" ht="16.5" customHeight="1">
      <c r="A94" s="37"/>
      <c r="B94" s="38"/>
      <c r="C94" s="181" t="s">
        <v>133</v>
      </c>
      <c r="D94" s="181" t="s">
        <v>128</v>
      </c>
      <c r="E94" s="182" t="s">
        <v>459</v>
      </c>
      <c r="F94" s="183" t="s">
        <v>460</v>
      </c>
      <c r="G94" s="184" t="s">
        <v>297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188" t="s">
        <v>19</v>
      </c>
      <c r="N94" s="189" t="s">
        <v>41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450</v>
      </c>
      <c r="AT94" s="192" t="s">
        <v>128</v>
      </c>
      <c r="AU94" s="192" t="s">
        <v>77</v>
      </c>
      <c r="AY94" s="20" t="s">
        <v>126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77</v>
      </c>
      <c r="BK94" s="193">
        <f>ROUND(I94*H94,2)</f>
        <v>0</v>
      </c>
      <c r="BL94" s="20" t="s">
        <v>450</v>
      </c>
      <c r="BM94" s="192" t="s">
        <v>461</v>
      </c>
    </row>
    <row r="95" spans="1:65" s="2" customFormat="1" ht="16.5" customHeight="1">
      <c r="A95" s="37"/>
      <c r="B95" s="38"/>
      <c r="C95" s="181" t="s">
        <v>158</v>
      </c>
      <c r="D95" s="181" t="s">
        <v>128</v>
      </c>
      <c r="E95" s="182" t="s">
        <v>462</v>
      </c>
      <c r="F95" s="183" t="s">
        <v>463</v>
      </c>
      <c r="G95" s="184" t="s">
        <v>297</v>
      </c>
      <c r="H95" s="185">
        <v>1</v>
      </c>
      <c r="I95" s="186"/>
      <c r="J95" s="187">
        <f>ROUND(I95*H95,2)</f>
        <v>0</v>
      </c>
      <c r="K95" s="183" t="s">
        <v>19</v>
      </c>
      <c r="L95" s="42"/>
      <c r="M95" s="188" t="s">
        <v>19</v>
      </c>
      <c r="N95" s="189" t="s">
        <v>41</v>
      </c>
      <c r="O95" s="67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2" t="s">
        <v>450</v>
      </c>
      <c r="AT95" s="192" t="s">
        <v>128</v>
      </c>
      <c r="AU95" s="192" t="s">
        <v>77</v>
      </c>
      <c r="AY95" s="20" t="s">
        <v>126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0" t="s">
        <v>77</v>
      </c>
      <c r="BK95" s="193">
        <f>ROUND(I95*H95,2)</f>
        <v>0</v>
      </c>
      <c r="BL95" s="20" t="s">
        <v>450</v>
      </c>
      <c r="BM95" s="192" t="s">
        <v>464</v>
      </c>
    </row>
    <row r="96" spans="1:65" s="2" customFormat="1" ht="16.5" customHeight="1">
      <c r="A96" s="37"/>
      <c r="B96" s="38"/>
      <c r="C96" s="181" t="s">
        <v>164</v>
      </c>
      <c r="D96" s="181" t="s">
        <v>128</v>
      </c>
      <c r="E96" s="182" t="s">
        <v>465</v>
      </c>
      <c r="F96" s="183" t="s">
        <v>466</v>
      </c>
      <c r="G96" s="184" t="s">
        <v>297</v>
      </c>
      <c r="H96" s="185">
        <v>1</v>
      </c>
      <c r="I96" s="186"/>
      <c r="J96" s="187">
        <f>ROUND(I96*H96,2)</f>
        <v>0</v>
      </c>
      <c r="K96" s="183" t="s">
        <v>19</v>
      </c>
      <c r="L96" s="42"/>
      <c r="M96" s="188" t="s">
        <v>19</v>
      </c>
      <c r="N96" s="189" t="s">
        <v>41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2" t="s">
        <v>450</v>
      </c>
      <c r="AT96" s="192" t="s">
        <v>128</v>
      </c>
      <c r="AU96" s="192" t="s">
        <v>77</v>
      </c>
      <c r="AY96" s="20" t="s">
        <v>126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0" t="s">
        <v>77</v>
      </c>
      <c r="BK96" s="193">
        <f>ROUND(I96*H96,2)</f>
        <v>0</v>
      </c>
      <c r="BL96" s="20" t="s">
        <v>450</v>
      </c>
      <c r="BM96" s="192" t="s">
        <v>467</v>
      </c>
    </row>
    <row r="97" spans="2:51" s="13" customFormat="1" ht="11.25">
      <c r="B97" s="199"/>
      <c r="C97" s="200"/>
      <c r="D97" s="201" t="s">
        <v>137</v>
      </c>
      <c r="E97" s="202" t="s">
        <v>19</v>
      </c>
      <c r="F97" s="203" t="s">
        <v>468</v>
      </c>
      <c r="G97" s="200"/>
      <c r="H97" s="202" t="s">
        <v>19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137</v>
      </c>
      <c r="AU97" s="209" t="s">
        <v>77</v>
      </c>
      <c r="AV97" s="13" t="s">
        <v>77</v>
      </c>
      <c r="AW97" s="13" t="s">
        <v>32</v>
      </c>
      <c r="AX97" s="13" t="s">
        <v>70</v>
      </c>
      <c r="AY97" s="209" t="s">
        <v>126</v>
      </c>
    </row>
    <row r="98" spans="2:51" s="14" customFormat="1" ht="11.25">
      <c r="B98" s="210"/>
      <c r="C98" s="211"/>
      <c r="D98" s="201" t="s">
        <v>137</v>
      </c>
      <c r="E98" s="212" t="s">
        <v>19</v>
      </c>
      <c r="F98" s="213" t="s">
        <v>77</v>
      </c>
      <c r="G98" s="211"/>
      <c r="H98" s="214">
        <v>1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137</v>
      </c>
      <c r="AU98" s="220" t="s">
        <v>77</v>
      </c>
      <c r="AV98" s="14" t="s">
        <v>79</v>
      </c>
      <c r="AW98" s="14" t="s">
        <v>32</v>
      </c>
      <c r="AX98" s="14" t="s">
        <v>77</v>
      </c>
      <c r="AY98" s="220" t="s">
        <v>126</v>
      </c>
    </row>
    <row r="99" spans="2:63" s="12" customFormat="1" ht="22.9" customHeight="1">
      <c r="B99" s="165"/>
      <c r="C99" s="166"/>
      <c r="D99" s="167" t="s">
        <v>69</v>
      </c>
      <c r="E99" s="179" t="s">
        <v>469</v>
      </c>
      <c r="F99" s="179" t="s">
        <v>470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SUM(P100:P101)</f>
        <v>0</v>
      </c>
      <c r="Q99" s="173"/>
      <c r="R99" s="174">
        <f>SUM(R100:R101)</f>
        <v>0</v>
      </c>
      <c r="S99" s="173"/>
      <c r="T99" s="175">
        <f>SUM(T100:T101)</f>
        <v>0</v>
      </c>
      <c r="AR99" s="176" t="s">
        <v>158</v>
      </c>
      <c r="AT99" s="177" t="s">
        <v>69</v>
      </c>
      <c r="AU99" s="177" t="s">
        <v>77</v>
      </c>
      <c r="AY99" s="176" t="s">
        <v>126</v>
      </c>
      <c r="BK99" s="178">
        <f>SUM(BK100:BK101)</f>
        <v>0</v>
      </c>
    </row>
    <row r="100" spans="1:65" s="2" customFormat="1" ht="16.5" customHeight="1">
      <c r="A100" s="37"/>
      <c r="B100" s="38"/>
      <c r="C100" s="181" t="s">
        <v>171</v>
      </c>
      <c r="D100" s="181" t="s">
        <v>128</v>
      </c>
      <c r="E100" s="182" t="s">
        <v>471</v>
      </c>
      <c r="F100" s="183" t="s">
        <v>472</v>
      </c>
      <c r="G100" s="184" t="s">
        <v>297</v>
      </c>
      <c r="H100" s="185">
        <v>1</v>
      </c>
      <c r="I100" s="186"/>
      <c r="J100" s="187">
        <f>ROUND(I100*H100,2)</f>
        <v>0</v>
      </c>
      <c r="K100" s="183" t="s">
        <v>132</v>
      </c>
      <c r="L100" s="42"/>
      <c r="M100" s="188" t="s">
        <v>19</v>
      </c>
      <c r="N100" s="189" t="s">
        <v>41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450</v>
      </c>
      <c r="AT100" s="192" t="s">
        <v>128</v>
      </c>
      <c r="AU100" s="192" t="s">
        <v>79</v>
      </c>
      <c r="AY100" s="20" t="s">
        <v>126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77</v>
      </c>
      <c r="BK100" s="193">
        <f>ROUND(I100*H100,2)</f>
        <v>0</v>
      </c>
      <c r="BL100" s="20" t="s">
        <v>450</v>
      </c>
      <c r="BM100" s="192" t="s">
        <v>473</v>
      </c>
    </row>
    <row r="101" spans="1:47" s="2" customFormat="1" ht="11.25">
      <c r="A101" s="37"/>
      <c r="B101" s="38"/>
      <c r="C101" s="39"/>
      <c r="D101" s="194" t="s">
        <v>135</v>
      </c>
      <c r="E101" s="39"/>
      <c r="F101" s="195" t="s">
        <v>474</v>
      </c>
      <c r="G101" s="39"/>
      <c r="H101" s="39"/>
      <c r="I101" s="196"/>
      <c r="J101" s="39"/>
      <c r="K101" s="39"/>
      <c r="L101" s="42"/>
      <c r="M101" s="259"/>
      <c r="N101" s="260"/>
      <c r="O101" s="256"/>
      <c r="P101" s="256"/>
      <c r="Q101" s="256"/>
      <c r="R101" s="256"/>
      <c r="S101" s="256"/>
      <c r="T101" s="261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135</v>
      </c>
      <c r="AU101" s="20" t="s">
        <v>79</v>
      </c>
    </row>
    <row r="102" spans="1:31" s="2" customFormat="1" ht="6.95" customHeight="1">
      <c r="A102" s="37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2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algorithmName="SHA-512" hashValue="sMr/j5HmoY3z2DEZN3KLwkQHk8cl8YknsNJZfbebmuuBRAnfOUOp+Q2rd/VT3DZqkYCten8UGmxa0aopkWoDdA==" saltValue="uyja868F2oYi6a8POI9FNbIT8abqjOYN71QcWDLqvd4S5cBJdJLoaKO+UgkREIalOIq5TezOkUE2lU8+geje4w==" spinCount="100000" sheet="1" objects="1" scenarios="1" formatColumns="0" formatRows="0" autoFilter="0"/>
  <autoFilter ref="C86:K10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101" r:id="rId1" display="https://podminky.urs.cz/item/CS_URS_2024_01/052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405" t="s">
        <v>475</v>
      </c>
      <c r="D3" s="405"/>
      <c r="E3" s="405"/>
      <c r="F3" s="405"/>
      <c r="G3" s="405"/>
      <c r="H3" s="405"/>
      <c r="I3" s="405"/>
      <c r="J3" s="405"/>
      <c r="K3" s="267"/>
    </row>
    <row r="4" spans="2:11" s="1" customFormat="1" ht="25.5" customHeight="1">
      <c r="B4" s="268"/>
      <c r="C4" s="404" t="s">
        <v>476</v>
      </c>
      <c r="D4" s="404"/>
      <c r="E4" s="404"/>
      <c r="F4" s="404"/>
      <c r="G4" s="404"/>
      <c r="H4" s="404"/>
      <c r="I4" s="404"/>
      <c r="J4" s="404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3" t="s">
        <v>477</v>
      </c>
      <c r="D6" s="403"/>
      <c r="E6" s="403"/>
      <c r="F6" s="403"/>
      <c r="G6" s="403"/>
      <c r="H6" s="403"/>
      <c r="I6" s="403"/>
      <c r="J6" s="403"/>
      <c r="K6" s="269"/>
    </row>
    <row r="7" spans="2:11" s="1" customFormat="1" ht="15" customHeight="1">
      <c r="B7" s="272"/>
      <c r="C7" s="403" t="s">
        <v>478</v>
      </c>
      <c r="D7" s="403"/>
      <c r="E7" s="403"/>
      <c r="F7" s="403"/>
      <c r="G7" s="403"/>
      <c r="H7" s="403"/>
      <c r="I7" s="403"/>
      <c r="J7" s="403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3" t="s">
        <v>479</v>
      </c>
      <c r="D9" s="403"/>
      <c r="E9" s="403"/>
      <c r="F9" s="403"/>
      <c r="G9" s="403"/>
      <c r="H9" s="403"/>
      <c r="I9" s="403"/>
      <c r="J9" s="403"/>
      <c r="K9" s="269"/>
    </row>
    <row r="10" spans="2:11" s="1" customFormat="1" ht="15" customHeight="1">
      <c r="B10" s="272"/>
      <c r="C10" s="271"/>
      <c r="D10" s="403" t="s">
        <v>480</v>
      </c>
      <c r="E10" s="403"/>
      <c r="F10" s="403"/>
      <c r="G10" s="403"/>
      <c r="H10" s="403"/>
      <c r="I10" s="403"/>
      <c r="J10" s="403"/>
      <c r="K10" s="269"/>
    </row>
    <row r="11" spans="2:11" s="1" customFormat="1" ht="15" customHeight="1">
      <c r="B11" s="272"/>
      <c r="C11" s="273"/>
      <c r="D11" s="403" t="s">
        <v>481</v>
      </c>
      <c r="E11" s="403"/>
      <c r="F11" s="403"/>
      <c r="G11" s="403"/>
      <c r="H11" s="403"/>
      <c r="I11" s="403"/>
      <c r="J11" s="403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482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3" t="s">
        <v>483</v>
      </c>
      <c r="E15" s="403"/>
      <c r="F15" s="403"/>
      <c r="G15" s="403"/>
      <c r="H15" s="403"/>
      <c r="I15" s="403"/>
      <c r="J15" s="403"/>
      <c r="K15" s="269"/>
    </row>
    <row r="16" spans="2:11" s="1" customFormat="1" ht="15" customHeight="1">
      <c r="B16" s="272"/>
      <c r="C16" s="273"/>
      <c r="D16" s="403" t="s">
        <v>484</v>
      </c>
      <c r="E16" s="403"/>
      <c r="F16" s="403"/>
      <c r="G16" s="403"/>
      <c r="H16" s="403"/>
      <c r="I16" s="403"/>
      <c r="J16" s="403"/>
      <c r="K16" s="269"/>
    </row>
    <row r="17" spans="2:11" s="1" customFormat="1" ht="15" customHeight="1">
      <c r="B17" s="272"/>
      <c r="C17" s="273"/>
      <c r="D17" s="403" t="s">
        <v>485</v>
      </c>
      <c r="E17" s="403"/>
      <c r="F17" s="403"/>
      <c r="G17" s="403"/>
      <c r="H17" s="403"/>
      <c r="I17" s="403"/>
      <c r="J17" s="403"/>
      <c r="K17" s="269"/>
    </row>
    <row r="18" spans="2:11" s="1" customFormat="1" ht="15" customHeight="1">
      <c r="B18" s="272"/>
      <c r="C18" s="273"/>
      <c r="D18" s="273"/>
      <c r="E18" s="275" t="s">
        <v>76</v>
      </c>
      <c r="F18" s="403" t="s">
        <v>486</v>
      </c>
      <c r="G18" s="403"/>
      <c r="H18" s="403"/>
      <c r="I18" s="403"/>
      <c r="J18" s="403"/>
      <c r="K18" s="269"/>
    </row>
    <row r="19" spans="2:11" s="1" customFormat="1" ht="15" customHeight="1">
      <c r="B19" s="272"/>
      <c r="C19" s="273"/>
      <c r="D19" s="273"/>
      <c r="E19" s="275" t="s">
        <v>487</v>
      </c>
      <c r="F19" s="403" t="s">
        <v>488</v>
      </c>
      <c r="G19" s="403"/>
      <c r="H19" s="403"/>
      <c r="I19" s="403"/>
      <c r="J19" s="403"/>
      <c r="K19" s="269"/>
    </row>
    <row r="20" spans="2:11" s="1" customFormat="1" ht="15" customHeight="1">
      <c r="B20" s="272"/>
      <c r="C20" s="273"/>
      <c r="D20" s="273"/>
      <c r="E20" s="275" t="s">
        <v>489</v>
      </c>
      <c r="F20" s="403" t="s">
        <v>490</v>
      </c>
      <c r="G20" s="403"/>
      <c r="H20" s="403"/>
      <c r="I20" s="403"/>
      <c r="J20" s="403"/>
      <c r="K20" s="269"/>
    </row>
    <row r="21" spans="2:11" s="1" customFormat="1" ht="15" customHeight="1">
      <c r="B21" s="272"/>
      <c r="C21" s="273"/>
      <c r="D21" s="273"/>
      <c r="E21" s="275" t="s">
        <v>491</v>
      </c>
      <c r="F21" s="403" t="s">
        <v>492</v>
      </c>
      <c r="G21" s="403"/>
      <c r="H21" s="403"/>
      <c r="I21" s="403"/>
      <c r="J21" s="403"/>
      <c r="K21" s="269"/>
    </row>
    <row r="22" spans="2:11" s="1" customFormat="1" ht="15" customHeight="1">
      <c r="B22" s="272"/>
      <c r="C22" s="273"/>
      <c r="D22" s="273"/>
      <c r="E22" s="275" t="s">
        <v>493</v>
      </c>
      <c r="F22" s="403" t="s">
        <v>494</v>
      </c>
      <c r="G22" s="403"/>
      <c r="H22" s="403"/>
      <c r="I22" s="403"/>
      <c r="J22" s="403"/>
      <c r="K22" s="269"/>
    </row>
    <row r="23" spans="2:11" s="1" customFormat="1" ht="15" customHeight="1">
      <c r="B23" s="272"/>
      <c r="C23" s="273"/>
      <c r="D23" s="273"/>
      <c r="E23" s="275" t="s">
        <v>83</v>
      </c>
      <c r="F23" s="403" t="s">
        <v>495</v>
      </c>
      <c r="G23" s="403"/>
      <c r="H23" s="403"/>
      <c r="I23" s="403"/>
      <c r="J23" s="403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3" t="s">
        <v>496</v>
      </c>
      <c r="D25" s="403"/>
      <c r="E25" s="403"/>
      <c r="F25" s="403"/>
      <c r="G25" s="403"/>
      <c r="H25" s="403"/>
      <c r="I25" s="403"/>
      <c r="J25" s="403"/>
      <c r="K25" s="269"/>
    </row>
    <row r="26" spans="2:11" s="1" customFormat="1" ht="15" customHeight="1">
      <c r="B26" s="272"/>
      <c r="C26" s="403" t="s">
        <v>497</v>
      </c>
      <c r="D26" s="403"/>
      <c r="E26" s="403"/>
      <c r="F26" s="403"/>
      <c r="G26" s="403"/>
      <c r="H26" s="403"/>
      <c r="I26" s="403"/>
      <c r="J26" s="403"/>
      <c r="K26" s="269"/>
    </row>
    <row r="27" spans="2:11" s="1" customFormat="1" ht="15" customHeight="1">
      <c r="B27" s="272"/>
      <c r="C27" s="271"/>
      <c r="D27" s="403" t="s">
        <v>498</v>
      </c>
      <c r="E27" s="403"/>
      <c r="F27" s="403"/>
      <c r="G27" s="403"/>
      <c r="H27" s="403"/>
      <c r="I27" s="403"/>
      <c r="J27" s="403"/>
      <c r="K27" s="269"/>
    </row>
    <row r="28" spans="2:11" s="1" customFormat="1" ht="15" customHeight="1">
      <c r="B28" s="272"/>
      <c r="C28" s="273"/>
      <c r="D28" s="403" t="s">
        <v>499</v>
      </c>
      <c r="E28" s="403"/>
      <c r="F28" s="403"/>
      <c r="G28" s="403"/>
      <c r="H28" s="403"/>
      <c r="I28" s="403"/>
      <c r="J28" s="403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3" t="s">
        <v>500</v>
      </c>
      <c r="E30" s="403"/>
      <c r="F30" s="403"/>
      <c r="G30" s="403"/>
      <c r="H30" s="403"/>
      <c r="I30" s="403"/>
      <c r="J30" s="403"/>
      <c r="K30" s="269"/>
    </row>
    <row r="31" spans="2:11" s="1" customFormat="1" ht="15" customHeight="1">
      <c r="B31" s="272"/>
      <c r="C31" s="273"/>
      <c r="D31" s="403" t="s">
        <v>501</v>
      </c>
      <c r="E31" s="403"/>
      <c r="F31" s="403"/>
      <c r="G31" s="403"/>
      <c r="H31" s="403"/>
      <c r="I31" s="403"/>
      <c r="J31" s="403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3" t="s">
        <v>502</v>
      </c>
      <c r="E33" s="403"/>
      <c r="F33" s="403"/>
      <c r="G33" s="403"/>
      <c r="H33" s="403"/>
      <c r="I33" s="403"/>
      <c r="J33" s="403"/>
      <c r="K33" s="269"/>
    </row>
    <row r="34" spans="2:11" s="1" customFormat="1" ht="15" customHeight="1">
      <c r="B34" s="272"/>
      <c r="C34" s="273"/>
      <c r="D34" s="403" t="s">
        <v>503</v>
      </c>
      <c r="E34" s="403"/>
      <c r="F34" s="403"/>
      <c r="G34" s="403"/>
      <c r="H34" s="403"/>
      <c r="I34" s="403"/>
      <c r="J34" s="403"/>
      <c r="K34" s="269"/>
    </row>
    <row r="35" spans="2:11" s="1" customFormat="1" ht="15" customHeight="1">
      <c r="B35" s="272"/>
      <c r="C35" s="273"/>
      <c r="D35" s="403" t="s">
        <v>504</v>
      </c>
      <c r="E35" s="403"/>
      <c r="F35" s="403"/>
      <c r="G35" s="403"/>
      <c r="H35" s="403"/>
      <c r="I35" s="403"/>
      <c r="J35" s="403"/>
      <c r="K35" s="269"/>
    </row>
    <row r="36" spans="2:11" s="1" customFormat="1" ht="15" customHeight="1">
      <c r="B36" s="272"/>
      <c r="C36" s="273"/>
      <c r="D36" s="271"/>
      <c r="E36" s="274" t="s">
        <v>112</v>
      </c>
      <c r="F36" s="271"/>
      <c r="G36" s="403" t="s">
        <v>505</v>
      </c>
      <c r="H36" s="403"/>
      <c r="I36" s="403"/>
      <c r="J36" s="403"/>
      <c r="K36" s="269"/>
    </row>
    <row r="37" spans="2:11" s="1" customFormat="1" ht="30.75" customHeight="1">
      <c r="B37" s="272"/>
      <c r="C37" s="273"/>
      <c r="D37" s="271"/>
      <c r="E37" s="274" t="s">
        <v>506</v>
      </c>
      <c r="F37" s="271"/>
      <c r="G37" s="403" t="s">
        <v>507</v>
      </c>
      <c r="H37" s="403"/>
      <c r="I37" s="403"/>
      <c r="J37" s="403"/>
      <c r="K37" s="269"/>
    </row>
    <row r="38" spans="2:11" s="1" customFormat="1" ht="15" customHeight="1">
      <c r="B38" s="272"/>
      <c r="C38" s="273"/>
      <c r="D38" s="271"/>
      <c r="E38" s="274" t="s">
        <v>51</v>
      </c>
      <c r="F38" s="271"/>
      <c r="G38" s="403" t="s">
        <v>508</v>
      </c>
      <c r="H38" s="403"/>
      <c r="I38" s="403"/>
      <c r="J38" s="403"/>
      <c r="K38" s="269"/>
    </row>
    <row r="39" spans="2:11" s="1" customFormat="1" ht="15" customHeight="1">
      <c r="B39" s="272"/>
      <c r="C39" s="273"/>
      <c r="D39" s="271"/>
      <c r="E39" s="274" t="s">
        <v>52</v>
      </c>
      <c r="F39" s="271"/>
      <c r="G39" s="403" t="s">
        <v>509</v>
      </c>
      <c r="H39" s="403"/>
      <c r="I39" s="403"/>
      <c r="J39" s="403"/>
      <c r="K39" s="269"/>
    </row>
    <row r="40" spans="2:11" s="1" customFormat="1" ht="15" customHeight="1">
      <c r="B40" s="272"/>
      <c r="C40" s="273"/>
      <c r="D40" s="271"/>
      <c r="E40" s="274" t="s">
        <v>113</v>
      </c>
      <c r="F40" s="271"/>
      <c r="G40" s="403" t="s">
        <v>510</v>
      </c>
      <c r="H40" s="403"/>
      <c r="I40" s="403"/>
      <c r="J40" s="403"/>
      <c r="K40" s="269"/>
    </row>
    <row r="41" spans="2:11" s="1" customFormat="1" ht="15" customHeight="1">
      <c r="B41" s="272"/>
      <c r="C41" s="273"/>
      <c r="D41" s="271"/>
      <c r="E41" s="274" t="s">
        <v>114</v>
      </c>
      <c r="F41" s="271"/>
      <c r="G41" s="403" t="s">
        <v>511</v>
      </c>
      <c r="H41" s="403"/>
      <c r="I41" s="403"/>
      <c r="J41" s="403"/>
      <c r="K41" s="269"/>
    </row>
    <row r="42" spans="2:11" s="1" customFormat="1" ht="15" customHeight="1">
      <c r="B42" s="272"/>
      <c r="C42" s="273"/>
      <c r="D42" s="271"/>
      <c r="E42" s="274" t="s">
        <v>512</v>
      </c>
      <c r="F42" s="271"/>
      <c r="G42" s="403" t="s">
        <v>513</v>
      </c>
      <c r="H42" s="403"/>
      <c r="I42" s="403"/>
      <c r="J42" s="403"/>
      <c r="K42" s="269"/>
    </row>
    <row r="43" spans="2:11" s="1" customFormat="1" ht="15" customHeight="1">
      <c r="B43" s="272"/>
      <c r="C43" s="273"/>
      <c r="D43" s="271"/>
      <c r="E43" s="274"/>
      <c r="F43" s="271"/>
      <c r="G43" s="403" t="s">
        <v>514</v>
      </c>
      <c r="H43" s="403"/>
      <c r="I43" s="403"/>
      <c r="J43" s="403"/>
      <c r="K43" s="269"/>
    </row>
    <row r="44" spans="2:11" s="1" customFormat="1" ht="15" customHeight="1">
      <c r="B44" s="272"/>
      <c r="C44" s="273"/>
      <c r="D44" s="271"/>
      <c r="E44" s="274" t="s">
        <v>515</v>
      </c>
      <c r="F44" s="271"/>
      <c r="G44" s="403" t="s">
        <v>516</v>
      </c>
      <c r="H44" s="403"/>
      <c r="I44" s="403"/>
      <c r="J44" s="403"/>
      <c r="K44" s="269"/>
    </row>
    <row r="45" spans="2:11" s="1" customFormat="1" ht="15" customHeight="1">
      <c r="B45" s="272"/>
      <c r="C45" s="273"/>
      <c r="D45" s="271"/>
      <c r="E45" s="274" t="s">
        <v>116</v>
      </c>
      <c r="F45" s="271"/>
      <c r="G45" s="403" t="s">
        <v>517</v>
      </c>
      <c r="H45" s="403"/>
      <c r="I45" s="403"/>
      <c r="J45" s="403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3" t="s">
        <v>518</v>
      </c>
      <c r="E47" s="403"/>
      <c r="F47" s="403"/>
      <c r="G47" s="403"/>
      <c r="H47" s="403"/>
      <c r="I47" s="403"/>
      <c r="J47" s="403"/>
      <c r="K47" s="269"/>
    </row>
    <row r="48" spans="2:11" s="1" customFormat="1" ht="15" customHeight="1">
      <c r="B48" s="272"/>
      <c r="C48" s="273"/>
      <c r="D48" s="273"/>
      <c r="E48" s="403" t="s">
        <v>519</v>
      </c>
      <c r="F48" s="403"/>
      <c r="G48" s="403"/>
      <c r="H48" s="403"/>
      <c r="I48" s="403"/>
      <c r="J48" s="403"/>
      <c r="K48" s="269"/>
    </row>
    <row r="49" spans="2:11" s="1" customFormat="1" ht="15" customHeight="1">
      <c r="B49" s="272"/>
      <c r="C49" s="273"/>
      <c r="D49" s="273"/>
      <c r="E49" s="403" t="s">
        <v>520</v>
      </c>
      <c r="F49" s="403"/>
      <c r="G49" s="403"/>
      <c r="H49" s="403"/>
      <c r="I49" s="403"/>
      <c r="J49" s="403"/>
      <c r="K49" s="269"/>
    </row>
    <row r="50" spans="2:11" s="1" customFormat="1" ht="15" customHeight="1">
      <c r="B50" s="272"/>
      <c r="C50" s="273"/>
      <c r="D50" s="273"/>
      <c r="E50" s="403" t="s">
        <v>521</v>
      </c>
      <c r="F50" s="403"/>
      <c r="G50" s="403"/>
      <c r="H50" s="403"/>
      <c r="I50" s="403"/>
      <c r="J50" s="403"/>
      <c r="K50" s="269"/>
    </row>
    <row r="51" spans="2:11" s="1" customFormat="1" ht="15" customHeight="1">
      <c r="B51" s="272"/>
      <c r="C51" s="273"/>
      <c r="D51" s="403" t="s">
        <v>522</v>
      </c>
      <c r="E51" s="403"/>
      <c r="F51" s="403"/>
      <c r="G51" s="403"/>
      <c r="H51" s="403"/>
      <c r="I51" s="403"/>
      <c r="J51" s="403"/>
      <c r="K51" s="269"/>
    </row>
    <row r="52" spans="2:11" s="1" customFormat="1" ht="25.5" customHeight="1">
      <c r="B52" s="268"/>
      <c r="C52" s="404" t="s">
        <v>523</v>
      </c>
      <c r="D52" s="404"/>
      <c r="E52" s="404"/>
      <c r="F52" s="404"/>
      <c r="G52" s="404"/>
      <c r="H52" s="404"/>
      <c r="I52" s="404"/>
      <c r="J52" s="404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3" t="s">
        <v>524</v>
      </c>
      <c r="D54" s="403"/>
      <c r="E54" s="403"/>
      <c r="F54" s="403"/>
      <c r="G54" s="403"/>
      <c r="H54" s="403"/>
      <c r="I54" s="403"/>
      <c r="J54" s="403"/>
      <c r="K54" s="269"/>
    </row>
    <row r="55" spans="2:11" s="1" customFormat="1" ht="15" customHeight="1">
      <c r="B55" s="268"/>
      <c r="C55" s="403" t="s">
        <v>525</v>
      </c>
      <c r="D55" s="403"/>
      <c r="E55" s="403"/>
      <c r="F55" s="403"/>
      <c r="G55" s="403"/>
      <c r="H55" s="403"/>
      <c r="I55" s="403"/>
      <c r="J55" s="403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3" t="s">
        <v>526</v>
      </c>
      <c r="D57" s="403"/>
      <c r="E57" s="403"/>
      <c r="F57" s="403"/>
      <c r="G57" s="403"/>
      <c r="H57" s="403"/>
      <c r="I57" s="403"/>
      <c r="J57" s="403"/>
      <c r="K57" s="269"/>
    </row>
    <row r="58" spans="2:11" s="1" customFormat="1" ht="15" customHeight="1">
      <c r="B58" s="268"/>
      <c r="C58" s="273"/>
      <c r="D58" s="403" t="s">
        <v>527</v>
      </c>
      <c r="E58" s="403"/>
      <c r="F58" s="403"/>
      <c r="G58" s="403"/>
      <c r="H58" s="403"/>
      <c r="I58" s="403"/>
      <c r="J58" s="403"/>
      <c r="K58" s="269"/>
    </row>
    <row r="59" spans="2:11" s="1" customFormat="1" ht="15" customHeight="1">
      <c r="B59" s="268"/>
      <c r="C59" s="273"/>
      <c r="D59" s="403" t="s">
        <v>528</v>
      </c>
      <c r="E59" s="403"/>
      <c r="F59" s="403"/>
      <c r="G59" s="403"/>
      <c r="H59" s="403"/>
      <c r="I59" s="403"/>
      <c r="J59" s="403"/>
      <c r="K59" s="269"/>
    </row>
    <row r="60" spans="2:11" s="1" customFormat="1" ht="15" customHeight="1">
      <c r="B60" s="268"/>
      <c r="C60" s="273"/>
      <c r="D60" s="403" t="s">
        <v>529</v>
      </c>
      <c r="E60" s="403"/>
      <c r="F60" s="403"/>
      <c r="G60" s="403"/>
      <c r="H60" s="403"/>
      <c r="I60" s="403"/>
      <c r="J60" s="403"/>
      <c r="K60" s="269"/>
    </row>
    <row r="61" spans="2:11" s="1" customFormat="1" ht="15" customHeight="1">
      <c r="B61" s="268"/>
      <c r="C61" s="273"/>
      <c r="D61" s="403" t="s">
        <v>530</v>
      </c>
      <c r="E61" s="403"/>
      <c r="F61" s="403"/>
      <c r="G61" s="403"/>
      <c r="H61" s="403"/>
      <c r="I61" s="403"/>
      <c r="J61" s="403"/>
      <c r="K61" s="269"/>
    </row>
    <row r="62" spans="2:11" s="1" customFormat="1" ht="15" customHeight="1">
      <c r="B62" s="268"/>
      <c r="C62" s="273"/>
      <c r="D62" s="406" t="s">
        <v>531</v>
      </c>
      <c r="E62" s="406"/>
      <c r="F62" s="406"/>
      <c r="G62" s="406"/>
      <c r="H62" s="406"/>
      <c r="I62" s="406"/>
      <c r="J62" s="406"/>
      <c r="K62" s="269"/>
    </row>
    <row r="63" spans="2:11" s="1" customFormat="1" ht="15" customHeight="1">
      <c r="B63" s="268"/>
      <c r="C63" s="273"/>
      <c r="D63" s="403" t="s">
        <v>532</v>
      </c>
      <c r="E63" s="403"/>
      <c r="F63" s="403"/>
      <c r="G63" s="403"/>
      <c r="H63" s="403"/>
      <c r="I63" s="403"/>
      <c r="J63" s="403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3" t="s">
        <v>533</v>
      </c>
      <c r="E65" s="403"/>
      <c r="F65" s="403"/>
      <c r="G65" s="403"/>
      <c r="H65" s="403"/>
      <c r="I65" s="403"/>
      <c r="J65" s="403"/>
      <c r="K65" s="269"/>
    </row>
    <row r="66" spans="2:11" s="1" customFormat="1" ht="15" customHeight="1">
      <c r="B66" s="268"/>
      <c r="C66" s="273"/>
      <c r="D66" s="406" t="s">
        <v>534</v>
      </c>
      <c r="E66" s="406"/>
      <c r="F66" s="406"/>
      <c r="G66" s="406"/>
      <c r="H66" s="406"/>
      <c r="I66" s="406"/>
      <c r="J66" s="406"/>
      <c r="K66" s="269"/>
    </row>
    <row r="67" spans="2:11" s="1" customFormat="1" ht="15" customHeight="1">
      <c r="B67" s="268"/>
      <c r="C67" s="273"/>
      <c r="D67" s="403" t="s">
        <v>535</v>
      </c>
      <c r="E67" s="403"/>
      <c r="F67" s="403"/>
      <c r="G67" s="403"/>
      <c r="H67" s="403"/>
      <c r="I67" s="403"/>
      <c r="J67" s="403"/>
      <c r="K67" s="269"/>
    </row>
    <row r="68" spans="2:11" s="1" customFormat="1" ht="15" customHeight="1">
      <c r="B68" s="268"/>
      <c r="C68" s="273"/>
      <c r="D68" s="403" t="s">
        <v>536</v>
      </c>
      <c r="E68" s="403"/>
      <c r="F68" s="403"/>
      <c r="G68" s="403"/>
      <c r="H68" s="403"/>
      <c r="I68" s="403"/>
      <c r="J68" s="403"/>
      <c r="K68" s="269"/>
    </row>
    <row r="69" spans="2:11" s="1" customFormat="1" ht="15" customHeight="1">
      <c r="B69" s="268"/>
      <c r="C69" s="273"/>
      <c r="D69" s="403" t="s">
        <v>537</v>
      </c>
      <c r="E69" s="403"/>
      <c r="F69" s="403"/>
      <c r="G69" s="403"/>
      <c r="H69" s="403"/>
      <c r="I69" s="403"/>
      <c r="J69" s="403"/>
      <c r="K69" s="269"/>
    </row>
    <row r="70" spans="2:11" s="1" customFormat="1" ht="15" customHeight="1">
      <c r="B70" s="268"/>
      <c r="C70" s="273"/>
      <c r="D70" s="403" t="s">
        <v>538</v>
      </c>
      <c r="E70" s="403"/>
      <c r="F70" s="403"/>
      <c r="G70" s="403"/>
      <c r="H70" s="403"/>
      <c r="I70" s="403"/>
      <c r="J70" s="403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407" t="s">
        <v>539</v>
      </c>
      <c r="D75" s="407"/>
      <c r="E75" s="407"/>
      <c r="F75" s="407"/>
      <c r="G75" s="407"/>
      <c r="H75" s="407"/>
      <c r="I75" s="407"/>
      <c r="J75" s="407"/>
      <c r="K75" s="286"/>
    </row>
    <row r="76" spans="2:11" s="1" customFormat="1" ht="17.25" customHeight="1">
      <c r="B76" s="285"/>
      <c r="C76" s="287" t="s">
        <v>540</v>
      </c>
      <c r="D76" s="287"/>
      <c r="E76" s="287"/>
      <c r="F76" s="287" t="s">
        <v>541</v>
      </c>
      <c r="G76" s="288"/>
      <c r="H76" s="287" t="s">
        <v>52</v>
      </c>
      <c r="I76" s="287" t="s">
        <v>55</v>
      </c>
      <c r="J76" s="287" t="s">
        <v>542</v>
      </c>
      <c r="K76" s="286"/>
    </row>
    <row r="77" spans="2:11" s="1" customFormat="1" ht="17.25" customHeight="1">
      <c r="B77" s="285"/>
      <c r="C77" s="289" t="s">
        <v>543</v>
      </c>
      <c r="D77" s="289"/>
      <c r="E77" s="289"/>
      <c r="F77" s="290" t="s">
        <v>544</v>
      </c>
      <c r="G77" s="291"/>
      <c r="H77" s="289"/>
      <c r="I77" s="289"/>
      <c r="J77" s="289" t="s">
        <v>545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51</v>
      </c>
      <c r="D79" s="294"/>
      <c r="E79" s="294"/>
      <c r="F79" s="295" t="s">
        <v>546</v>
      </c>
      <c r="G79" s="296"/>
      <c r="H79" s="274" t="s">
        <v>547</v>
      </c>
      <c r="I79" s="274" t="s">
        <v>548</v>
      </c>
      <c r="J79" s="274">
        <v>20</v>
      </c>
      <c r="K79" s="286"/>
    </row>
    <row r="80" spans="2:11" s="1" customFormat="1" ht="15" customHeight="1">
      <c r="B80" s="285"/>
      <c r="C80" s="274" t="s">
        <v>549</v>
      </c>
      <c r="D80" s="274"/>
      <c r="E80" s="274"/>
      <c r="F80" s="295" t="s">
        <v>546</v>
      </c>
      <c r="G80" s="296"/>
      <c r="H80" s="274" t="s">
        <v>550</v>
      </c>
      <c r="I80" s="274" t="s">
        <v>548</v>
      </c>
      <c r="J80" s="274">
        <v>120</v>
      </c>
      <c r="K80" s="286"/>
    </row>
    <row r="81" spans="2:11" s="1" customFormat="1" ht="15" customHeight="1">
      <c r="B81" s="297"/>
      <c r="C81" s="274" t="s">
        <v>551</v>
      </c>
      <c r="D81" s="274"/>
      <c r="E81" s="274"/>
      <c r="F81" s="295" t="s">
        <v>552</v>
      </c>
      <c r="G81" s="296"/>
      <c r="H81" s="274" t="s">
        <v>553</v>
      </c>
      <c r="I81" s="274" t="s">
        <v>548</v>
      </c>
      <c r="J81" s="274">
        <v>50</v>
      </c>
      <c r="K81" s="286"/>
    </row>
    <row r="82" spans="2:11" s="1" customFormat="1" ht="15" customHeight="1">
      <c r="B82" s="297"/>
      <c r="C82" s="274" t="s">
        <v>554</v>
      </c>
      <c r="D82" s="274"/>
      <c r="E82" s="274"/>
      <c r="F82" s="295" t="s">
        <v>546</v>
      </c>
      <c r="G82" s="296"/>
      <c r="H82" s="274" t="s">
        <v>555</v>
      </c>
      <c r="I82" s="274" t="s">
        <v>556</v>
      </c>
      <c r="J82" s="274"/>
      <c r="K82" s="286"/>
    </row>
    <row r="83" spans="2:11" s="1" customFormat="1" ht="15" customHeight="1">
      <c r="B83" s="297"/>
      <c r="C83" s="298" t="s">
        <v>557</v>
      </c>
      <c r="D83" s="298"/>
      <c r="E83" s="298"/>
      <c r="F83" s="299" t="s">
        <v>552</v>
      </c>
      <c r="G83" s="298"/>
      <c r="H83" s="298" t="s">
        <v>558</v>
      </c>
      <c r="I83" s="298" t="s">
        <v>548</v>
      </c>
      <c r="J83" s="298">
        <v>15</v>
      </c>
      <c r="K83" s="286"/>
    </row>
    <row r="84" spans="2:11" s="1" customFormat="1" ht="15" customHeight="1">
      <c r="B84" s="297"/>
      <c r="C84" s="298" t="s">
        <v>559</v>
      </c>
      <c r="D84" s="298"/>
      <c r="E84" s="298"/>
      <c r="F84" s="299" t="s">
        <v>552</v>
      </c>
      <c r="G84" s="298"/>
      <c r="H84" s="298" t="s">
        <v>560</v>
      </c>
      <c r="I84" s="298" t="s">
        <v>548</v>
      </c>
      <c r="J84" s="298">
        <v>15</v>
      </c>
      <c r="K84" s="286"/>
    </row>
    <row r="85" spans="2:11" s="1" customFormat="1" ht="15" customHeight="1">
      <c r="B85" s="297"/>
      <c r="C85" s="298" t="s">
        <v>561</v>
      </c>
      <c r="D85" s="298"/>
      <c r="E85" s="298"/>
      <c r="F85" s="299" t="s">
        <v>552</v>
      </c>
      <c r="G85" s="298"/>
      <c r="H85" s="298" t="s">
        <v>562</v>
      </c>
      <c r="I85" s="298" t="s">
        <v>548</v>
      </c>
      <c r="J85" s="298">
        <v>20</v>
      </c>
      <c r="K85" s="286"/>
    </row>
    <row r="86" spans="2:11" s="1" customFormat="1" ht="15" customHeight="1">
      <c r="B86" s="297"/>
      <c r="C86" s="298" t="s">
        <v>563</v>
      </c>
      <c r="D86" s="298"/>
      <c r="E86" s="298"/>
      <c r="F86" s="299" t="s">
        <v>552</v>
      </c>
      <c r="G86" s="298"/>
      <c r="H86" s="298" t="s">
        <v>564</v>
      </c>
      <c r="I86" s="298" t="s">
        <v>548</v>
      </c>
      <c r="J86" s="298">
        <v>20</v>
      </c>
      <c r="K86" s="286"/>
    </row>
    <row r="87" spans="2:11" s="1" customFormat="1" ht="15" customHeight="1">
      <c r="B87" s="297"/>
      <c r="C87" s="274" t="s">
        <v>565</v>
      </c>
      <c r="D87" s="274"/>
      <c r="E87" s="274"/>
      <c r="F87" s="295" t="s">
        <v>552</v>
      </c>
      <c r="G87" s="296"/>
      <c r="H87" s="274" t="s">
        <v>566</v>
      </c>
      <c r="I87" s="274" t="s">
        <v>548</v>
      </c>
      <c r="J87" s="274">
        <v>50</v>
      </c>
      <c r="K87" s="286"/>
    </row>
    <row r="88" spans="2:11" s="1" customFormat="1" ht="15" customHeight="1">
      <c r="B88" s="297"/>
      <c r="C88" s="274" t="s">
        <v>567</v>
      </c>
      <c r="D88" s="274"/>
      <c r="E88" s="274"/>
      <c r="F88" s="295" t="s">
        <v>552</v>
      </c>
      <c r="G88" s="296"/>
      <c r="H88" s="274" t="s">
        <v>568</v>
      </c>
      <c r="I88" s="274" t="s">
        <v>548</v>
      </c>
      <c r="J88" s="274">
        <v>20</v>
      </c>
      <c r="K88" s="286"/>
    </row>
    <row r="89" spans="2:11" s="1" customFormat="1" ht="15" customHeight="1">
      <c r="B89" s="297"/>
      <c r="C89" s="274" t="s">
        <v>569</v>
      </c>
      <c r="D89" s="274"/>
      <c r="E89" s="274"/>
      <c r="F89" s="295" t="s">
        <v>552</v>
      </c>
      <c r="G89" s="296"/>
      <c r="H89" s="274" t="s">
        <v>570</v>
      </c>
      <c r="I89" s="274" t="s">
        <v>548</v>
      </c>
      <c r="J89" s="274">
        <v>20</v>
      </c>
      <c r="K89" s="286"/>
    </row>
    <row r="90" spans="2:11" s="1" customFormat="1" ht="15" customHeight="1">
      <c r="B90" s="297"/>
      <c r="C90" s="274" t="s">
        <v>571</v>
      </c>
      <c r="D90" s="274"/>
      <c r="E90" s="274"/>
      <c r="F90" s="295" t="s">
        <v>552</v>
      </c>
      <c r="G90" s="296"/>
      <c r="H90" s="274" t="s">
        <v>572</v>
      </c>
      <c r="I90" s="274" t="s">
        <v>548</v>
      </c>
      <c r="J90" s="274">
        <v>50</v>
      </c>
      <c r="K90" s="286"/>
    </row>
    <row r="91" spans="2:11" s="1" customFormat="1" ht="15" customHeight="1">
      <c r="B91" s="297"/>
      <c r="C91" s="274" t="s">
        <v>573</v>
      </c>
      <c r="D91" s="274"/>
      <c r="E91" s="274"/>
      <c r="F91" s="295" t="s">
        <v>552</v>
      </c>
      <c r="G91" s="296"/>
      <c r="H91" s="274" t="s">
        <v>573</v>
      </c>
      <c r="I91" s="274" t="s">
        <v>548</v>
      </c>
      <c r="J91" s="274">
        <v>50</v>
      </c>
      <c r="K91" s="286"/>
    </row>
    <row r="92" spans="2:11" s="1" customFormat="1" ht="15" customHeight="1">
      <c r="B92" s="297"/>
      <c r="C92" s="274" t="s">
        <v>574</v>
      </c>
      <c r="D92" s="274"/>
      <c r="E92" s="274"/>
      <c r="F92" s="295" t="s">
        <v>552</v>
      </c>
      <c r="G92" s="296"/>
      <c r="H92" s="274" t="s">
        <v>575</v>
      </c>
      <c r="I92" s="274" t="s">
        <v>548</v>
      </c>
      <c r="J92" s="274">
        <v>255</v>
      </c>
      <c r="K92" s="286"/>
    </row>
    <row r="93" spans="2:11" s="1" customFormat="1" ht="15" customHeight="1">
      <c r="B93" s="297"/>
      <c r="C93" s="274" t="s">
        <v>576</v>
      </c>
      <c r="D93" s="274"/>
      <c r="E93" s="274"/>
      <c r="F93" s="295" t="s">
        <v>546</v>
      </c>
      <c r="G93" s="296"/>
      <c r="H93" s="274" t="s">
        <v>577</v>
      </c>
      <c r="I93" s="274" t="s">
        <v>578</v>
      </c>
      <c r="J93" s="274"/>
      <c r="K93" s="286"/>
    </row>
    <row r="94" spans="2:11" s="1" customFormat="1" ht="15" customHeight="1">
      <c r="B94" s="297"/>
      <c r="C94" s="274" t="s">
        <v>579</v>
      </c>
      <c r="D94" s="274"/>
      <c r="E94" s="274"/>
      <c r="F94" s="295" t="s">
        <v>546</v>
      </c>
      <c r="G94" s="296"/>
      <c r="H94" s="274" t="s">
        <v>580</v>
      </c>
      <c r="I94" s="274" t="s">
        <v>581</v>
      </c>
      <c r="J94" s="274"/>
      <c r="K94" s="286"/>
    </row>
    <row r="95" spans="2:11" s="1" customFormat="1" ht="15" customHeight="1">
      <c r="B95" s="297"/>
      <c r="C95" s="274" t="s">
        <v>582</v>
      </c>
      <c r="D95" s="274"/>
      <c r="E95" s="274"/>
      <c r="F95" s="295" t="s">
        <v>546</v>
      </c>
      <c r="G95" s="296"/>
      <c r="H95" s="274" t="s">
        <v>582</v>
      </c>
      <c r="I95" s="274" t="s">
        <v>581</v>
      </c>
      <c r="J95" s="274"/>
      <c r="K95" s="286"/>
    </row>
    <row r="96" spans="2:11" s="1" customFormat="1" ht="15" customHeight="1">
      <c r="B96" s="297"/>
      <c r="C96" s="274" t="s">
        <v>36</v>
      </c>
      <c r="D96" s="274"/>
      <c r="E96" s="274"/>
      <c r="F96" s="295" t="s">
        <v>546</v>
      </c>
      <c r="G96" s="296"/>
      <c r="H96" s="274" t="s">
        <v>583</v>
      </c>
      <c r="I96" s="274" t="s">
        <v>581</v>
      </c>
      <c r="J96" s="274"/>
      <c r="K96" s="286"/>
    </row>
    <row r="97" spans="2:11" s="1" customFormat="1" ht="15" customHeight="1">
      <c r="B97" s="297"/>
      <c r="C97" s="274" t="s">
        <v>46</v>
      </c>
      <c r="D97" s="274"/>
      <c r="E97" s="274"/>
      <c r="F97" s="295" t="s">
        <v>546</v>
      </c>
      <c r="G97" s="296"/>
      <c r="H97" s="274" t="s">
        <v>584</v>
      </c>
      <c r="I97" s="274" t="s">
        <v>581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407" t="s">
        <v>585</v>
      </c>
      <c r="D102" s="407"/>
      <c r="E102" s="407"/>
      <c r="F102" s="407"/>
      <c r="G102" s="407"/>
      <c r="H102" s="407"/>
      <c r="I102" s="407"/>
      <c r="J102" s="407"/>
      <c r="K102" s="286"/>
    </row>
    <row r="103" spans="2:11" s="1" customFormat="1" ht="17.25" customHeight="1">
      <c r="B103" s="285"/>
      <c r="C103" s="287" t="s">
        <v>540</v>
      </c>
      <c r="D103" s="287"/>
      <c r="E103" s="287"/>
      <c r="F103" s="287" t="s">
        <v>541</v>
      </c>
      <c r="G103" s="288"/>
      <c r="H103" s="287" t="s">
        <v>52</v>
      </c>
      <c r="I103" s="287" t="s">
        <v>55</v>
      </c>
      <c r="J103" s="287" t="s">
        <v>542</v>
      </c>
      <c r="K103" s="286"/>
    </row>
    <row r="104" spans="2:11" s="1" customFormat="1" ht="17.25" customHeight="1">
      <c r="B104" s="285"/>
      <c r="C104" s="289" t="s">
        <v>543</v>
      </c>
      <c r="D104" s="289"/>
      <c r="E104" s="289"/>
      <c r="F104" s="290" t="s">
        <v>544</v>
      </c>
      <c r="G104" s="291"/>
      <c r="H104" s="289"/>
      <c r="I104" s="289"/>
      <c r="J104" s="289" t="s">
        <v>545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51</v>
      </c>
      <c r="D106" s="294"/>
      <c r="E106" s="294"/>
      <c r="F106" s="295" t="s">
        <v>546</v>
      </c>
      <c r="G106" s="274"/>
      <c r="H106" s="274" t="s">
        <v>586</v>
      </c>
      <c r="I106" s="274" t="s">
        <v>548</v>
      </c>
      <c r="J106" s="274">
        <v>20</v>
      </c>
      <c r="K106" s="286"/>
    </row>
    <row r="107" spans="2:11" s="1" customFormat="1" ht="15" customHeight="1">
      <c r="B107" s="285"/>
      <c r="C107" s="274" t="s">
        <v>549</v>
      </c>
      <c r="D107" s="274"/>
      <c r="E107" s="274"/>
      <c r="F107" s="295" t="s">
        <v>546</v>
      </c>
      <c r="G107" s="274"/>
      <c r="H107" s="274" t="s">
        <v>586</v>
      </c>
      <c r="I107" s="274" t="s">
        <v>548</v>
      </c>
      <c r="J107" s="274">
        <v>120</v>
      </c>
      <c r="K107" s="286"/>
    </row>
    <row r="108" spans="2:11" s="1" customFormat="1" ht="15" customHeight="1">
      <c r="B108" s="297"/>
      <c r="C108" s="274" t="s">
        <v>551</v>
      </c>
      <c r="D108" s="274"/>
      <c r="E108" s="274"/>
      <c r="F108" s="295" t="s">
        <v>552</v>
      </c>
      <c r="G108" s="274"/>
      <c r="H108" s="274" t="s">
        <v>586</v>
      </c>
      <c r="I108" s="274" t="s">
        <v>548</v>
      </c>
      <c r="J108" s="274">
        <v>50</v>
      </c>
      <c r="K108" s="286"/>
    </row>
    <row r="109" spans="2:11" s="1" customFormat="1" ht="15" customHeight="1">
      <c r="B109" s="297"/>
      <c r="C109" s="274" t="s">
        <v>554</v>
      </c>
      <c r="D109" s="274"/>
      <c r="E109" s="274"/>
      <c r="F109" s="295" t="s">
        <v>546</v>
      </c>
      <c r="G109" s="274"/>
      <c r="H109" s="274" t="s">
        <v>586</v>
      </c>
      <c r="I109" s="274" t="s">
        <v>556</v>
      </c>
      <c r="J109" s="274"/>
      <c r="K109" s="286"/>
    </row>
    <row r="110" spans="2:11" s="1" customFormat="1" ht="15" customHeight="1">
      <c r="B110" s="297"/>
      <c r="C110" s="274" t="s">
        <v>565</v>
      </c>
      <c r="D110" s="274"/>
      <c r="E110" s="274"/>
      <c r="F110" s="295" t="s">
        <v>552</v>
      </c>
      <c r="G110" s="274"/>
      <c r="H110" s="274" t="s">
        <v>586</v>
      </c>
      <c r="I110" s="274" t="s">
        <v>548</v>
      </c>
      <c r="J110" s="274">
        <v>50</v>
      </c>
      <c r="K110" s="286"/>
    </row>
    <row r="111" spans="2:11" s="1" customFormat="1" ht="15" customHeight="1">
      <c r="B111" s="297"/>
      <c r="C111" s="274" t="s">
        <v>573</v>
      </c>
      <c r="D111" s="274"/>
      <c r="E111" s="274"/>
      <c r="F111" s="295" t="s">
        <v>552</v>
      </c>
      <c r="G111" s="274"/>
      <c r="H111" s="274" t="s">
        <v>586</v>
      </c>
      <c r="I111" s="274" t="s">
        <v>548</v>
      </c>
      <c r="J111" s="274">
        <v>50</v>
      </c>
      <c r="K111" s="286"/>
    </row>
    <row r="112" spans="2:11" s="1" customFormat="1" ht="15" customHeight="1">
      <c r="B112" s="297"/>
      <c r="C112" s="274" t="s">
        <v>571</v>
      </c>
      <c r="D112" s="274"/>
      <c r="E112" s="274"/>
      <c r="F112" s="295" t="s">
        <v>552</v>
      </c>
      <c r="G112" s="274"/>
      <c r="H112" s="274" t="s">
        <v>586</v>
      </c>
      <c r="I112" s="274" t="s">
        <v>548</v>
      </c>
      <c r="J112" s="274">
        <v>50</v>
      </c>
      <c r="K112" s="286"/>
    </row>
    <row r="113" spans="2:11" s="1" customFormat="1" ht="15" customHeight="1">
      <c r="B113" s="297"/>
      <c r="C113" s="274" t="s">
        <v>51</v>
      </c>
      <c r="D113" s="274"/>
      <c r="E113" s="274"/>
      <c r="F113" s="295" t="s">
        <v>546</v>
      </c>
      <c r="G113" s="274"/>
      <c r="H113" s="274" t="s">
        <v>587</v>
      </c>
      <c r="I113" s="274" t="s">
        <v>548</v>
      </c>
      <c r="J113" s="274">
        <v>20</v>
      </c>
      <c r="K113" s="286"/>
    </row>
    <row r="114" spans="2:11" s="1" customFormat="1" ht="15" customHeight="1">
      <c r="B114" s="297"/>
      <c r="C114" s="274" t="s">
        <v>588</v>
      </c>
      <c r="D114" s="274"/>
      <c r="E114" s="274"/>
      <c r="F114" s="295" t="s">
        <v>546</v>
      </c>
      <c r="G114" s="274"/>
      <c r="H114" s="274" t="s">
        <v>589</v>
      </c>
      <c r="I114" s="274" t="s">
        <v>548</v>
      </c>
      <c r="J114" s="274">
        <v>120</v>
      </c>
      <c r="K114" s="286"/>
    </row>
    <row r="115" spans="2:11" s="1" customFormat="1" ht="15" customHeight="1">
      <c r="B115" s="297"/>
      <c r="C115" s="274" t="s">
        <v>36</v>
      </c>
      <c r="D115" s="274"/>
      <c r="E115" s="274"/>
      <c r="F115" s="295" t="s">
        <v>546</v>
      </c>
      <c r="G115" s="274"/>
      <c r="H115" s="274" t="s">
        <v>590</v>
      </c>
      <c r="I115" s="274" t="s">
        <v>581</v>
      </c>
      <c r="J115" s="274"/>
      <c r="K115" s="286"/>
    </row>
    <row r="116" spans="2:11" s="1" customFormat="1" ht="15" customHeight="1">
      <c r="B116" s="297"/>
      <c r="C116" s="274" t="s">
        <v>46</v>
      </c>
      <c r="D116" s="274"/>
      <c r="E116" s="274"/>
      <c r="F116" s="295" t="s">
        <v>546</v>
      </c>
      <c r="G116" s="274"/>
      <c r="H116" s="274" t="s">
        <v>591</v>
      </c>
      <c r="I116" s="274" t="s">
        <v>581</v>
      </c>
      <c r="J116" s="274"/>
      <c r="K116" s="286"/>
    </row>
    <row r="117" spans="2:11" s="1" customFormat="1" ht="15" customHeight="1">
      <c r="B117" s="297"/>
      <c r="C117" s="274" t="s">
        <v>55</v>
      </c>
      <c r="D117" s="274"/>
      <c r="E117" s="274"/>
      <c r="F117" s="295" t="s">
        <v>546</v>
      </c>
      <c r="G117" s="274"/>
      <c r="H117" s="274" t="s">
        <v>592</v>
      </c>
      <c r="I117" s="274" t="s">
        <v>593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405" t="s">
        <v>594</v>
      </c>
      <c r="D122" s="405"/>
      <c r="E122" s="405"/>
      <c r="F122" s="405"/>
      <c r="G122" s="405"/>
      <c r="H122" s="405"/>
      <c r="I122" s="405"/>
      <c r="J122" s="405"/>
      <c r="K122" s="314"/>
    </row>
    <row r="123" spans="2:11" s="1" customFormat="1" ht="17.25" customHeight="1">
      <c r="B123" s="315"/>
      <c r="C123" s="287" t="s">
        <v>540</v>
      </c>
      <c r="D123" s="287"/>
      <c r="E123" s="287"/>
      <c r="F123" s="287" t="s">
        <v>541</v>
      </c>
      <c r="G123" s="288"/>
      <c r="H123" s="287" t="s">
        <v>52</v>
      </c>
      <c r="I123" s="287" t="s">
        <v>55</v>
      </c>
      <c r="J123" s="287" t="s">
        <v>542</v>
      </c>
      <c r="K123" s="316"/>
    </row>
    <row r="124" spans="2:11" s="1" customFormat="1" ht="17.25" customHeight="1">
      <c r="B124" s="315"/>
      <c r="C124" s="289" t="s">
        <v>543</v>
      </c>
      <c r="D124" s="289"/>
      <c r="E124" s="289"/>
      <c r="F124" s="290" t="s">
        <v>544</v>
      </c>
      <c r="G124" s="291"/>
      <c r="H124" s="289"/>
      <c r="I124" s="289"/>
      <c r="J124" s="289" t="s">
        <v>545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549</v>
      </c>
      <c r="D126" s="294"/>
      <c r="E126" s="294"/>
      <c r="F126" s="295" t="s">
        <v>546</v>
      </c>
      <c r="G126" s="274"/>
      <c r="H126" s="274" t="s">
        <v>586</v>
      </c>
      <c r="I126" s="274" t="s">
        <v>548</v>
      </c>
      <c r="J126" s="274">
        <v>120</v>
      </c>
      <c r="K126" s="320"/>
    </row>
    <row r="127" spans="2:11" s="1" customFormat="1" ht="15" customHeight="1">
      <c r="B127" s="317"/>
      <c r="C127" s="274" t="s">
        <v>595</v>
      </c>
      <c r="D127" s="274"/>
      <c r="E127" s="274"/>
      <c r="F127" s="295" t="s">
        <v>546</v>
      </c>
      <c r="G127" s="274"/>
      <c r="H127" s="274" t="s">
        <v>596</v>
      </c>
      <c r="I127" s="274" t="s">
        <v>548</v>
      </c>
      <c r="J127" s="274" t="s">
        <v>597</v>
      </c>
      <c r="K127" s="320"/>
    </row>
    <row r="128" spans="2:11" s="1" customFormat="1" ht="15" customHeight="1">
      <c r="B128" s="317"/>
      <c r="C128" s="274" t="s">
        <v>83</v>
      </c>
      <c r="D128" s="274"/>
      <c r="E128" s="274"/>
      <c r="F128" s="295" t="s">
        <v>546</v>
      </c>
      <c r="G128" s="274"/>
      <c r="H128" s="274" t="s">
        <v>598</v>
      </c>
      <c r="I128" s="274" t="s">
        <v>548</v>
      </c>
      <c r="J128" s="274" t="s">
        <v>597</v>
      </c>
      <c r="K128" s="320"/>
    </row>
    <row r="129" spans="2:11" s="1" customFormat="1" ht="15" customHeight="1">
      <c r="B129" s="317"/>
      <c r="C129" s="274" t="s">
        <v>557</v>
      </c>
      <c r="D129" s="274"/>
      <c r="E129" s="274"/>
      <c r="F129" s="295" t="s">
        <v>552</v>
      </c>
      <c r="G129" s="274"/>
      <c r="H129" s="274" t="s">
        <v>558</v>
      </c>
      <c r="I129" s="274" t="s">
        <v>548</v>
      </c>
      <c r="J129" s="274">
        <v>15</v>
      </c>
      <c r="K129" s="320"/>
    </row>
    <row r="130" spans="2:11" s="1" customFormat="1" ht="15" customHeight="1">
      <c r="B130" s="317"/>
      <c r="C130" s="298" t="s">
        <v>559</v>
      </c>
      <c r="D130" s="298"/>
      <c r="E130" s="298"/>
      <c r="F130" s="299" t="s">
        <v>552</v>
      </c>
      <c r="G130" s="298"/>
      <c r="H130" s="298" t="s">
        <v>560</v>
      </c>
      <c r="I130" s="298" t="s">
        <v>548</v>
      </c>
      <c r="J130" s="298">
        <v>15</v>
      </c>
      <c r="K130" s="320"/>
    </row>
    <row r="131" spans="2:11" s="1" customFormat="1" ht="15" customHeight="1">
      <c r="B131" s="317"/>
      <c r="C131" s="298" t="s">
        <v>561</v>
      </c>
      <c r="D131" s="298"/>
      <c r="E131" s="298"/>
      <c r="F131" s="299" t="s">
        <v>552</v>
      </c>
      <c r="G131" s="298"/>
      <c r="H131" s="298" t="s">
        <v>562</v>
      </c>
      <c r="I131" s="298" t="s">
        <v>548</v>
      </c>
      <c r="J131" s="298">
        <v>20</v>
      </c>
      <c r="K131" s="320"/>
    </row>
    <row r="132" spans="2:11" s="1" customFormat="1" ht="15" customHeight="1">
      <c r="B132" s="317"/>
      <c r="C132" s="298" t="s">
        <v>563</v>
      </c>
      <c r="D132" s="298"/>
      <c r="E132" s="298"/>
      <c r="F132" s="299" t="s">
        <v>552</v>
      </c>
      <c r="G132" s="298"/>
      <c r="H132" s="298" t="s">
        <v>564</v>
      </c>
      <c r="I132" s="298" t="s">
        <v>548</v>
      </c>
      <c r="J132" s="298">
        <v>20</v>
      </c>
      <c r="K132" s="320"/>
    </row>
    <row r="133" spans="2:11" s="1" customFormat="1" ht="15" customHeight="1">
      <c r="B133" s="317"/>
      <c r="C133" s="274" t="s">
        <v>551</v>
      </c>
      <c r="D133" s="274"/>
      <c r="E133" s="274"/>
      <c r="F133" s="295" t="s">
        <v>552</v>
      </c>
      <c r="G133" s="274"/>
      <c r="H133" s="274" t="s">
        <v>586</v>
      </c>
      <c r="I133" s="274" t="s">
        <v>548</v>
      </c>
      <c r="J133" s="274">
        <v>50</v>
      </c>
      <c r="K133" s="320"/>
    </row>
    <row r="134" spans="2:11" s="1" customFormat="1" ht="15" customHeight="1">
      <c r="B134" s="317"/>
      <c r="C134" s="274" t="s">
        <v>565</v>
      </c>
      <c r="D134" s="274"/>
      <c r="E134" s="274"/>
      <c r="F134" s="295" t="s">
        <v>552</v>
      </c>
      <c r="G134" s="274"/>
      <c r="H134" s="274" t="s">
        <v>586</v>
      </c>
      <c r="I134" s="274" t="s">
        <v>548</v>
      </c>
      <c r="J134" s="274">
        <v>50</v>
      </c>
      <c r="K134" s="320"/>
    </row>
    <row r="135" spans="2:11" s="1" customFormat="1" ht="15" customHeight="1">
      <c r="B135" s="317"/>
      <c r="C135" s="274" t="s">
        <v>571</v>
      </c>
      <c r="D135" s="274"/>
      <c r="E135" s="274"/>
      <c r="F135" s="295" t="s">
        <v>552</v>
      </c>
      <c r="G135" s="274"/>
      <c r="H135" s="274" t="s">
        <v>586</v>
      </c>
      <c r="I135" s="274" t="s">
        <v>548</v>
      </c>
      <c r="J135" s="274">
        <v>50</v>
      </c>
      <c r="K135" s="320"/>
    </row>
    <row r="136" spans="2:11" s="1" customFormat="1" ht="15" customHeight="1">
      <c r="B136" s="317"/>
      <c r="C136" s="274" t="s">
        <v>573</v>
      </c>
      <c r="D136" s="274"/>
      <c r="E136" s="274"/>
      <c r="F136" s="295" t="s">
        <v>552</v>
      </c>
      <c r="G136" s="274"/>
      <c r="H136" s="274" t="s">
        <v>586</v>
      </c>
      <c r="I136" s="274" t="s">
        <v>548</v>
      </c>
      <c r="J136" s="274">
        <v>50</v>
      </c>
      <c r="K136" s="320"/>
    </row>
    <row r="137" spans="2:11" s="1" customFormat="1" ht="15" customHeight="1">
      <c r="B137" s="317"/>
      <c r="C137" s="274" t="s">
        <v>574</v>
      </c>
      <c r="D137" s="274"/>
      <c r="E137" s="274"/>
      <c r="F137" s="295" t="s">
        <v>552</v>
      </c>
      <c r="G137" s="274"/>
      <c r="H137" s="274" t="s">
        <v>599</v>
      </c>
      <c r="I137" s="274" t="s">
        <v>548</v>
      </c>
      <c r="J137" s="274">
        <v>255</v>
      </c>
      <c r="K137" s="320"/>
    </row>
    <row r="138" spans="2:11" s="1" customFormat="1" ht="15" customHeight="1">
      <c r="B138" s="317"/>
      <c r="C138" s="274" t="s">
        <v>576</v>
      </c>
      <c r="D138" s="274"/>
      <c r="E138" s="274"/>
      <c r="F138" s="295" t="s">
        <v>546</v>
      </c>
      <c r="G138" s="274"/>
      <c r="H138" s="274" t="s">
        <v>600</v>
      </c>
      <c r="I138" s="274" t="s">
        <v>578</v>
      </c>
      <c r="J138" s="274"/>
      <c r="K138" s="320"/>
    </row>
    <row r="139" spans="2:11" s="1" customFormat="1" ht="15" customHeight="1">
      <c r="B139" s="317"/>
      <c r="C139" s="274" t="s">
        <v>579</v>
      </c>
      <c r="D139" s="274"/>
      <c r="E139" s="274"/>
      <c r="F139" s="295" t="s">
        <v>546</v>
      </c>
      <c r="G139" s="274"/>
      <c r="H139" s="274" t="s">
        <v>601</v>
      </c>
      <c r="I139" s="274" t="s">
        <v>581</v>
      </c>
      <c r="J139" s="274"/>
      <c r="K139" s="320"/>
    </row>
    <row r="140" spans="2:11" s="1" customFormat="1" ht="15" customHeight="1">
      <c r="B140" s="317"/>
      <c r="C140" s="274" t="s">
        <v>582</v>
      </c>
      <c r="D140" s="274"/>
      <c r="E140" s="274"/>
      <c r="F140" s="295" t="s">
        <v>546</v>
      </c>
      <c r="G140" s="274"/>
      <c r="H140" s="274" t="s">
        <v>582</v>
      </c>
      <c r="I140" s="274" t="s">
        <v>581</v>
      </c>
      <c r="J140" s="274"/>
      <c r="K140" s="320"/>
    </row>
    <row r="141" spans="2:11" s="1" customFormat="1" ht="15" customHeight="1">
      <c r="B141" s="317"/>
      <c r="C141" s="274" t="s">
        <v>36</v>
      </c>
      <c r="D141" s="274"/>
      <c r="E141" s="274"/>
      <c r="F141" s="295" t="s">
        <v>546</v>
      </c>
      <c r="G141" s="274"/>
      <c r="H141" s="274" t="s">
        <v>602</v>
      </c>
      <c r="I141" s="274" t="s">
        <v>581</v>
      </c>
      <c r="J141" s="274"/>
      <c r="K141" s="320"/>
    </row>
    <row r="142" spans="2:11" s="1" customFormat="1" ht="15" customHeight="1">
      <c r="B142" s="317"/>
      <c r="C142" s="274" t="s">
        <v>603</v>
      </c>
      <c r="D142" s="274"/>
      <c r="E142" s="274"/>
      <c r="F142" s="295" t="s">
        <v>546</v>
      </c>
      <c r="G142" s="274"/>
      <c r="H142" s="274" t="s">
        <v>604</v>
      </c>
      <c r="I142" s="274" t="s">
        <v>581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407" t="s">
        <v>605</v>
      </c>
      <c r="D147" s="407"/>
      <c r="E147" s="407"/>
      <c r="F147" s="407"/>
      <c r="G147" s="407"/>
      <c r="H147" s="407"/>
      <c r="I147" s="407"/>
      <c r="J147" s="407"/>
      <c r="K147" s="286"/>
    </row>
    <row r="148" spans="2:11" s="1" customFormat="1" ht="17.25" customHeight="1">
      <c r="B148" s="285"/>
      <c r="C148" s="287" t="s">
        <v>540</v>
      </c>
      <c r="D148" s="287"/>
      <c r="E148" s="287"/>
      <c r="F148" s="287" t="s">
        <v>541</v>
      </c>
      <c r="G148" s="288"/>
      <c r="H148" s="287" t="s">
        <v>52</v>
      </c>
      <c r="I148" s="287" t="s">
        <v>55</v>
      </c>
      <c r="J148" s="287" t="s">
        <v>542</v>
      </c>
      <c r="K148" s="286"/>
    </row>
    <row r="149" spans="2:11" s="1" customFormat="1" ht="17.25" customHeight="1">
      <c r="B149" s="285"/>
      <c r="C149" s="289" t="s">
        <v>543</v>
      </c>
      <c r="D149" s="289"/>
      <c r="E149" s="289"/>
      <c r="F149" s="290" t="s">
        <v>544</v>
      </c>
      <c r="G149" s="291"/>
      <c r="H149" s="289"/>
      <c r="I149" s="289"/>
      <c r="J149" s="289" t="s">
        <v>545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549</v>
      </c>
      <c r="D151" s="274"/>
      <c r="E151" s="274"/>
      <c r="F151" s="325" t="s">
        <v>546</v>
      </c>
      <c r="G151" s="274"/>
      <c r="H151" s="324" t="s">
        <v>586</v>
      </c>
      <c r="I151" s="324" t="s">
        <v>548</v>
      </c>
      <c r="J151" s="324">
        <v>120</v>
      </c>
      <c r="K151" s="320"/>
    </row>
    <row r="152" spans="2:11" s="1" customFormat="1" ht="15" customHeight="1">
      <c r="B152" s="297"/>
      <c r="C152" s="324" t="s">
        <v>595</v>
      </c>
      <c r="D152" s="274"/>
      <c r="E152" s="274"/>
      <c r="F152" s="325" t="s">
        <v>546</v>
      </c>
      <c r="G152" s="274"/>
      <c r="H152" s="324" t="s">
        <v>606</v>
      </c>
      <c r="I152" s="324" t="s">
        <v>548</v>
      </c>
      <c r="J152" s="324" t="s">
        <v>597</v>
      </c>
      <c r="K152" s="320"/>
    </row>
    <row r="153" spans="2:11" s="1" customFormat="1" ht="15" customHeight="1">
      <c r="B153" s="297"/>
      <c r="C153" s="324" t="s">
        <v>83</v>
      </c>
      <c r="D153" s="274"/>
      <c r="E153" s="274"/>
      <c r="F153" s="325" t="s">
        <v>546</v>
      </c>
      <c r="G153" s="274"/>
      <c r="H153" s="324" t="s">
        <v>607</v>
      </c>
      <c r="I153" s="324" t="s">
        <v>548</v>
      </c>
      <c r="J153" s="324" t="s">
        <v>597</v>
      </c>
      <c r="K153" s="320"/>
    </row>
    <row r="154" spans="2:11" s="1" customFormat="1" ht="15" customHeight="1">
      <c r="B154" s="297"/>
      <c r="C154" s="324" t="s">
        <v>551</v>
      </c>
      <c r="D154" s="274"/>
      <c r="E154" s="274"/>
      <c r="F154" s="325" t="s">
        <v>552</v>
      </c>
      <c r="G154" s="274"/>
      <c r="H154" s="324" t="s">
        <v>586</v>
      </c>
      <c r="I154" s="324" t="s">
        <v>548</v>
      </c>
      <c r="J154" s="324">
        <v>50</v>
      </c>
      <c r="K154" s="320"/>
    </row>
    <row r="155" spans="2:11" s="1" customFormat="1" ht="15" customHeight="1">
      <c r="B155" s="297"/>
      <c r="C155" s="324" t="s">
        <v>554</v>
      </c>
      <c r="D155" s="274"/>
      <c r="E155" s="274"/>
      <c r="F155" s="325" t="s">
        <v>546</v>
      </c>
      <c r="G155" s="274"/>
      <c r="H155" s="324" t="s">
        <v>586</v>
      </c>
      <c r="I155" s="324" t="s">
        <v>556</v>
      </c>
      <c r="J155" s="324"/>
      <c r="K155" s="320"/>
    </row>
    <row r="156" spans="2:11" s="1" customFormat="1" ht="15" customHeight="1">
      <c r="B156" s="297"/>
      <c r="C156" s="324" t="s">
        <v>565</v>
      </c>
      <c r="D156" s="274"/>
      <c r="E156" s="274"/>
      <c r="F156" s="325" t="s">
        <v>552</v>
      </c>
      <c r="G156" s="274"/>
      <c r="H156" s="324" t="s">
        <v>586</v>
      </c>
      <c r="I156" s="324" t="s">
        <v>548</v>
      </c>
      <c r="J156" s="324">
        <v>50</v>
      </c>
      <c r="K156" s="320"/>
    </row>
    <row r="157" spans="2:11" s="1" customFormat="1" ht="15" customHeight="1">
      <c r="B157" s="297"/>
      <c r="C157" s="324" t="s">
        <v>573</v>
      </c>
      <c r="D157" s="274"/>
      <c r="E157" s="274"/>
      <c r="F157" s="325" t="s">
        <v>552</v>
      </c>
      <c r="G157" s="274"/>
      <c r="H157" s="324" t="s">
        <v>586</v>
      </c>
      <c r="I157" s="324" t="s">
        <v>548</v>
      </c>
      <c r="J157" s="324">
        <v>50</v>
      </c>
      <c r="K157" s="320"/>
    </row>
    <row r="158" spans="2:11" s="1" customFormat="1" ht="15" customHeight="1">
      <c r="B158" s="297"/>
      <c r="C158" s="324" t="s">
        <v>571</v>
      </c>
      <c r="D158" s="274"/>
      <c r="E158" s="274"/>
      <c r="F158" s="325" t="s">
        <v>552</v>
      </c>
      <c r="G158" s="274"/>
      <c r="H158" s="324" t="s">
        <v>586</v>
      </c>
      <c r="I158" s="324" t="s">
        <v>548</v>
      </c>
      <c r="J158" s="324">
        <v>50</v>
      </c>
      <c r="K158" s="320"/>
    </row>
    <row r="159" spans="2:11" s="1" customFormat="1" ht="15" customHeight="1">
      <c r="B159" s="297"/>
      <c r="C159" s="324" t="s">
        <v>94</v>
      </c>
      <c r="D159" s="274"/>
      <c r="E159" s="274"/>
      <c r="F159" s="325" t="s">
        <v>546</v>
      </c>
      <c r="G159" s="274"/>
      <c r="H159" s="324" t="s">
        <v>608</v>
      </c>
      <c r="I159" s="324" t="s">
        <v>548</v>
      </c>
      <c r="J159" s="324" t="s">
        <v>609</v>
      </c>
      <c r="K159" s="320"/>
    </row>
    <row r="160" spans="2:11" s="1" customFormat="1" ht="15" customHeight="1">
      <c r="B160" s="297"/>
      <c r="C160" s="324" t="s">
        <v>610</v>
      </c>
      <c r="D160" s="274"/>
      <c r="E160" s="274"/>
      <c r="F160" s="325" t="s">
        <v>546</v>
      </c>
      <c r="G160" s="274"/>
      <c r="H160" s="324" t="s">
        <v>611</v>
      </c>
      <c r="I160" s="324" t="s">
        <v>581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405" t="s">
        <v>612</v>
      </c>
      <c r="D165" s="405"/>
      <c r="E165" s="405"/>
      <c r="F165" s="405"/>
      <c r="G165" s="405"/>
      <c r="H165" s="405"/>
      <c r="I165" s="405"/>
      <c r="J165" s="405"/>
      <c r="K165" s="267"/>
    </row>
    <row r="166" spans="2:11" s="1" customFormat="1" ht="17.25" customHeight="1">
      <c r="B166" s="266"/>
      <c r="C166" s="287" t="s">
        <v>540</v>
      </c>
      <c r="D166" s="287"/>
      <c r="E166" s="287"/>
      <c r="F166" s="287" t="s">
        <v>541</v>
      </c>
      <c r="G166" s="329"/>
      <c r="H166" s="330" t="s">
        <v>52</v>
      </c>
      <c r="I166" s="330" t="s">
        <v>55</v>
      </c>
      <c r="J166" s="287" t="s">
        <v>542</v>
      </c>
      <c r="K166" s="267"/>
    </row>
    <row r="167" spans="2:11" s="1" customFormat="1" ht="17.25" customHeight="1">
      <c r="B167" s="268"/>
      <c r="C167" s="289" t="s">
        <v>543</v>
      </c>
      <c r="D167" s="289"/>
      <c r="E167" s="289"/>
      <c r="F167" s="290" t="s">
        <v>544</v>
      </c>
      <c r="G167" s="331"/>
      <c r="H167" s="332"/>
      <c r="I167" s="332"/>
      <c r="J167" s="289" t="s">
        <v>545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549</v>
      </c>
      <c r="D169" s="274"/>
      <c r="E169" s="274"/>
      <c r="F169" s="295" t="s">
        <v>546</v>
      </c>
      <c r="G169" s="274"/>
      <c r="H169" s="274" t="s">
        <v>586</v>
      </c>
      <c r="I169" s="274" t="s">
        <v>548</v>
      </c>
      <c r="J169" s="274">
        <v>120</v>
      </c>
      <c r="K169" s="320"/>
    </row>
    <row r="170" spans="2:11" s="1" customFormat="1" ht="15" customHeight="1">
      <c r="B170" s="297"/>
      <c r="C170" s="274" t="s">
        <v>595</v>
      </c>
      <c r="D170" s="274"/>
      <c r="E170" s="274"/>
      <c r="F170" s="295" t="s">
        <v>546</v>
      </c>
      <c r="G170" s="274"/>
      <c r="H170" s="274" t="s">
        <v>596</v>
      </c>
      <c r="I170" s="274" t="s">
        <v>548</v>
      </c>
      <c r="J170" s="274" t="s">
        <v>597</v>
      </c>
      <c r="K170" s="320"/>
    </row>
    <row r="171" spans="2:11" s="1" customFormat="1" ht="15" customHeight="1">
      <c r="B171" s="297"/>
      <c r="C171" s="274" t="s">
        <v>83</v>
      </c>
      <c r="D171" s="274"/>
      <c r="E171" s="274"/>
      <c r="F171" s="295" t="s">
        <v>546</v>
      </c>
      <c r="G171" s="274"/>
      <c r="H171" s="274" t="s">
        <v>613</v>
      </c>
      <c r="I171" s="274" t="s">
        <v>548</v>
      </c>
      <c r="J171" s="274" t="s">
        <v>597</v>
      </c>
      <c r="K171" s="320"/>
    </row>
    <row r="172" spans="2:11" s="1" customFormat="1" ht="15" customHeight="1">
      <c r="B172" s="297"/>
      <c r="C172" s="274" t="s">
        <v>551</v>
      </c>
      <c r="D172" s="274"/>
      <c r="E172" s="274"/>
      <c r="F172" s="295" t="s">
        <v>552</v>
      </c>
      <c r="G172" s="274"/>
      <c r="H172" s="274" t="s">
        <v>613</v>
      </c>
      <c r="I172" s="274" t="s">
        <v>548</v>
      </c>
      <c r="J172" s="274">
        <v>50</v>
      </c>
      <c r="K172" s="320"/>
    </row>
    <row r="173" spans="2:11" s="1" customFormat="1" ht="15" customHeight="1">
      <c r="B173" s="297"/>
      <c r="C173" s="274" t="s">
        <v>554</v>
      </c>
      <c r="D173" s="274"/>
      <c r="E173" s="274"/>
      <c r="F173" s="295" t="s">
        <v>546</v>
      </c>
      <c r="G173" s="274"/>
      <c r="H173" s="274" t="s">
        <v>613</v>
      </c>
      <c r="I173" s="274" t="s">
        <v>556</v>
      </c>
      <c r="J173" s="274"/>
      <c r="K173" s="320"/>
    </row>
    <row r="174" spans="2:11" s="1" customFormat="1" ht="15" customHeight="1">
      <c r="B174" s="297"/>
      <c r="C174" s="274" t="s">
        <v>565</v>
      </c>
      <c r="D174" s="274"/>
      <c r="E174" s="274"/>
      <c r="F174" s="295" t="s">
        <v>552</v>
      </c>
      <c r="G174" s="274"/>
      <c r="H174" s="274" t="s">
        <v>613</v>
      </c>
      <c r="I174" s="274" t="s">
        <v>548</v>
      </c>
      <c r="J174" s="274">
        <v>50</v>
      </c>
      <c r="K174" s="320"/>
    </row>
    <row r="175" spans="2:11" s="1" customFormat="1" ht="15" customHeight="1">
      <c r="B175" s="297"/>
      <c r="C175" s="274" t="s">
        <v>573</v>
      </c>
      <c r="D175" s="274"/>
      <c r="E175" s="274"/>
      <c r="F175" s="295" t="s">
        <v>552</v>
      </c>
      <c r="G175" s="274"/>
      <c r="H175" s="274" t="s">
        <v>613</v>
      </c>
      <c r="I175" s="274" t="s">
        <v>548</v>
      </c>
      <c r="J175" s="274">
        <v>50</v>
      </c>
      <c r="K175" s="320"/>
    </row>
    <row r="176" spans="2:11" s="1" customFormat="1" ht="15" customHeight="1">
      <c r="B176" s="297"/>
      <c r="C176" s="274" t="s">
        <v>571</v>
      </c>
      <c r="D176" s="274"/>
      <c r="E176" s="274"/>
      <c r="F176" s="295" t="s">
        <v>552</v>
      </c>
      <c r="G176" s="274"/>
      <c r="H176" s="274" t="s">
        <v>613</v>
      </c>
      <c r="I176" s="274" t="s">
        <v>548</v>
      </c>
      <c r="J176" s="274">
        <v>50</v>
      </c>
      <c r="K176" s="320"/>
    </row>
    <row r="177" spans="2:11" s="1" customFormat="1" ht="15" customHeight="1">
      <c r="B177" s="297"/>
      <c r="C177" s="274" t="s">
        <v>112</v>
      </c>
      <c r="D177" s="274"/>
      <c r="E177" s="274"/>
      <c r="F177" s="295" t="s">
        <v>546</v>
      </c>
      <c r="G177" s="274"/>
      <c r="H177" s="274" t="s">
        <v>614</v>
      </c>
      <c r="I177" s="274" t="s">
        <v>615</v>
      </c>
      <c r="J177" s="274"/>
      <c r="K177" s="320"/>
    </row>
    <row r="178" spans="2:11" s="1" customFormat="1" ht="15" customHeight="1">
      <c r="B178" s="297"/>
      <c r="C178" s="274" t="s">
        <v>55</v>
      </c>
      <c r="D178" s="274"/>
      <c r="E178" s="274"/>
      <c r="F178" s="295" t="s">
        <v>546</v>
      </c>
      <c r="G178" s="274"/>
      <c r="H178" s="274" t="s">
        <v>616</v>
      </c>
      <c r="I178" s="274" t="s">
        <v>617</v>
      </c>
      <c r="J178" s="274">
        <v>1</v>
      </c>
      <c r="K178" s="320"/>
    </row>
    <row r="179" spans="2:11" s="1" customFormat="1" ht="15" customHeight="1">
      <c r="B179" s="297"/>
      <c r="C179" s="274" t="s">
        <v>51</v>
      </c>
      <c r="D179" s="274"/>
      <c r="E179" s="274"/>
      <c r="F179" s="295" t="s">
        <v>546</v>
      </c>
      <c r="G179" s="274"/>
      <c r="H179" s="274" t="s">
        <v>618</v>
      </c>
      <c r="I179" s="274" t="s">
        <v>548</v>
      </c>
      <c r="J179" s="274">
        <v>20</v>
      </c>
      <c r="K179" s="320"/>
    </row>
    <row r="180" spans="2:11" s="1" customFormat="1" ht="15" customHeight="1">
      <c r="B180" s="297"/>
      <c r="C180" s="274" t="s">
        <v>52</v>
      </c>
      <c r="D180" s="274"/>
      <c r="E180" s="274"/>
      <c r="F180" s="295" t="s">
        <v>546</v>
      </c>
      <c r="G180" s="274"/>
      <c r="H180" s="274" t="s">
        <v>619</v>
      </c>
      <c r="I180" s="274" t="s">
        <v>548</v>
      </c>
      <c r="J180" s="274">
        <v>255</v>
      </c>
      <c r="K180" s="320"/>
    </row>
    <row r="181" spans="2:11" s="1" customFormat="1" ht="15" customHeight="1">
      <c r="B181" s="297"/>
      <c r="C181" s="274" t="s">
        <v>113</v>
      </c>
      <c r="D181" s="274"/>
      <c r="E181" s="274"/>
      <c r="F181" s="295" t="s">
        <v>546</v>
      </c>
      <c r="G181" s="274"/>
      <c r="H181" s="274" t="s">
        <v>510</v>
      </c>
      <c r="I181" s="274" t="s">
        <v>548</v>
      </c>
      <c r="J181" s="274">
        <v>10</v>
      </c>
      <c r="K181" s="320"/>
    </row>
    <row r="182" spans="2:11" s="1" customFormat="1" ht="15" customHeight="1">
      <c r="B182" s="297"/>
      <c r="C182" s="274" t="s">
        <v>114</v>
      </c>
      <c r="D182" s="274"/>
      <c r="E182" s="274"/>
      <c r="F182" s="295" t="s">
        <v>546</v>
      </c>
      <c r="G182" s="274"/>
      <c r="H182" s="274" t="s">
        <v>620</v>
      </c>
      <c r="I182" s="274" t="s">
        <v>581</v>
      </c>
      <c r="J182" s="274"/>
      <c r="K182" s="320"/>
    </row>
    <row r="183" spans="2:11" s="1" customFormat="1" ht="15" customHeight="1">
      <c r="B183" s="297"/>
      <c r="C183" s="274" t="s">
        <v>621</v>
      </c>
      <c r="D183" s="274"/>
      <c r="E183" s="274"/>
      <c r="F183" s="295" t="s">
        <v>546</v>
      </c>
      <c r="G183" s="274"/>
      <c r="H183" s="274" t="s">
        <v>622</v>
      </c>
      <c r="I183" s="274" t="s">
        <v>581</v>
      </c>
      <c r="J183" s="274"/>
      <c r="K183" s="320"/>
    </row>
    <row r="184" spans="2:11" s="1" customFormat="1" ht="15" customHeight="1">
      <c r="B184" s="297"/>
      <c r="C184" s="274" t="s">
        <v>610</v>
      </c>
      <c r="D184" s="274"/>
      <c r="E184" s="274"/>
      <c r="F184" s="295" t="s">
        <v>546</v>
      </c>
      <c r="G184" s="274"/>
      <c r="H184" s="274" t="s">
        <v>623</v>
      </c>
      <c r="I184" s="274" t="s">
        <v>581</v>
      </c>
      <c r="J184" s="274"/>
      <c r="K184" s="320"/>
    </row>
    <row r="185" spans="2:11" s="1" customFormat="1" ht="15" customHeight="1">
      <c r="B185" s="297"/>
      <c r="C185" s="274" t="s">
        <v>116</v>
      </c>
      <c r="D185" s="274"/>
      <c r="E185" s="274"/>
      <c r="F185" s="295" t="s">
        <v>552</v>
      </c>
      <c r="G185" s="274"/>
      <c r="H185" s="274" t="s">
        <v>624</v>
      </c>
      <c r="I185" s="274" t="s">
        <v>548</v>
      </c>
      <c r="J185" s="274">
        <v>50</v>
      </c>
      <c r="K185" s="320"/>
    </row>
    <row r="186" spans="2:11" s="1" customFormat="1" ht="15" customHeight="1">
      <c r="B186" s="297"/>
      <c r="C186" s="274" t="s">
        <v>625</v>
      </c>
      <c r="D186" s="274"/>
      <c r="E186" s="274"/>
      <c r="F186" s="295" t="s">
        <v>552</v>
      </c>
      <c r="G186" s="274"/>
      <c r="H186" s="274" t="s">
        <v>626</v>
      </c>
      <c r="I186" s="274" t="s">
        <v>627</v>
      </c>
      <c r="J186" s="274"/>
      <c r="K186" s="320"/>
    </row>
    <row r="187" spans="2:11" s="1" customFormat="1" ht="15" customHeight="1">
      <c r="B187" s="297"/>
      <c r="C187" s="274" t="s">
        <v>628</v>
      </c>
      <c r="D187" s="274"/>
      <c r="E187" s="274"/>
      <c r="F187" s="295" t="s">
        <v>552</v>
      </c>
      <c r="G187" s="274"/>
      <c r="H187" s="274" t="s">
        <v>629</v>
      </c>
      <c r="I187" s="274" t="s">
        <v>627</v>
      </c>
      <c r="J187" s="274"/>
      <c r="K187" s="320"/>
    </row>
    <row r="188" spans="2:11" s="1" customFormat="1" ht="15" customHeight="1">
      <c r="B188" s="297"/>
      <c r="C188" s="274" t="s">
        <v>630</v>
      </c>
      <c r="D188" s="274"/>
      <c r="E188" s="274"/>
      <c r="F188" s="295" t="s">
        <v>552</v>
      </c>
      <c r="G188" s="274"/>
      <c r="H188" s="274" t="s">
        <v>631</v>
      </c>
      <c r="I188" s="274" t="s">
        <v>627</v>
      </c>
      <c r="J188" s="274"/>
      <c r="K188" s="320"/>
    </row>
    <row r="189" spans="2:11" s="1" customFormat="1" ht="15" customHeight="1">
      <c r="B189" s="297"/>
      <c r="C189" s="333" t="s">
        <v>632</v>
      </c>
      <c r="D189" s="274"/>
      <c r="E189" s="274"/>
      <c r="F189" s="295" t="s">
        <v>552</v>
      </c>
      <c r="G189" s="274"/>
      <c r="H189" s="274" t="s">
        <v>633</v>
      </c>
      <c r="I189" s="274" t="s">
        <v>634</v>
      </c>
      <c r="J189" s="334" t="s">
        <v>635</v>
      </c>
      <c r="K189" s="320"/>
    </row>
    <row r="190" spans="2:11" s="18" customFormat="1" ht="15" customHeight="1">
      <c r="B190" s="335"/>
      <c r="C190" s="336" t="s">
        <v>636</v>
      </c>
      <c r="D190" s="337"/>
      <c r="E190" s="337"/>
      <c r="F190" s="338" t="s">
        <v>552</v>
      </c>
      <c r="G190" s="337"/>
      <c r="H190" s="337" t="s">
        <v>637</v>
      </c>
      <c r="I190" s="337" t="s">
        <v>634</v>
      </c>
      <c r="J190" s="339" t="s">
        <v>635</v>
      </c>
      <c r="K190" s="340"/>
    </row>
    <row r="191" spans="2:11" s="1" customFormat="1" ht="15" customHeight="1">
      <c r="B191" s="297"/>
      <c r="C191" s="333" t="s">
        <v>40</v>
      </c>
      <c r="D191" s="274"/>
      <c r="E191" s="274"/>
      <c r="F191" s="295" t="s">
        <v>546</v>
      </c>
      <c r="G191" s="274"/>
      <c r="H191" s="271" t="s">
        <v>638</v>
      </c>
      <c r="I191" s="274" t="s">
        <v>639</v>
      </c>
      <c r="J191" s="274"/>
      <c r="K191" s="320"/>
    </row>
    <row r="192" spans="2:11" s="1" customFormat="1" ht="15" customHeight="1">
      <c r="B192" s="297"/>
      <c r="C192" s="333" t="s">
        <v>640</v>
      </c>
      <c r="D192" s="274"/>
      <c r="E192" s="274"/>
      <c r="F192" s="295" t="s">
        <v>546</v>
      </c>
      <c r="G192" s="274"/>
      <c r="H192" s="274" t="s">
        <v>641</v>
      </c>
      <c r="I192" s="274" t="s">
        <v>581</v>
      </c>
      <c r="J192" s="274"/>
      <c r="K192" s="320"/>
    </row>
    <row r="193" spans="2:11" s="1" customFormat="1" ht="15" customHeight="1">
      <c r="B193" s="297"/>
      <c r="C193" s="333" t="s">
        <v>642</v>
      </c>
      <c r="D193" s="274"/>
      <c r="E193" s="274"/>
      <c r="F193" s="295" t="s">
        <v>546</v>
      </c>
      <c r="G193" s="274"/>
      <c r="H193" s="274" t="s">
        <v>643</v>
      </c>
      <c r="I193" s="274" t="s">
        <v>581</v>
      </c>
      <c r="J193" s="274"/>
      <c r="K193" s="320"/>
    </row>
    <row r="194" spans="2:11" s="1" customFormat="1" ht="15" customHeight="1">
      <c r="B194" s="297"/>
      <c r="C194" s="333" t="s">
        <v>644</v>
      </c>
      <c r="D194" s="274"/>
      <c r="E194" s="274"/>
      <c r="F194" s="295" t="s">
        <v>552</v>
      </c>
      <c r="G194" s="274"/>
      <c r="H194" s="274" t="s">
        <v>645</v>
      </c>
      <c r="I194" s="274" t="s">
        <v>581</v>
      </c>
      <c r="J194" s="274"/>
      <c r="K194" s="320"/>
    </row>
    <row r="195" spans="2:11" s="1" customFormat="1" ht="15" customHeight="1">
      <c r="B195" s="326"/>
      <c r="C195" s="341"/>
      <c r="D195" s="306"/>
      <c r="E195" s="306"/>
      <c r="F195" s="306"/>
      <c r="G195" s="306"/>
      <c r="H195" s="306"/>
      <c r="I195" s="306"/>
      <c r="J195" s="306"/>
      <c r="K195" s="327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308"/>
      <c r="C197" s="318"/>
      <c r="D197" s="318"/>
      <c r="E197" s="318"/>
      <c r="F197" s="328"/>
      <c r="G197" s="318"/>
      <c r="H197" s="318"/>
      <c r="I197" s="318"/>
      <c r="J197" s="318"/>
      <c r="K197" s="308"/>
    </row>
    <row r="198" spans="2:11" s="1" customFormat="1" ht="18.75" customHeight="1"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1" customFormat="1" ht="13.5">
      <c r="B199" s="263"/>
      <c r="C199" s="264"/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1">
      <c r="B200" s="266"/>
      <c r="C200" s="405" t="s">
        <v>646</v>
      </c>
      <c r="D200" s="405"/>
      <c r="E200" s="405"/>
      <c r="F200" s="405"/>
      <c r="G200" s="405"/>
      <c r="H200" s="405"/>
      <c r="I200" s="405"/>
      <c r="J200" s="405"/>
      <c r="K200" s="267"/>
    </row>
    <row r="201" spans="2:11" s="1" customFormat="1" ht="25.5" customHeight="1">
      <c r="B201" s="266"/>
      <c r="C201" s="342" t="s">
        <v>647</v>
      </c>
      <c r="D201" s="342"/>
      <c r="E201" s="342"/>
      <c r="F201" s="342" t="s">
        <v>648</v>
      </c>
      <c r="G201" s="343"/>
      <c r="H201" s="408" t="s">
        <v>649</v>
      </c>
      <c r="I201" s="408"/>
      <c r="J201" s="408"/>
      <c r="K201" s="267"/>
    </row>
    <row r="202" spans="2:11" s="1" customFormat="1" ht="5.25" customHeight="1">
      <c r="B202" s="297"/>
      <c r="C202" s="292"/>
      <c r="D202" s="292"/>
      <c r="E202" s="292"/>
      <c r="F202" s="292"/>
      <c r="G202" s="318"/>
      <c r="H202" s="292"/>
      <c r="I202" s="292"/>
      <c r="J202" s="292"/>
      <c r="K202" s="320"/>
    </row>
    <row r="203" spans="2:11" s="1" customFormat="1" ht="15" customHeight="1">
      <c r="B203" s="297"/>
      <c r="C203" s="274" t="s">
        <v>639</v>
      </c>
      <c r="D203" s="274"/>
      <c r="E203" s="274"/>
      <c r="F203" s="295" t="s">
        <v>41</v>
      </c>
      <c r="G203" s="274"/>
      <c r="H203" s="409" t="s">
        <v>650</v>
      </c>
      <c r="I203" s="409"/>
      <c r="J203" s="409"/>
      <c r="K203" s="320"/>
    </row>
    <row r="204" spans="2:11" s="1" customFormat="1" ht="15" customHeight="1">
      <c r="B204" s="297"/>
      <c r="C204" s="274"/>
      <c r="D204" s="274"/>
      <c r="E204" s="274"/>
      <c r="F204" s="295" t="s">
        <v>42</v>
      </c>
      <c r="G204" s="274"/>
      <c r="H204" s="409" t="s">
        <v>651</v>
      </c>
      <c r="I204" s="409"/>
      <c r="J204" s="409"/>
      <c r="K204" s="320"/>
    </row>
    <row r="205" spans="2:11" s="1" customFormat="1" ht="15" customHeight="1">
      <c r="B205" s="297"/>
      <c r="C205" s="274"/>
      <c r="D205" s="274"/>
      <c r="E205" s="274"/>
      <c r="F205" s="295" t="s">
        <v>45</v>
      </c>
      <c r="G205" s="274"/>
      <c r="H205" s="409" t="s">
        <v>652</v>
      </c>
      <c r="I205" s="409"/>
      <c r="J205" s="409"/>
      <c r="K205" s="320"/>
    </row>
    <row r="206" spans="2:11" s="1" customFormat="1" ht="15" customHeight="1">
      <c r="B206" s="297"/>
      <c r="C206" s="274"/>
      <c r="D206" s="274"/>
      <c r="E206" s="274"/>
      <c r="F206" s="295" t="s">
        <v>43</v>
      </c>
      <c r="G206" s="274"/>
      <c r="H206" s="409" t="s">
        <v>653</v>
      </c>
      <c r="I206" s="409"/>
      <c r="J206" s="409"/>
      <c r="K206" s="320"/>
    </row>
    <row r="207" spans="2:11" s="1" customFormat="1" ht="15" customHeight="1">
      <c r="B207" s="297"/>
      <c r="C207" s="274"/>
      <c r="D207" s="274"/>
      <c r="E207" s="274"/>
      <c r="F207" s="295" t="s">
        <v>44</v>
      </c>
      <c r="G207" s="274"/>
      <c r="H207" s="409" t="s">
        <v>654</v>
      </c>
      <c r="I207" s="409"/>
      <c r="J207" s="409"/>
      <c r="K207" s="320"/>
    </row>
    <row r="208" spans="2:11" s="1" customFormat="1" ht="15" customHeight="1">
      <c r="B208" s="297"/>
      <c r="C208" s="274"/>
      <c r="D208" s="274"/>
      <c r="E208" s="274"/>
      <c r="F208" s="295"/>
      <c r="G208" s="274"/>
      <c r="H208" s="274"/>
      <c r="I208" s="274"/>
      <c r="J208" s="274"/>
      <c r="K208" s="320"/>
    </row>
    <row r="209" spans="2:11" s="1" customFormat="1" ht="15" customHeight="1">
      <c r="B209" s="297"/>
      <c r="C209" s="274" t="s">
        <v>593</v>
      </c>
      <c r="D209" s="274"/>
      <c r="E209" s="274"/>
      <c r="F209" s="295" t="s">
        <v>76</v>
      </c>
      <c r="G209" s="274"/>
      <c r="H209" s="409" t="s">
        <v>655</v>
      </c>
      <c r="I209" s="409"/>
      <c r="J209" s="409"/>
      <c r="K209" s="320"/>
    </row>
    <row r="210" spans="2:11" s="1" customFormat="1" ht="15" customHeight="1">
      <c r="B210" s="297"/>
      <c r="C210" s="274"/>
      <c r="D210" s="274"/>
      <c r="E210" s="274"/>
      <c r="F210" s="295" t="s">
        <v>489</v>
      </c>
      <c r="G210" s="274"/>
      <c r="H210" s="409" t="s">
        <v>490</v>
      </c>
      <c r="I210" s="409"/>
      <c r="J210" s="409"/>
      <c r="K210" s="320"/>
    </row>
    <row r="211" spans="2:11" s="1" customFormat="1" ht="15" customHeight="1">
      <c r="B211" s="297"/>
      <c r="C211" s="274"/>
      <c r="D211" s="274"/>
      <c r="E211" s="274"/>
      <c r="F211" s="295" t="s">
        <v>487</v>
      </c>
      <c r="G211" s="274"/>
      <c r="H211" s="409" t="s">
        <v>656</v>
      </c>
      <c r="I211" s="409"/>
      <c r="J211" s="409"/>
      <c r="K211" s="320"/>
    </row>
    <row r="212" spans="2:11" s="1" customFormat="1" ht="15" customHeight="1">
      <c r="B212" s="344"/>
      <c r="C212" s="274"/>
      <c r="D212" s="274"/>
      <c r="E212" s="274"/>
      <c r="F212" s="295" t="s">
        <v>491</v>
      </c>
      <c r="G212" s="333"/>
      <c r="H212" s="410" t="s">
        <v>492</v>
      </c>
      <c r="I212" s="410"/>
      <c r="J212" s="410"/>
      <c r="K212" s="345"/>
    </row>
    <row r="213" spans="2:11" s="1" customFormat="1" ht="15" customHeight="1">
      <c r="B213" s="344"/>
      <c r="C213" s="274"/>
      <c r="D213" s="274"/>
      <c r="E213" s="274"/>
      <c r="F213" s="295" t="s">
        <v>493</v>
      </c>
      <c r="G213" s="333"/>
      <c r="H213" s="410" t="s">
        <v>657</v>
      </c>
      <c r="I213" s="410"/>
      <c r="J213" s="410"/>
      <c r="K213" s="345"/>
    </row>
    <row r="214" spans="2:11" s="1" customFormat="1" ht="15" customHeight="1">
      <c r="B214" s="344"/>
      <c r="C214" s="274"/>
      <c r="D214" s="274"/>
      <c r="E214" s="274"/>
      <c r="F214" s="295"/>
      <c r="G214" s="333"/>
      <c r="H214" s="324"/>
      <c r="I214" s="324"/>
      <c r="J214" s="324"/>
      <c r="K214" s="345"/>
    </row>
    <row r="215" spans="2:11" s="1" customFormat="1" ht="15" customHeight="1">
      <c r="B215" s="344"/>
      <c r="C215" s="274" t="s">
        <v>617</v>
      </c>
      <c r="D215" s="274"/>
      <c r="E215" s="274"/>
      <c r="F215" s="295">
        <v>1</v>
      </c>
      <c r="G215" s="333"/>
      <c r="H215" s="410" t="s">
        <v>658</v>
      </c>
      <c r="I215" s="410"/>
      <c r="J215" s="410"/>
      <c r="K215" s="345"/>
    </row>
    <row r="216" spans="2:11" s="1" customFormat="1" ht="15" customHeight="1">
      <c r="B216" s="344"/>
      <c r="C216" s="274"/>
      <c r="D216" s="274"/>
      <c r="E216" s="274"/>
      <c r="F216" s="295">
        <v>2</v>
      </c>
      <c r="G216" s="333"/>
      <c r="H216" s="410" t="s">
        <v>659</v>
      </c>
      <c r="I216" s="410"/>
      <c r="J216" s="410"/>
      <c r="K216" s="345"/>
    </row>
    <row r="217" spans="2:11" s="1" customFormat="1" ht="15" customHeight="1">
      <c r="B217" s="344"/>
      <c r="C217" s="274"/>
      <c r="D217" s="274"/>
      <c r="E217" s="274"/>
      <c r="F217" s="295">
        <v>3</v>
      </c>
      <c r="G217" s="333"/>
      <c r="H217" s="410" t="s">
        <v>660</v>
      </c>
      <c r="I217" s="410"/>
      <c r="J217" s="410"/>
      <c r="K217" s="345"/>
    </row>
    <row r="218" spans="2:11" s="1" customFormat="1" ht="15" customHeight="1">
      <c r="B218" s="344"/>
      <c r="C218" s="274"/>
      <c r="D218" s="274"/>
      <c r="E218" s="274"/>
      <c r="F218" s="295">
        <v>4</v>
      </c>
      <c r="G218" s="333"/>
      <c r="H218" s="410" t="s">
        <v>661</v>
      </c>
      <c r="I218" s="410"/>
      <c r="J218" s="410"/>
      <c r="K218" s="345"/>
    </row>
    <row r="219" spans="2:11" s="1" customFormat="1" ht="12.75" customHeight="1">
      <c r="B219" s="346"/>
      <c r="C219" s="347"/>
      <c r="D219" s="347"/>
      <c r="E219" s="347"/>
      <c r="F219" s="347"/>
      <c r="G219" s="347"/>
      <c r="H219" s="347"/>
      <c r="I219" s="347"/>
      <c r="J219" s="347"/>
      <c r="K219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LAPTOP-F311AD80\Jiří Lábus</dc:creator>
  <cp:keywords/>
  <dc:description/>
  <cp:lastModifiedBy>Trejbal Tomáš</cp:lastModifiedBy>
  <dcterms:created xsi:type="dcterms:W3CDTF">2024-03-01T09:43:44Z</dcterms:created>
  <dcterms:modified xsi:type="dcterms:W3CDTF">2024-04-25T05:18:04Z</dcterms:modified>
  <cp:category/>
  <cp:version/>
  <cp:contentType/>
  <cp:contentStatus/>
</cp:coreProperties>
</file>