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defaultThemeVersion="124226"/>
  <mc:AlternateContent xmlns:mc="http://schemas.openxmlformats.org/markup-compatibility/2006">
    <mc:Choice Requires="x15">
      <x15ac:absPath xmlns:x15ac="http://schemas.microsoft.com/office/spreadsheetml/2010/11/ac" url="S:\Technicka dokumentace\Technická řešení\Projekty PASCO a ROBOTEL\Vzorové projekty škol\ZŠ Liberec - Švermova\21DEPRJ00182\PR3_odevzdaná - revize 2\Výkazy pro agenturu\"/>
    </mc:Choice>
  </mc:AlternateContent>
  <xr:revisionPtr revIDLastSave="0" documentId="13_ncr:1_{63694D23-44B9-413D-878E-CCCD05F10282}" xr6:coauthVersionLast="47" xr6:coauthVersionMax="47" xr10:uidLastSave="{00000000-0000-0000-0000-000000000000}"/>
  <bookViews>
    <workbookView xWindow="-120" yWindow="-120" windowWidth="51840" windowHeight="21120" xr2:uid="{00000000-000D-0000-FFFF-FFFF00000000}"/>
  </bookViews>
  <sheets>
    <sheet name="Krycí list" sheetId="1" r:id="rId1"/>
    <sheet name="Rekapitulace" sheetId="2" r:id="rId2"/>
    <sheet name="A1.08" sheetId="5" r:id="rId3"/>
    <sheet name="A1.14" sheetId="6" r:id="rId4"/>
    <sheet name="A1.16" sheetId="7" r:id="rId5"/>
    <sheet name="A1.19" sheetId="8" r:id="rId6"/>
    <sheet name="A2.06" sheetId="9" r:id="rId7"/>
    <sheet name="A2.12" sheetId="10" r:id="rId8"/>
    <sheet name="B1.07" sheetId="12" r:id="rId9"/>
    <sheet name="B1.05" sheetId="13" r:id="rId10"/>
    <sheet name="B1.08" sheetId="14" r:id="rId11"/>
    <sheet name="B2.08" sheetId="15" r:id="rId12"/>
    <sheet name="B2.11" sheetId="16" r:id="rId13"/>
    <sheet name="B3.10" sheetId="17" r:id="rId14"/>
    <sheet name="B3.09" sheetId="18" r:id="rId15"/>
    <sheet name="Bkab1.08" sheetId="20" r:id="rId16"/>
    <sheet name="B2.10" sheetId="21" r:id="rId17"/>
    <sheet name="#Figury" sheetId="4" state="hidden" r:id="rId18"/>
  </sheets>
  <externalReferences>
    <externalReference r:id="rId19"/>
  </externalReferences>
  <definedNames>
    <definedName name="_xlnm.Print_Titles" localSheetId="2">'A1.08'!$11:$13</definedName>
    <definedName name="_xlnm.Print_Titles" localSheetId="3">'A1.14'!$11:$13</definedName>
    <definedName name="_xlnm.Print_Titles" localSheetId="4">'A1.16'!$11:$13</definedName>
    <definedName name="_xlnm.Print_Titles" localSheetId="5">'A1.19'!$11:$13</definedName>
    <definedName name="_xlnm.Print_Titles" localSheetId="6">'A2.06'!$11:$13</definedName>
    <definedName name="_xlnm.Print_Titles" localSheetId="7">'A2.12'!$11:$13</definedName>
    <definedName name="_xlnm.Print_Titles" localSheetId="9">'B1.05'!$11:$13</definedName>
    <definedName name="_xlnm.Print_Titles" localSheetId="8">'B1.07'!$11:$13</definedName>
    <definedName name="_xlnm.Print_Titles" localSheetId="10">'B1.08'!$11:$13</definedName>
    <definedName name="_xlnm.Print_Titles" localSheetId="11">'B2.08'!$11:$13</definedName>
    <definedName name="_xlnm.Print_Titles" localSheetId="16">'B2.10'!$11:$13</definedName>
    <definedName name="_xlnm.Print_Titles" localSheetId="12">'B2.11'!$11:$13</definedName>
    <definedName name="_xlnm.Print_Titles" localSheetId="14">'B3.09'!$11:$13</definedName>
    <definedName name="_xlnm.Print_Titles" localSheetId="13">'B3.10'!$11:$13</definedName>
    <definedName name="_xlnm.Print_Titles" localSheetId="15">Bkab1.08!$11:$13</definedName>
    <definedName name="_xlnm.Print_Titles" localSheetId="1">Rekapitulace!$11:$13</definedName>
    <definedName name="_xlnm.Print_Area" localSheetId="2">'A1.08'!$A$1:$L$54</definedName>
    <definedName name="_xlnm.Print_Area" localSheetId="3">'A1.14'!$A$1:$L$33</definedName>
    <definedName name="_xlnm.Print_Area" localSheetId="4">'A1.16'!$A$1:$L$35</definedName>
    <definedName name="_xlnm.Print_Area" localSheetId="5">'A1.19'!$A$1:$L$29</definedName>
    <definedName name="_xlnm.Print_Area" localSheetId="6">'A2.06'!$A$1:$L$71</definedName>
    <definedName name="_xlnm.Print_Area" localSheetId="7">'A2.12'!$A$1:$L$20</definedName>
    <definedName name="_xlnm.Print_Area" localSheetId="9">'B1.05'!$A$1:$L$39</definedName>
    <definedName name="_xlnm.Print_Area" localSheetId="8">'B1.07'!$A$1:$L$51</definedName>
    <definedName name="_xlnm.Print_Area" localSheetId="10">'B1.08'!$A$1:$L$53</definedName>
    <definedName name="_xlnm.Print_Area" localSheetId="11">'B2.08'!$A$1:$L$52</definedName>
    <definedName name="_xlnm.Print_Area" localSheetId="16">'B2.10'!$A$1:$L$19</definedName>
    <definedName name="_xlnm.Print_Area" localSheetId="12">'B2.11'!$A$1:$L$71</definedName>
    <definedName name="_xlnm.Print_Area" localSheetId="14">'B3.09'!$A$1:$L$20</definedName>
    <definedName name="_xlnm.Print_Area" localSheetId="13">'B3.10'!$A$1:$L$35</definedName>
    <definedName name="_xlnm.Print_Area" localSheetId="15">Bkab1.08!$A$1:$L$19</definedName>
    <definedName name="Z_65E3123D_ED26_44E3_A414_09EEEF825484_.wvu.Cols" localSheetId="2" hidden="1">'A1.08'!#REF!,'A1.08'!#REF!,'A1.08'!#REF!</definedName>
    <definedName name="Z_65E3123D_ED26_44E3_A414_09EEEF825484_.wvu.Cols" localSheetId="3" hidden="1">'A1.14'!#REF!,'A1.14'!#REF!,'A1.14'!#REF!</definedName>
    <definedName name="Z_65E3123D_ED26_44E3_A414_09EEEF825484_.wvu.Cols" localSheetId="4" hidden="1">'A1.16'!#REF!,'A1.16'!#REF!,'A1.16'!#REF!</definedName>
    <definedName name="Z_65E3123D_ED26_44E3_A414_09EEEF825484_.wvu.Cols" localSheetId="5" hidden="1">'A1.19'!#REF!,'A1.19'!#REF!,'A1.19'!#REF!</definedName>
    <definedName name="Z_65E3123D_ED26_44E3_A414_09EEEF825484_.wvu.Cols" localSheetId="6" hidden="1">'A2.06'!#REF!,'A2.06'!#REF!,'A2.06'!#REF!</definedName>
    <definedName name="Z_65E3123D_ED26_44E3_A414_09EEEF825484_.wvu.Cols" localSheetId="7" hidden="1">'A2.12'!#REF!,'A2.12'!#REF!,'A2.12'!#REF!</definedName>
    <definedName name="Z_65E3123D_ED26_44E3_A414_09EEEF825484_.wvu.Cols" localSheetId="9" hidden="1">'B1.05'!#REF!,'B1.05'!#REF!,'B1.05'!#REF!</definedName>
    <definedName name="Z_65E3123D_ED26_44E3_A414_09EEEF825484_.wvu.Cols" localSheetId="8" hidden="1">'B1.07'!#REF!,'B1.07'!#REF!,'B1.07'!#REF!</definedName>
    <definedName name="Z_65E3123D_ED26_44E3_A414_09EEEF825484_.wvu.Cols" localSheetId="10" hidden="1">'B1.08'!#REF!,'B1.08'!#REF!,'B1.08'!#REF!</definedName>
    <definedName name="Z_65E3123D_ED26_44E3_A414_09EEEF825484_.wvu.Cols" localSheetId="11" hidden="1">'B2.08'!#REF!,'B2.08'!#REF!,'B2.08'!#REF!</definedName>
    <definedName name="Z_65E3123D_ED26_44E3_A414_09EEEF825484_.wvu.Cols" localSheetId="16" hidden="1">'B2.10'!#REF!,'B2.10'!#REF!,'B2.10'!#REF!</definedName>
    <definedName name="Z_65E3123D_ED26_44E3_A414_09EEEF825484_.wvu.Cols" localSheetId="12" hidden="1">'B2.11'!#REF!,'B2.11'!#REF!,'B2.11'!#REF!</definedName>
    <definedName name="Z_65E3123D_ED26_44E3_A414_09EEEF825484_.wvu.Cols" localSheetId="14" hidden="1">'B3.09'!#REF!,'B3.09'!#REF!,'B3.09'!#REF!</definedName>
    <definedName name="Z_65E3123D_ED26_44E3_A414_09EEEF825484_.wvu.Cols" localSheetId="13" hidden="1">'B3.10'!#REF!,'B3.10'!#REF!,'B3.10'!#REF!</definedName>
    <definedName name="Z_65E3123D_ED26_44E3_A414_09EEEF825484_.wvu.Cols" localSheetId="15" hidden="1">Bkab1.08!#REF!,Bkab1.08!#REF!,Bkab1.08!#REF!</definedName>
    <definedName name="Z_65E3123D_ED26_44E3_A414_09EEEF825484_.wvu.Cols" localSheetId="1" hidden="1">Rekapitulace!#REF!</definedName>
    <definedName name="Z_65E3123D_ED26_44E3_A414_09EEEF825484_.wvu.PrintArea" localSheetId="2" hidden="1">'A1.08'!$A$1:$L$54</definedName>
    <definedName name="Z_65E3123D_ED26_44E3_A414_09EEEF825484_.wvu.PrintArea" localSheetId="3" hidden="1">'A1.14'!$A$1:$L$33</definedName>
    <definedName name="Z_65E3123D_ED26_44E3_A414_09EEEF825484_.wvu.PrintArea" localSheetId="4" hidden="1">'A1.16'!$A$1:$L$35</definedName>
    <definedName name="Z_65E3123D_ED26_44E3_A414_09EEEF825484_.wvu.PrintArea" localSheetId="5" hidden="1">'A1.19'!$A$1:$L$29</definedName>
    <definedName name="Z_65E3123D_ED26_44E3_A414_09EEEF825484_.wvu.PrintArea" localSheetId="6" hidden="1">'A2.06'!$A$1:$L$71</definedName>
    <definedName name="Z_65E3123D_ED26_44E3_A414_09EEEF825484_.wvu.PrintArea" localSheetId="7" hidden="1">'A2.12'!$A$1:$L$20</definedName>
    <definedName name="Z_65E3123D_ED26_44E3_A414_09EEEF825484_.wvu.PrintArea" localSheetId="9" hidden="1">'B1.05'!$A$1:$L$39</definedName>
    <definedName name="Z_65E3123D_ED26_44E3_A414_09EEEF825484_.wvu.PrintArea" localSheetId="8" hidden="1">'B1.07'!$A$1:$L$51</definedName>
    <definedName name="Z_65E3123D_ED26_44E3_A414_09EEEF825484_.wvu.PrintArea" localSheetId="10" hidden="1">'B1.08'!$A$1:$L$53</definedName>
    <definedName name="Z_65E3123D_ED26_44E3_A414_09EEEF825484_.wvu.PrintArea" localSheetId="11" hidden="1">'B2.08'!$A$1:$L$52</definedName>
    <definedName name="Z_65E3123D_ED26_44E3_A414_09EEEF825484_.wvu.PrintArea" localSheetId="16" hidden="1">'B2.10'!$A$1:$L$19</definedName>
    <definedName name="Z_65E3123D_ED26_44E3_A414_09EEEF825484_.wvu.PrintArea" localSheetId="12" hidden="1">'B2.11'!$A$1:$L$71</definedName>
    <definedName name="Z_65E3123D_ED26_44E3_A414_09EEEF825484_.wvu.PrintArea" localSheetId="14" hidden="1">'B3.09'!$A$1:$L$20</definedName>
    <definedName name="Z_65E3123D_ED26_44E3_A414_09EEEF825484_.wvu.PrintArea" localSheetId="13" hidden="1">'B3.10'!$A$1:$L$35</definedName>
    <definedName name="Z_65E3123D_ED26_44E3_A414_09EEEF825484_.wvu.PrintArea" localSheetId="15" hidden="1">Bkab1.08!$A$1:$L$19</definedName>
    <definedName name="Z_65E3123D_ED26_44E3_A414_09EEEF825484_.wvu.PrintTitles" localSheetId="2" hidden="1">'A1.08'!$11:$13</definedName>
    <definedName name="Z_65E3123D_ED26_44E3_A414_09EEEF825484_.wvu.PrintTitles" localSheetId="3" hidden="1">'A1.14'!$11:$13</definedName>
    <definedName name="Z_65E3123D_ED26_44E3_A414_09EEEF825484_.wvu.PrintTitles" localSheetId="4" hidden="1">'A1.16'!$11:$13</definedName>
    <definedName name="Z_65E3123D_ED26_44E3_A414_09EEEF825484_.wvu.PrintTitles" localSheetId="5" hidden="1">'A1.19'!$11:$13</definedName>
    <definedName name="Z_65E3123D_ED26_44E3_A414_09EEEF825484_.wvu.PrintTitles" localSheetId="6" hidden="1">'A2.06'!$11:$13</definedName>
    <definedName name="Z_65E3123D_ED26_44E3_A414_09EEEF825484_.wvu.PrintTitles" localSheetId="7" hidden="1">'A2.12'!$11:$13</definedName>
    <definedName name="Z_65E3123D_ED26_44E3_A414_09EEEF825484_.wvu.PrintTitles" localSheetId="9" hidden="1">'B1.05'!$11:$13</definedName>
    <definedName name="Z_65E3123D_ED26_44E3_A414_09EEEF825484_.wvu.PrintTitles" localSheetId="8" hidden="1">'B1.07'!$11:$13</definedName>
    <definedName name="Z_65E3123D_ED26_44E3_A414_09EEEF825484_.wvu.PrintTitles" localSheetId="10" hidden="1">'B1.08'!$11:$13</definedName>
    <definedName name="Z_65E3123D_ED26_44E3_A414_09EEEF825484_.wvu.PrintTitles" localSheetId="11" hidden="1">'B2.08'!$11:$13</definedName>
    <definedName name="Z_65E3123D_ED26_44E3_A414_09EEEF825484_.wvu.PrintTitles" localSheetId="16" hidden="1">'B2.10'!$11:$13</definedName>
    <definedName name="Z_65E3123D_ED26_44E3_A414_09EEEF825484_.wvu.PrintTitles" localSheetId="12" hidden="1">'B2.11'!$11:$13</definedName>
    <definedName name="Z_65E3123D_ED26_44E3_A414_09EEEF825484_.wvu.PrintTitles" localSheetId="14" hidden="1">'B3.09'!$11:$13</definedName>
    <definedName name="Z_65E3123D_ED26_44E3_A414_09EEEF825484_.wvu.PrintTitles" localSheetId="13" hidden="1">'B3.10'!$11:$13</definedName>
    <definedName name="Z_65E3123D_ED26_44E3_A414_09EEEF825484_.wvu.PrintTitles" localSheetId="15" hidden="1">Bkab1.08!$11:$13</definedName>
    <definedName name="Z_65E3123D_ED26_44E3_A414_09EEEF825484_.wvu.PrintTitles" localSheetId="1" hidden="1">Rekapitulace!$11:$13</definedName>
    <definedName name="Z_65E3123D_ED26_44E3_A414_09EEEF825484_.wvu.Rows" localSheetId="2" hidden="1">'A1.08'!#REF!,'A1.08'!#REF!,'A1.08'!#REF!,'A1.08'!#REF!,'A1.08'!#REF!,'A1.08'!#REF!,'A1.08'!#REF!,'A1.08'!#REF!,'A1.08'!#REF!,'A1.08'!#REF!,'A1.08'!#REF!,'A1.08'!#REF!,'A1.08'!#REF!,'A1.08'!#REF!,'A1.08'!#REF!,'A1.08'!#REF!,'A1.08'!#REF!,'A1.08'!#REF!,'A1.08'!#REF!,'A1.08'!#REF!,'A1.08'!#REF!,'A1.08'!#REF!,'A1.08'!#REF!,'A1.08'!#REF!,'A1.08'!#REF!,'A1.08'!#REF!,'A1.08'!#REF!,'A1.08'!#REF!,'A1.08'!#REF!,'A1.08'!#REF!,'A1.08'!#REF!,'A1.08'!#REF!,'A1.08'!#REF!,'A1.08'!#REF!,'A1.08'!#REF!,'A1.08'!#REF!,'A1.08'!#REF!,'A1.08'!#REF!,'A1.08'!#REF!,'A1.08'!#REF!,'A1.08'!#REF!</definedName>
    <definedName name="Z_65E3123D_ED26_44E3_A414_09EEEF825484_.wvu.Rows" localSheetId="3" hidden="1">'A1.14'!#REF!,'A1.14'!#REF!,'A1.14'!#REF!,'A1.14'!#REF!,'A1.14'!#REF!,'A1.14'!#REF!,'A1.14'!#REF!,'A1.14'!#REF!,'A1.14'!#REF!,'A1.14'!#REF!,'A1.14'!#REF!,'A1.14'!#REF!,'A1.14'!#REF!,'A1.14'!#REF!,'A1.14'!#REF!,'A1.14'!#REF!,'A1.14'!#REF!,'A1.14'!#REF!,'A1.14'!#REF!,'A1.14'!#REF!,'A1.14'!#REF!,'A1.14'!#REF!,'A1.14'!#REF!,'A1.14'!#REF!,'A1.14'!#REF!,'A1.14'!#REF!,'A1.14'!#REF!,'A1.14'!#REF!,'A1.14'!#REF!,'A1.14'!#REF!,'A1.14'!#REF!,'A1.14'!#REF!,'A1.14'!#REF!,'A1.14'!#REF!,'A1.14'!#REF!,'A1.14'!#REF!,'A1.14'!#REF!,'A1.14'!#REF!,'A1.14'!#REF!,'A1.14'!#REF!,'A1.14'!#REF!</definedName>
    <definedName name="Z_65E3123D_ED26_44E3_A414_09EEEF825484_.wvu.Rows" localSheetId="4" hidden="1">'A1.16'!#REF!,'A1.16'!#REF!,'A1.16'!#REF!,'A1.16'!#REF!,'A1.16'!#REF!,'A1.16'!#REF!,'A1.16'!#REF!,'A1.16'!#REF!,'A1.16'!#REF!,'A1.16'!#REF!,'A1.16'!#REF!,'A1.16'!#REF!,'A1.16'!#REF!,'A1.16'!#REF!,'A1.16'!#REF!,'A1.16'!#REF!,'A1.16'!#REF!,'A1.16'!#REF!,'A1.16'!#REF!,'A1.16'!#REF!,'A1.16'!#REF!,'A1.16'!#REF!,'A1.16'!#REF!,'A1.16'!#REF!,'A1.16'!#REF!,'A1.16'!#REF!,'A1.16'!#REF!,'A1.16'!#REF!,'A1.16'!#REF!,'A1.16'!#REF!,'A1.16'!#REF!,'A1.16'!#REF!,'A1.16'!#REF!,'A1.16'!#REF!,'A1.16'!#REF!,'A1.16'!#REF!,'A1.16'!#REF!,'A1.16'!#REF!,'A1.16'!#REF!,'A1.16'!#REF!,'A1.16'!#REF!</definedName>
    <definedName name="Z_65E3123D_ED26_44E3_A414_09EEEF825484_.wvu.Rows" localSheetId="5" hidden="1">'A1.19'!#REF!,'A1.19'!#REF!,'A1.19'!#REF!,'A1.19'!#REF!,'A1.19'!#REF!,'A1.19'!#REF!,'A1.19'!#REF!,'A1.19'!#REF!,'A1.19'!#REF!,'A1.19'!#REF!,'A1.19'!#REF!,'A1.19'!#REF!,'A1.19'!#REF!,'A1.19'!#REF!,'A1.19'!#REF!,'A1.19'!#REF!,'A1.19'!#REF!,'A1.19'!#REF!,'A1.19'!#REF!,'A1.19'!#REF!,'A1.19'!#REF!,'A1.19'!#REF!,'A1.19'!#REF!,'A1.19'!#REF!,'A1.19'!#REF!,'A1.19'!#REF!,'A1.19'!#REF!,'A1.19'!#REF!,'A1.19'!#REF!,'A1.19'!#REF!,'A1.19'!#REF!,'A1.19'!#REF!,'A1.19'!#REF!,'A1.19'!#REF!,'A1.19'!#REF!,'A1.19'!#REF!,'A1.19'!#REF!,'A1.19'!#REF!,'A1.19'!#REF!,'A1.19'!#REF!,'A1.19'!#REF!</definedName>
    <definedName name="Z_65E3123D_ED26_44E3_A414_09EEEF825484_.wvu.Rows" localSheetId="6" hidden="1">'A2.06'!#REF!,'A2.06'!#REF!,'A2.06'!#REF!,'A2.06'!#REF!,'A2.06'!#REF!,'A2.06'!#REF!,'A2.06'!#REF!,'A2.06'!#REF!,'A2.06'!#REF!,'A2.06'!#REF!,'A2.06'!#REF!,'A2.06'!#REF!,'A2.06'!#REF!,'A2.06'!#REF!,'A2.06'!#REF!,'A2.06'!#REF!,'A2.06'!#REF!,'A2.06'!#REF!,'A2.06'!#REF!,'A2.06'!#REF!,'A2.06'!#REF!,'A2.06'!#REF!,'A2.06'!#REF!,'A2.06'!#REF!,'A2.06'!#REF!,'A2.06'!#REF!,'A2.06'!#REF!,'A2.06'!#REF!,'A2.06'!#REF!,'A2.06'!#REF!,'A2.06'!#REF!,'A2.06'!#REF!,'A2.06'!#REF!,'A2.06'!#REF!,'A2.06'!#REF!,'A2.06'!#REF!,'A2.06'!#REF!,'A2.06'!#REF!,'A2.06'!#REF!,'A2.06'!#REF!,'A2.06'!#REF!</definedName>
    <definedName name="Z_65E3123D_ED26_44E3_A414_09EEEF825484_.wvu.Rows" localSheetId="7" hidden="1">'A2.12'!#REF!,'A2.12'!#REF!,'A2.12'!#REF!,'A2.12'!#REF!,'A2.12'!#REF!,'A2.12'!#REF!,'A2.12'!#REF!,'A2.12'!#REF!,'A2.12'!#REF!,'A2.12'!#REF!,'A2.12'!#REF!,'A2.12'!#REF!,'A2.12'!#REF!,'A2.12'!#REF!,'A2.12'!#REF!,'A2.12'!#REF!,'A2.12'!#REF!,'A2.12'!#REF!,'A2.12'!#REF!,'A2.12'!#REF!,'A2.12'!#REF!,'A2.12'!#REF!,'A2.12'!#REF!,'A2.12'!#REF!,'A2.12'!#REF!,'A2.12'!#REF!,'A2.12'!#REF!,'A2.12'!#REF!,'A2.12'!#REF!,'A2.12'!#REF!,'A2.12'!#REF!,'A2.12'!#REF!,'A2.12'!#REF!,'A2.12'!#REF!,'A2.12'!#REF!,'A2.12'!#REF!,'A2.12'!#REF!,'A2.12'!#REF!,'A2.12'!#REF!,'A2.12'!#REF!,'A2.12'!#REF!</definedName>
    <definedName name="Z_65E3123D_ED26_44E3_A414_09EEEF825484_.wvu.Rows" localSheetId="9" hidden="1">'B1.05'!#REF!,'B1.05'!#REF!,'B1.05'!#REF!,'B1.05'!#REF!,'B1.05'!#REF!,'B1.05'!#REF!,'B1.05'!#REF!,'B1.05'!#REF!,'B1.05'!#REF!,'B1.05'!#REF!,'B1.05'!#REF!,'B1.05'!#REF!,'B1.05'!#REF!,'B1.05'!#REF!,'B1.05'!#REF!,'B1.05'!#REF!,'B1.05'!#REF!,'B1.05'!#REF!,'B1.05'!#REF!,'B1.05'!#REF!,'B1.05'!#REF!,'B1.05'!#REF!,'B1.05'!#REF!,'B1.05'!#REF!,'B1.05'!#REF!,'B1.05'!#REF!,'B1.05'!#REF!,'B1.05'!#REF!,'B1.05'!#REF!,'B1.05'!#REF!,'B1.05'!#REF!,'B1.05'!#REF!,'B1.05'!#REF!,'B1.05'!#REF!,'B1.05'!#REF!,'B1.05'!#REF!,'B1.05'!#REF!,'B1.05'!#REF!,'B1.05'!#REF!,'B1.05'!#REF!,'B1.05'!#REF!</definedName>
    <definedName name="Z_65E3123D_ED26_44E3_A414_09EEEF825484_.wvu.Rows" localSheetId="8" hidden="1">'B1.07'!#REF!,'B1.07'!#REF!,'B1.07'!#REF!,'B1.07'!#REF!,'B1.07'!#REF!,'B1.07'!#REF!,'B1.07'!#REF!,'B1.07'!#REF!,'B1.07'!#REF!,'B1.07'!#REF!,'B1.07'!#REF!,'B1.07'!#REF!,'B1.07'!#REF!,'B1.07'!#REF!,'B1.07'!#REF!,'B1.07'!#REF!,'B1.07'!#REF!,'B1.07'!#REF!,'B1.07'!#REF!,'B1.07'!#REF!,'B1.07'!#REF!,'B1.07'!#REF!,'B1.07'!#REF!,'B1.07'!#REF!,'B1.07'!#REF!,'B1.07'!#REF!,'B1.07'!#REF!,'B1.07'!#REF!,'B1.07'!#REF!,'B1.07'!#REF!,'B1.07'!#REF!,'B1.07'!#REF!,'B1.07'!#REF!,'B1.07'!#REF!,'B1.07'!#REF!,'B1.07'!#REF!,'B1.07'!#REF!,'B1.07'!#REF!,'B1.07'!#REF!,'B1.07'!#REF!,'B1.07'!#REF!</definedName>
    <definedName name="Z_65E3123D_ED26_44E3_A414_09EEEF825484_.wvu.Rows" localSheetId="10" hidden="1">'B1.08'!#REF!,'B1.08'!#REF!,'B1.08'!#REF!,'B1.08'!#REF!,'B1.08'!#REF!,'B1.08'!#REF!,'B1.08'!#REF!,'B1.08'!#REF!,'B1.08'!#REF!,'B1.08'!#REF!,'B1.08'!#REF!,'B1.08'!#REF!,'B1.08'!#REF!,'B1.08'!#REF!,'B1.08'!#REF!,'B1.08'!#REF!,'B1.08'!#REF!,'B1.08'!#REF!,'B1.08'!#REF!,'B1.08'!#REF!,'B1.08'!#REF!,'B1.08'!#REF!,'B1.08'!#REF!,'B1.08'!#REF!,'B1.08'!#REF!,'B1.08'!#REF!,'B1.08'!#REF!,'B1.08'!#REF!,'B1.08'!#REF!,'B1.08'!#REF!,'B1.08'!#REF!,'B1.08'!#REF!,'B1.08'!#REF!,'B1.08'!#REF!,'B1.08'!#REF!,'B1.08'!#REF!,'B1.08'!#REF!,'B1.08'!#REF!,'B1.08'!#REF!,'B1.08'!#REF!,'B1.08'!#REF!</definedName>
    <definedName name="Z_65E3123D_ED26_44E3_A414_09EEEF825484_.wvu.Rows" localSheetId="11" hidden="1">'B2.08'!#REF!,'B2.08'!#REF!,'B2.08'!#REF!,'B2.08'!#REF!,'B2.08'!#REF!,'B2.08'!#REF!,'B2.08'!#REF!,'B2.08'!#REF!,'B2.08'!#REF!,'B2.08'!#REF!,'B2.08'!#REF!,'B2.08'!#REF!,'B2.08'!#REF!,'B2.08'!#REF!,'B2.08'!#REF!,'B2.08'!#REF!,'B2.08'!#REF!,'B2.08'!#REF!,'B2.08'!#REF!,'B2.08'!#REF!,'B2.08'!#REF!,'B2.08'!#REF!,'B2.08'!#REF!,'B2.08'!#REF!,'B2.08'!#REF!,'B2.08'!#REF!,'B2.08'!#REF!,'B2.08'!#REF!,'B2.08'!#REF!,'B2.08'!#REF!,'B2.08'!#REF!,'B2.08'!#REF!,'B2.08'!#REF!,'B2.08'!#REF!,'B2.08'!#REF!,'B2.08'!#REF!,'B2.08'!#REF!,'B2.08'!#REF!,'B2.08'!#REF!,'B2.08'!#REF!,'B2.08'!#REF!</definedName>
    <definedName name="Z_65E3123D_ED26_44E3_A414_09EEEF825484_.wvu.Rows" localSheetId="16" hidden="1">'B2.10'!#REF!,'B2.10'!#REF!,'B2.10'!#REF!,'B2.10'!#REF!,'B2.10'!#REF!,'B2.10'!#REF!,'B2.10'!#REF!,'B2.10'!#REF!,'B2.10'!#REF!,'B2.10'!#REF!,'B2.10'!#REF!,'B2.10'!#REF!,'B2.10'!#REF!,'B2.10'!#REF!,'B2.10'!#REF!,'B2.10'!#REF!,'B2.10'!#REF!,'B2.10'!#REF!,'B2.10'!#REF!,'B2.10'!#REF!,'B2.10'!#REF!,'B2.10'!#REF!,'B2.10'!#REF!,'B2.10'!#REF!,'B2.10'!#REF!,'B2.10'!#REF!,'B2.10'!#REF!,'B2.10'!#REF!,'B2.10'!#REF!,'B2.10'!#REF!,'B2.10'!#REF!,'B2.10'!#REF!,'B2.10'!#REF!,'B2.10'!#REF!,'B2.10'!#REF!,'B2.10'!#REF!,'B2.10'!#REF!,'B2.10'!#REF!,'B2.10'!#REF!,'B2.10'!#REF!,'B2.10'!#REF!</definedName>
    <definedName name="Z_65E3123D_ED26_44E3_A414_09EEEF825484_.wvu.Rows" localSheetId="12" hidden="1">'B2.11'!#REF!,'B2.11'!#REF!,'B2.11'!#REF!,'B2.11'!#REF!,'B2.11'!#REF!,'B2.11'!#REF!,'B2.11'!#REF!,'B2.11'!#REF!,'B2.11'!#REF!,'B2.11'!#REF!,'B2.11'!#REF!,'B2.11'!#REF!,'B2.11'!#REF!,'B2.11'!#REF!,'B2.11'!#REF!,'B2.11'!#REF!,'B2.11'!#REF!,'B2.11'!#REF!,'B2.11'!#REF!,'B2.11'!#REF!,'B2.11'!#REF!,'B2.11'!#REF!,'B2.11'!#REF!,'B2.11'!#REF!,'B2.11'!#REF!,'B2.11'!#REF!,'B2.11'!#REF!,'B2.11'!#REF!,'B2.11'!#REF!,'B2.11'!#REF!,'B2.11'!#REF!,'B2.11'!#REF!,'B2.11'!#REF!,'B2.11'!#REF!,'B2.11'!#REF!,'B2.11'!#REF!,'B2.11'!#REF!,'B2.11'!#REF!,'B2.11'!#REF!,'B2.11'!#REF!,'B2.11'!#REF!</definedName>
    <definedName name="Z_65E3123D_ED26_44E3_A414_09EEEF825484_.wvu.Rows" localSheetId="14" hidden="1">'B3.09'!#REF!,'B3.09'!#REF!,'B3.09'!#REF!,'B3.09'!#REF!,'B3.09'!#REF!,'B3.09'!#REF!,'B3.09'!#REF!,'B3.09'!#REF!,'B3.09'!#REF!,'B3.09'!#REF!,'B3.09'!#REF!,'B3.09'!#REF!,'B3.09'!#REF!,'B3.09'!#REF!,'B3.09'!#REF!,'B3.09'!#REF!,'B3.09'!#REF!,'B3.09'!#REF!,'B3.09'!#REF!,'B3.09'!#REF!,'B3.09'!#REF!,'B3.09'!#REF!,'B3.09'!#REF!,'B3.09'!#REF!,'B3.09'!#REF!,'B3.09'!#REF!,'B3.09'!#REF!,'B3.09'!#REF!,'B3.09'!#REF!,'B3.09'!#REF!,'B3.09'!#REF!,'B3.09'!#REF!,'B3.09'!#REF!,'B3.09'!#REF!,'B3.09'!#REF!,'B3.09'!#REF!,'B3.09'!#REF!,'B3.09'!#REF!,'B3.09'!#REF!,'B3.09'!#REF!,'B3.09'!#REF!</definedName>
    <definedName name="Z_65E3123D_ED26_44E3_A414_09EEEF825484_.wvu.Rows" localSheetId="13" hidden="1">'B3.10'!#REF!,'B3.10'!#REF!,'B3.10'!#REF!,'B3.10'!#REF!,'B3.10'!#REF!,'B3.10'!#REF!,'B3.10'!#REF!,'B3.10'!#REF!,'B3.10'!#REF!,'B3.10'!#REF!,'B3.10'!#REF!,'B3.10'!#REF!,'B3.10'!#REF!,'B3.10'!#REF!,'B3.10'!#REF!,'B3.10'!#REF!,'B3.10'!#REF!,'B3.10'!#REF!,'B3.10'!#REF!,'B3.10'!#REF!,'B3.10'!#REF!,'B3.10'!#REF!,'B3.10'!#REF!,'B3.10'!#REF!,'B3.10'!#REF!,'B3.10'!#REF!,'B3.10'!#REF!,'B3.10'!#REF!,'B3.10'!#REF!,'B3.10'!#REF!,'B3.10'!#REF!,'B3.10'!#REF!,'B3.10'!#REF!,'B3.10'!#REF!,'B3.10'!#REF!,'B3.10'!#REF!,'B3.10'!#REF!,'B3.10'!#REF!,'B3.10'!#REF!,'B3.10'!#REF!,'B3.10'!#REF!</definedName>
    <definedName name="Z_65E3123D_ED26_44E3_A414_09EEEF825484_.wvu.Rows" localSheetId="15" hidden="1">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definedName>
    <definedName name="Z_65E3123D_ED26_44E3_A414_09EEEF825484_.wvu.Rows" localSheetId="0" hidden="1">'Krycí list'!$1:$1,'Krycí list'!$3:$3,'Krycí list'!$6:$6,'Krycí list'!$8:$8,'Krycí list'!$10:$24</definedName>
    <definedName name="Z_82B4F4D9_5370_4303_A97E_2A49E01AF629_.wvu.Cols" localSheetId="2" hidden="1">'A1.08'!#REF!,'A1.08'!#REF!,'A1.08'!#REF!</definedName>
    <definedName name="Z_82B4F4D9_5370_4303_A97E_2A49E01AF629_.wvu.Cols" localSheetId="3" hidden="1">'A1.14'!#REF!,'A1.14'!#REF!,'A1.14'!#REF!</definedName>
    <definedName name="Z_82B4F4D9_5370_4303_A97E_2A49E01AF629_.wvu.Cols" localSheetId="4" hidden="1">'A1.16'!#REF!,'A1.16'!#REF!,'A1.16'!#REF!</definedName>
    <definedName name="Z_82B4F4D9_5370_4303_A97E_2A49E01AF629_.wvu.Cols" localSheetId="5" hidden="1">'A1.19'!#REF!,'A1.19'!#REF!,'A1.19'!#REF!</definedName>
    <definedName name="Z_82B4F4D9_5370_4303_A97E_2A49E01AF629_.wvu.Cols" localSheetId="6" hidden="1">'A2.06'!#REF!,'A2.06'!#REF!,'A2.06'!#REF!</definedName>
    <definedName name="Z_82B4F4D9_5370_4303_A97E_2A49E01AF629_.wvu.Cols" localSheetId="7" hidden="1">'A2.12'!#REF!,'A2.12'!#REF!,'A2.12'!#REF!</definedName>
    <definedName name="Z_82B4F4D9_5370_4303_A97E_2A49E01AF629_.wvu.Cols" localSheetId="9" hidden="1">'B1.05'!#REF!,'B1.05'!#REF!,'B1.05'!#REF!</definedName>
    <definedName name="Z_82B4F4D9_5370_4303_A97E_2A49E01AF629_.wvu.Cols" localSheetId="8" hidden="1">'B1.07'!#REF!,'B1.07'!#REF!,'B1.07'!#REF!</definedName>
    <definedName name="Z_82B4F4D9_5370_4303_A97E_2A49E01AF629_.wvu.Cols" localSheetId="10" hidden="1">'B1.08'!#REF!,'B1.08'!#REF!,'B1.08'!#REF!</definedName>
    <definedName name="Z_82B4F4D9_5370_4303_A97E_2A49E01AF629_.wvu.Cols" localSheetId="11" hidden="1">'B2.08'!#REF!,'B2.08'!#REF!,'B2.08'!#REF!</definedName>
    <definedName name="Z_82B4F4D9_5370_4303_A97E_2A49E01AF629_.wvu.Cols" localSheetId="16" hidden="1">'B2.10'!#REF!,'B2.10'!#REF!,'B2.10'!#REF!</definedName>
    <definedName name="Z_82B4F4D9_5370_4303_A97E_2A49E01AF629_.wvu.Cols" localSheetId="12" hidden="1">'B2.11'!#REF!,'B2.11'!#REF!,'B2.11'!#REF!</definedName>
    <definedName name="Z_82B4F4D9_5370_4303_A97E_2A49E01AF629_.wvu.Cols" localSheetId="14" hidden="1">'B3.09'!#REF!,'B3.09'!#REF!,'B3.09'!#REF!</definedName>
    <definedName name="Z_82B4F4D9_5370_4303_A97E_2A49E01AF629_.wvu.Cols" localSheetId="13" hidden="1">'B3.10'!#REF!,'B3.10'!#REF!,'B3.10'!#REF!</definedName>
    <definedName name="Z_82B4F4D9_5370_4303_A97E_2A49E01AF629_.wvu.Cols" localSheetId="15" hidden="1">Bkab1.08!#REF!,Bkab1.08!#REF!,Bkab1.08!#REF!</definedName>
    <definedName name="Z_82B4F4D9_5370_4303_A97E_2A49E01AF629_.wvu.Cols" localSheetId="1" hidden="1">Rekapitulace!#REF!</definedName>
    <definedName name="Z_82B4F4D9_5370_4303_A97E_2A49E01AF629_.wvu.PrintArea" localSheetId="2" hidden="1">'A1.08'!$A$1:$L$54</definedName>
    <definedName name="Z_82B4F4D9_5370_4303_A97E_2A49E01AF629_.wvu.PrintArea" localSheetId="3" hidden="1">'A1.14'!$A$1:$L$33</definedName>
    <definedName name="Z_82B4F4D9_5370_4303_A97E_2A49E01AF629_.wvu.PrintArea" localSheetId="4" hidden="1">'A1.16'!$A$1:$L$35</definedName>
    <definedName name="Z_82B4F4D9_5370_4303_A97E_2A49E01AF629_.wvu.PrintArea" localSheetId="5" hidden="1">'A1.19'!$A$1:$L$29</definedName>
    <definedName name="Z_82B4F4D9_5370_4303_A97E_2A49E01AF629_.wvu.PrintArea" localSheetId="6" hidden="1">'A2.06'!$A$1:$L$71</definedName>
    <definedName name="Z_82B4F4D9_5370_4303_A97E_2A49E01AF629_.wvu.PrintArea" localSheetId="7" hidden="1">'A2.12'!$A$1:$L$20</definedName>
    <definedName name="Z_82B4F4D9_5370_4303_A97E_2A49E01AF629_.wvu.PrintArea" localSheetId="9" hidden="1">'B1.05'!$A$1:$L$39</definedName>
    <definedName name="Z_82B4F4D9_5370_4303_A97E_2A49E01AF629_.wvu.PrintArea" localSheetId="8" hidden="1">'B1.07'!$A$1:$L$51</definedName>
    <definedName name="Z_82B4F4D9_5370_4303_A97E_2A49E01AF629_.wvu.PrintArea" localSheetId="10" hidden="1">'B1.08'!$A$1:$L$53</definedName>
    <definedName name="Z_82B4F4D9_5370_4303_A97E_2A49E01AF629_.wvu.PrintArea" localSheetId="11" hidden="1">'B2.08'!$A$1:$L$52</definedName>
    <definedName name="Z_82B4F4D9_5370_4303_A97E_2A49E01AF629_.wvu.PrintArea" localSheetId="16" hidden="1">'B2.10'!$A$1:$L$19</definedName>
    <definedName name="Z_82B4F4D9_5370_4303_A97E_2A49E01AF629_.wvu.PrintArea" localSheetId="12" hidden="1">'B2.11'!$A$1:$L$71</definedName>
    <definedName name="Z_82B4F4D9_5370_4303_A97E_2A49E01AF629_.wvu.PrintArea" localSheetId="14" hidden="1">'B3.09'!$A$1:$L$20</definedName>
    <definedName name="Z_82B4F4D9_5370_4303_A97E_2A49E01AF629_.wvu.PrintArea" localSheetId="13" hidden="1">'B3.10'!$A$1:$L$35</definedName>
    <definedName name="Z_82B4F4D9_5370_4303_A97E_2A49E01AF629_.wvu.PrintArea" localSheetId="15" hidden="1">Bkab1.08!$A$1:$L$19</definedName>
    <definedName name="Z_82B4F4D9_5370_4303_A97E_2A49E01AF629_.wvu.PrintTitles" localSheetId="2" hidden="1">'A1.08'!$11:$13</definedName>
    <definedName name="Z_82B4F4D9_5370_4303_A97E_2A49E01AF629_.wvu.PrintTitles" localSheetId="3" hidden="1">'A1.14'!$11:$13</definedName>
    <definedName name="Z_82B4F4D9_5370_4303_A97E_2A49E01AF629_.wvu.PrintTitles" localSheetId="4" hidden="1">'A1.16'!$11:$13</definedName>
    <definedName name="Z_82B4F4D9_5370_4303_A97E_2A49E01AF629_.wvu.PrintTitles" localSheetId="5" hidden="1">'A1.19'!$11:$13</definedName>
    <definedName name="Z_82B4F4D9_5370_4303_A97E_2A49E01AF629_.wvu.PrintTitles" localSheetId="6" hidden="1">'A2.06'!$11:$13</definedName>
    <definedName name="Z_82B4F4D9_5370_4303_A97E_2A49E01AF629_.wvu.PrintTitles" localSheetId="7" hidden="1">'A2.12'!$11:$13</definedName>
    <definedName name="Z_82B4F4D9_5370_4303_A97E_2A49E01AF629_.wvu.PrintTitles" localSheetId="9" hidden="1">'B1.05'!$11:$13</definedName>
    <definedName name="Z_82B4F4D9_5370_4303_A97E_2A49E01AF629_.wvu.PrintTitles" localSheetId="8" hidden="1">'B1.07'!$11:$13</definedName>
    <definedName name="Z_82B4F4D9_5370_4303_A97E_2A49E01AF629_.wvu.PrintTitles" localSheetId="10" hidden="1">'B1.08'!$11:$13</definedName>
    <definedName name="Z_82B4F4D9_5370_4303_A97E_2A49E01AF629_.wvu.PrintTitles" localSheetId="11" hidden="1">'B2.08'!$11:$13</definedName>
    <definedName name="Z_82B4F4D9_5370_4303_A97E_2A49E01AF629_.wvu.PrintTitles" localSheetId="16" hidden="1">'B2.10'!$11:$13</definedName>
    <definedName name="Z_82B4F4D9_5370_4303_A97E_2A49E01AF629_.wvu.PrintTitles" localSheetId="12" hidden="1">'B2.11'!$11:$13</definedName>
    <definedName name="Z_82B4F4D9_5370_4303_A97E_2A49E01AF629_.wvu.PrintTitles" localSheetId="14" hidden="1">'B3.09'!$11:$13</definedName>
    <definedName name="Z_82B4F4D9_5370_4303_A97E_2A49E01AF629_.wvu.PrintTitles" localSheetId="13" hidden="1">'B3.10'!$11:$13</definedName>
    <definedName name="Z_82B4F4D9_5370_4303_A97E_2A49E01AF629_.wvu.PrintTitles" localSheetId="15" hidden="1">Bkab1.08!$11:$13</definedName>
    <definedName name="Z_82B4F4D9_5370_4303_A97E_2A49E01AF629_.wvu.PrintTitles" localSheetId="1" hidden="1">Rekapitulace!$11:$13</definedName>
    <definedName name="Z_82B4F4D9_5370_4303_A97E_2A49E01AF629_.wvu.Rows" localSheetId="2" hidden="1">'A1.08'!#REF!,'A1.08'!#REF!,'A1.08'!#REF!,'A1.08'!#REF!,'A1.08'!#REF!,'A1.08'!#REF!,'A1.08'!#REF!,'A1.08'!#REF!,'A1.08'!#REF!,'A1.08'!#REF!,'A1.08'!#REF!,'A1.08'!#REF!,'A1.08'!#REF!,'A1.08'!#REF!,'A1.08'!#REF!,'A1.08'!#REF!,'A1.08'!#REF!,'A1.08'!#REF!,'A1.08'!#REF!,'A1.08'!#REF!,'A1.08'!#REF!,'A1.08'!#REF!,'A1.08'!#REF!,'A1.08'!#REF!,'A1.08'!#REF!,'A1.08'!#REF!,'A1.08'!#REF!,'A1.08'!#REF!,'A1.08'!#REF!,'A1.08'!#REF!,'A1.08'!#REF!,'A1.08'!#REF!,'A1.08'!#REF!,'A1.08'!#REF!,'A1.08'!#REF!,'A1.08'!#REF!,'A1.08'!#REF!,'A1.08'!#REF!,'A1.08'!#REF!,'A1.08'!#REF!,'A1.08'!#REF!</definedName>
    <definedName name="Z_82B4F4D9_5370_4303_A97E_2A49E01AF629_.wvu.Rows" localSheetId="3" hidden="1">'A1.14'!#REF!,'A1.14'!#REF!,'A1.14'!#REF!,'A1.14'!#REF!,'A1.14'!#REF!,'A1.14'!#REF!,'A1.14'!#REF!,'A1.14'!#REF!,'A1.14'!#REF!,'A1.14'!#REF!,'A1.14'!#REF!,'A1.14'!#REF!,'A1.14'!#REF!,'A1.14'!#REF!,'A1.14'!#REF!,'A1.14'!#REF!,'A1.14'!#REF!,'A1.14'!#REF!,'A1.14'!#REF!,'A1.14'!#REF!,'A1.14'!#REF!,'A1.14'!#REF!,'A1.14'!#REF!,'A1.14'!#REF!,'A1.14'!#REF!,'A1.14'!#REF!,'A1.14'!#REF!,'A1.14'!#REF!,'A1.14'!#REF!,'A1.14'!#REF!,'A1.14'!#REF!,'A1.14'!#REF!,'A1.14'!#REF!,'A1.14'!#REF!,'A1.14'!#REF!,'A1.14'!#REF!,'A1.14'!#REF!,'A1.14'!#REF!,'A1.14'!#REF!,'A1.14'!#REF!,'A1.14'!#REF!</definedName>
    <definedName name="Z_82B4F4D9_5370_4303_A97E_2A49E01AF629_.wvu.Rows" localSheetId="4" hidden="1">'A1.16'!#REF!,'A1.16'!#REF!,'A1.16'!#REF!,'A1.16'!#REF!,'A1.16'!#REF!,'A1.16'!#REF!,'A1.16'!#REF!,'A1.16'!#REF!,'A1.16'!#REF!,'A1.16'!#REF!,'A1.16'!#REF!,'A1.16'!#REF!,'A1.16'!#REF!,'A1.16'!#REF!,'A1.16'!#REF!,'A1.16'!#REF!,'A1.16'!#REF!,'A1.16'!#REF!,'A1.16'!#REF!,'A1.16'!#REF!,'A1.16'!#REF!,'A1.16'!#REF!,'A1.16'!#REF!,'A1.16'!#REF!,'A1.16'!#REF!,'A1.16'!#REF!,'A1.16'!#REF!,'A1.16'!#REF!,'A1.16'!#REF!,'A1.16'!#REF!,'A1.16'!#REF!,'A1.16'!#REF!,'A1.16'!#REF!,'A1.16'!#REF!,'A1.16'!#REF!,'A1.16'!#REF!,'A1.16'!#REF!,'A1.16'!#REF!,'A1.16'!#REF!,'A1.16'!#REF!,'A1.16'!#REF!</definedName>
    <definedName name="Z_82B4F4D9_5370_4303_A97E_2A49E01AF629_.wvu.Rows" localSheetId="5" hidden="1">'A1.19'!#REF!,'A1.19'!#REF!,'A1.19'!#REF!,'A1.19'!#REF!,'A1.19'!#REF!,'A1.19'!#REF!,'A1.19'!#REF!,'A1.19'!#REF!,'A1.19'!#REF!,'A1.19'!#REF!,'A1.19'!#REF!,'A1.19'!#REF!,'A1.19'!#REF!,'A1.19'!#REF!,'A1.19'!#REF!,'A1.19'!#REF!,'A1.19'!#REF!,'A1.19'!#REF!,'A1.19'!#REF!,'A1.19'!#REF!,'A1.19'!#REF!,'A1.19'!#REF!,'A1.19'!#REF!,'A1.19'!#REF!,'A1.19'!#REF!,'A1.19'!#REF!,'A1.19'!#REF!,'A1.19'!#REF!,'A1.19'!#REF!,'A1.19'!#REF!,'A1.19'!#REF!,'A1.19'!#REF!,'A1.19'!#REF!,'A1.19'!#REF!,'A1.19'!#REF!,'A1.19'!#REF!,'A1.19'!#REF!,'A1.19'!#REF!,'A1.19'!#REF!,'A1.19'!#REF!,'A1.19'!#REF!</definedName>
    <definedName name="Z_82B4F4D9_5370_4303_A97E_2A49E01AF629_.wvu.Rows" localSheetId="6" hidden="1">'A2.06'!#REF!,'A2.06'!#REF!,'A2.06'!#REF!,'A2.06'!#REF!,'A2.06'!#REF!,'A2.06'!#REF!,'A2.06'!#REF!,'A2.06'!#REF!,'A2.06'!#REF!,'A2.06'!#REF!,'A2.06'!#REF!,'A2.06'!#REF!,'A2.06'!#REF!,'A2.06'!#REF!,'A2.06'!#REF!,'A2.06'!#REF!,'A2.06'!#REF!,'A2.06'!#REF!,'A2.06'!#REF!,'A2.06'!#REF!,'A2.06'!#REF!,'A2.06'!#REF!,'A2.06'!#REF!,'A2.06'!#REF!,'A2.06'!#REF!,'A2.06'!#REF!,'A2.06'!#REF!,'A2.06'!#REF!,'A2.06'!#REF!,'A2.06'!#REF!,'A2.06'!#REF!,'A2.06'!#REF!,'A2.06'!#REF!,'A2.06'!#REF!,'A2.06'!#REF!,'A2.06'!#REF!,'A2.06'!#REF!,'A2.06'!#REF!,'A2.06'!#REF!,'A2.06'!#REF!,'A2.06'!#REF!</definedName>
    <definedName name="Z_82B4F4D9_5370_4303_A97E_2A49E01AF629_.wvu.Rows" localSheetId="7" hidden="1">'A2.12'!#REF!,'A2.12'!#REF!,'A2.12'!#REF!,'A2.12'!#REF!,'A2.12'!#REF!,'A2.12'!#REF!,'A2.12'!#REF!,'A2.12'!#REF!,'A2.12'!#REF!,'A2.12'!#REF!,'A2.12'!#REF!,'A2.12'!#REF!,'A2.12'!#REF!,'A2.12'!#REF!,'A2.12'!#REF!,'A2.12'!#REF!,'A2.12'!#REF!,'A2.12'!#REF!,'A2.12'!#REF!,'A2.12'!#REF!,'A2.12'!#REF!,'A2.12'!#REF!,'A2.12'!#REF!,'A2.12'!#REF!,'A2.12'!#REF!,'A2.12'!#REF!,'A2.12'!#REF!,'A2.12'!#REF!,'A2.12'!#REF!,'A2.12'!#REF!,'A2.12'!#REF!,'A2.12'!#REF!,'A2.12'!#REF!,'A2.12'!#REF!,'A2.12'!#REF!,'A2.12'!#REF!,'A2.12'!#REF!,'A2.12'!#REF!,'A2.12'!#REF!,'A2.12'!#REF!,'A2.12'!#REF!</definedName>
    <definedName name="Z_82B4F4D9_5370_4303_A97E_2A49E01AF629_.wvu.Rows" localSheetId="9" hidden="1">'B1.05'!#REF!,'B1.05'!#REF!,'B1.05'!#REF!,'B1.05'!#REF!,'B1.05'!#REF!,'B1.05'!#REF!,'B1.05'!#REF!,'B1.05'!#REF!,'B1.05'!#REF!,'B1.05'!#REF!,'B1.05'!#REF!,'B1.05'!#REF!,'B1.05'!#REF!,'B1.05'!#REF!,'B1.05'!#REF!,'B1.05'!#REF!,'B1.05'!#REF!,'B1.05'!#REF!,'B1.05'!#REF!,'B1.05'!#REF!,'B1.05'!#REF!,'B1.05'!#REF!,'B1.05'!#REF!,'B1.05'!#REF!,'B1.05'!#REF!,'B1.05'!#REF!,'B1.05'!#REF!,'B1.05'!#REF!,'B1.05'!#REF!,'B1.05'!#REF!,'B1.05'!#REF!,'B1.05'!#REF!,'B1.05'!#REF!,'B1.05'!#REF!,'B1.05'!#REF!,'B1.05'!#REF!,'B1.05'!#REF!,'B1.05'!#REF!,'B1.05'!#REF!,'B1.05'!#REF!,'B1.05'!#REF!</definedName>
    <definedName name="Z_82B4F4D9_5370_4303_A97E_2A49E01AF629_.wvu.Rows" localSheetId="8" hidden="1">'B1.07'!#REF!,'B1.07'!#REF!,'B1.07'!#REF!,'B1.07'!#REF!,'B1.07'!#REF!,'B1.07'!#REF!,'B1.07'!#REF!,'B1.07'!#REF!,'B1.07'!#REF!,'B1.07'!#REF!,'B1.07'!#REF!,'B1.07'!#REF!,'B1.07'!#REF!,'B1.07'!#REF!,'B1.07'!#REF!,'B1.07'!#REF!,'B1.07'!#REF!,'B1.07'!#REF!,'B1.07'!#REF!,'B1.07'!#REF!,'B1.07'!#REF!,'B1.07'!#REF!,'B1.07'!#REF!,'B1.07'!#REF!,'B1.07'!#REF!,'B1.07'!#REF!,'B1.07'!#REF!,'B1.07'!#REF!,'B1.07'!#REF!,'B1.07'!#REF!,'B1.07'!#REF!,'B1.07'!#REF!,'B1.07'!#REF!,'B1.07'!#REF!,'B1.07'!#REF!,'B1.07'!#REF!,'B1.07'!#REF!,'B1.07'!#REF!,'B1.07'!#REF!,'B1.07'!#REF!,'B1.07'!#REF!</definedName>
    <definedName name="Z_82B4F4D9_5370_4303_A97E_2A49E01AF629_.wvu.Rows" localSheetId="10" hidden="1">'B1.08'!#REF!,'B1.08'!#REF!,'B1.08'!#REF!,'B1.08'!#REF!,'B1.08'!#REF!,'B1.08'!#REF!,'B1.08'!#REF!,'B1.08'!#REF!,'B1.08'!#REF!,'B1.08'!#REF!,'B1.08'!#REF!,'B1.08'!#REF!,'B1.08'!#REF!,'B1.08'!#REF!,'B1.08'!#REF!,'B1.08'!#REF!,'B1.08'!#REF!,'B1.08'!#REF!,'B1.08'!#REF!,'B1.08'!#REF!,'B1.08'!#REF!,'B1.08'!#REF!,'B1.08'!#REF!,'B1.08'!#REF!,'B1.08'!#REF!,'B1.08'!#REF!,'B1.08'!#REF!,'B1.08'!#REF!,'B1.08'!#REF!,'B1.08'!#REF!,'B1.08'!#REF!,'B1.08'!#REF!,'B1.08'!#REF!,'B1.08'!#REF!,'B1.08'!#REF!,'B1.08'!#REF!,'B1.08'!#REF!,'B1.08'!#REF!,'B1.08'!#REF!,'B1.08'!#REF!,'B1.08'!#REF!</definedName>
    <definedName name="Z_82B4F4D9_5370_4303_A97E_2A49E01AF629_.wvu.Rows" localSheetId="11" hidden="1">'B2.08'!#REF!,'B2.08'!#REF!,'B2.08'!#REF!,'B2.08'!#REF!,'B2.08'!#REF!,'B2.08'!#REF!,'B2.08'!#REF!,'B2.08'!#REF!,'B2.08'!#REF!,'B2.08'!#REF!,'B2.08'!#REF!,'B2.08'!#REF!,'B2.08'!#REF!,'B2.08'!#REF!,'B2.08'!#REF!,'B2.08'!#REF!,'B2.08'!#REF!,'B2.08'!#REF!,'B2.08'!#REF!,'B2.08'!#REF!,'B2.08'!#REF!,'B2.08'!#REF!,'B2.08'!#REF!,'B2.08'!#REF!,'B2.08'!#REF!,'B2.08'!#REF!,'B2.08'!#REF!,'B2.08'!#REF!,'B2.08'!#REF!,'B2.08'!#REF!,'B2.08'!#REF!,'B2.08'!#REF!,'B2.08'!#REF!,'B2.08'!#REF!,'B2.08'!#REF!,'B2.08'!#REF!,'B2.08'!#REF!,'B2.08'!#REF!,'B2.08'!#REF!,'B2.08'!#REF!,'B2.08'!#REF!</definedName>
    <definedName name="Z_82B4F4D9_5370_4303_A97E_2A49E01AF629_.wvu.Rows" localSheetId="16" hidden="1">'B2.10'!#REF!,'B2.10'!#REF!,'B2.10'!#REF!,'B2.10'!#REF!,'B2.10'!#REF!,'B2.10'!#REF!,'B2.10'!#REF!,'B2.10'!#REF!,'B2.10'!#REF!,'B2.10'!#REF!,'B2.10'!#REF!,'B2.10'!#REF!,'B2.10'!#REF!,'B2.10'!#REF!,'B2.10'!#REF!,'B2.10'!#REF!,'B2.10'!#REF!,'B2.10'!#REF!,'B2.10'!#REF!,'B2.10'!#REF!,'B2.10'!#REF!,'B2.10'!#REF!,'B2.10'!#REF!,'B2.10'!#REF!,'B2.10'!#REF!,'B2.10'!#REF!,'B2.10'!#REF!,'B2.10'!#REF!,'B2.10'!#REF!,'B2.10'!#REF!,'B2.10'!#REF!,'B2.10'!#REF!,'B2.10'!#REF!,'B2.10'!#REF!,'B2.10'!#REF!,'B2.10'!#REF!,'B2.10'!#REF!,'B2.10'!#REF!,'B2.10'!#REF!,'B2.10'!#REF!,'B2.10'!#REF!</definedName>
    <definedName name="Z_82B4F4D9_5370_4303_A97E_2A49E01AF629_.wvu.Rows" localSheetId="12" hidden="1">'B2.11'!#REF!,'B2.11'!#REF!,'B2.11'!#REF!,'B2.11'!#REF!,'B2.11'!#REF!,'B2.11'!#REF!,'B2.11'!#REF!,'B2.11'!#REF!,'B2.11'!#REF!,'B2.11'!#REF!,'B2.11'!#REF!,'B2.11'!#REF!,'B2.11'!#REF!,'B2.11'!#REF!,'B2.11'!#REF!,'B2.11'!#REF!,'B2.11'!#REF!,'B2.11'!#REF!,'B2.11'!#REF!,'B2.11'!#REF!,'B2.11'!#REF!,'B2.11'!#REF!,'B2.11'!#REF!,'B2.11'!#REF!,'B2.11'!#REF!,'B2.11'!#REF!,'B2.11'!#REF!,'B2.11'!#REF!,'B2.11'!#REF!,'B2.11'!#REF!,'B2.11'!#REF!,'B2.11'!#REF!,'B2.11'!#REF!,'B2.11'!#REF!,'B2.11'!#REF!,'B2.11'!#REF!,'B2.11'!#REF!,'B2.11'!#REF!,'B2.11'!#REF!,'B2.11'!#REF!,'B2.11'!#REF!</definedName>
    <definedName name="Z_82B4F4D9_5370_4303_A97E_2A49E01AF629_.wvu.Rows" localSheetId="14" hidden="1">'B3.09'!#REF!,'B3.09'!#REF!,'B3.09'!#REF!,'B3.09'!#REF!,'B3.09'!#REF!,'B3.09'!#REF!,'B3.09'!#REF!,'B3.09'!#REF!,'B3.09'!#REF!,'B3.09'!#REF!,'B3.09'!#REF!,'B3.09'!#REF!,'B3.09'!#REF!,'B3.09'!#REF!,'B3.09'!#REF!,'B3.09'!#REF!,'B3.09'!#REF!,'B3.09'!#REF!,'B3.09'!#REF!,'B3.09'!#REF!,'B3.09'!#REF!,'B3.09'!#REF!,'B3.09'!#REF!,'B3.09'!#REF!,'B3.09'!#REF!,'B3.09'!#REF!,'B3.09'!#REF!,'B3.09'!#REF!,'B3.09'!#REF!,'B3.09'!#REF!,'B3.09'!#REF!,'B3.09'!#REF!,'B3.09'!#REF!,'B3.09'!#REF!,'B3.09'!#REF!,'B3.09'!#REF!,'B3.09'!#REF!,'B3.09'!#REF!,'B3.09'!#REF!,'B3.09'!#REF!,'B3.09'!#REF!</definedName>
    <definedName name="Z_82B4F4D9_5370_4303_A97E_2A49E01AF629_.wvu.Rows" localSheetId="13" hidden="1">'B3.10'!#REF!,'B3.10'!#REF!,'B3.10'!#REF!,'B3.10'!#REF!,'B3.10'!#REF!,'B3.10'!#REF!,'B3.10'!#REF!,'B3.10'!#REF!,'B3.10'!#REF!,'B3.10'!#REF!,'B3.10'!#REF!,'B3.10'!#REF!,'B3.10'!#REF!,'B3.10'!#REF!,'B3.10'!#REF!,'B3.10'!#REF!,'B3.10'!#REF!,'B3.10'!#REF!,'B3.10'!#REF!,'B3.10'!#REF!,'B3.10'!#REF!,'B3.10'!#REF!,'B3.10'!#REF!,'B3.10'!#REF!,'B3.10'!#REF!,'B3.10'!#REF!,'B3.10'!#REF!,'B3.10'!#REF!,'B3.10'!#REF!,'B3.10'!#REF!,'B3.10'!#REF!,'B3.10'!#REF!,'B3.10'!#REF!,'B3.10'!#REF!,'B3.10'!#REF!,'B3.10'!#REF!,'B3.10'!#REF!,'B3.10'!#REF!,'B3.10'!#REF!,'B3.10'!#REF!,'B3.10'!#REF!</definedName>
    <definedName name="Z_82B4F4D9_5370_4303_A97E_2A49E01AF629_.wvu.Rows" localSheetId="15" hidden="1">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definedName>
    <definedName name="Z_82B4F4D9_5370_4303_A97E_2A49E01AF629_.wvu.Rows" localSheetId="0" hidden="1">'Krycí list'!$1:$1,'Krycí list'!$3:$3,'Krycí list'!$6:$6,'Krycí list'!$8:$8,'Krycí list'!$10:$24</definedName>
    <definedName name="Z_D6CFA044_0C8C_4ECE_96A2_AFF3DD5E0425_.wvu.Cols" localSheetId="2" hidden="1">'A1.08'!#REF!,'A1.08'!#REF!,'A1.08'!#REF!</definedName>
    <definedName name="Z_D6CFA044_0C8C_4ECE_96A2_AFF3DD5E0425_.wvu.Cols" localSheetId="3" hidden="1">'A1.14'!#REF!,'A1.14'!#REF!,'A1.14'!#REF!</definedName>
    <definedName name="Z_D6CFA044_0C8C_4ECE_96A2_AFF3DD5E0425_.wvu.Cols" localSheetId="4" hidden="1">'A1.16'!#REF!,'A1.16'!#REF!,'A1.16'!#REF!</definedName>
    <definedName name="Z_D6CFA044_0C8C_4ECE_96A2_AFF3DD5E0425_.wvu.Cols" localSheetId="5" hidden="1">'A1.19'!#REF!,'A1.19'!#REF!,'A1.19'!#REF!</definedName>
    <definedName name="Z_D6CFA044_0C8C_4ECE_96A2_AFF3DD5E0425_.wvu.Cols" localSheetId="6" hidden="1">'A2.06'!#REF!,'A2.06'!#REF!,'A2.06'!#REF!</definedName>
    <definedName name="Z_D6CFA044_0C8C_4ECE_96A2_AFF3DD5E0425_.wvu.Cols" localSheetId="7" hidden="1">'A2.12'!#REF!,'A2.12'!#REF!,'A2.12'!#REF!</definedName>
    <definedName name="Z_D6CFA044_0C8C_4ECE_96A2_AFF3DD5E0425_.wvu.Cols" localSheetId="9" hidden="1">'B1.05'!#REF!,'B1.05'!#REF!,'B1.05'!#REF!</definedName>
    <definedName name="Z_D6CFA044_0C8C_4ECE_96A2_AFF3DD5E0425_.wvu.Cols" localSheetId="8" hidden="1">'B1.07'!#REF!,'B1.07'!#REF!,'B1.07'!#REF!</definedName>
    <definedName name="Z_D6CFA044_0C8C_4ECE_96A2_AFF3DD5E0425_.wvu.Cols" localSheetId="10" hidden="1">'B1.08'!#REF!,'B1.08'!#REF!,'B1.08'!#REF!</definedName>
    <definedName name="Z_D6CFA044_0C8C_4ECE_96A2_AFF3DD5E0425_.wvu.Cols" localSheetId="11" hidden="1">'B2.08'!#REF!,'B2.08'!#REF!,'B2.08'!#REF!</definedName>
    <definedName name="Z_D6CFA044_0C8C_4ECE_96A2_AFF3DD5E0425_.wvu.Cols" localSheetId="16" hidden="1">'B2.10'!#REF!,'B2.10'!#REF!,'B2.10'!#REF!</definedName>
    <definedName name="Z_D6CFA044_0C8C_4ECE_96A2_AFF3DD5E0425_.wvu.Cols" localSheetId="12" hidden="1">'B2.11'!#REF!,'B2.11'!#REF!,'B2.11'!#REF!</definedName>
    <definedName name="Z_D6CFA044_0C8C_4ECE_96A2_AFF3DD5E0425_.wvu.Cols" localSheetId="14" hidden="1">'B3.09'!#REF!,'B3.09'!#REF!,'B3.09'!#REF!</definedName>
    <definedName name="Z_D6CFA044_0C8C_4ECE_96A2_AFF3DD5E0425_.wvu.Cols" localSheetId="13" hidden="1">'B3.10'!#REF!,'B3.10'!#REF!,'B3.10'!#REF!</definedName>
    <definedName name="Z_D6CFA044_0C8C_4ECE_96A2_AFF3DD5E0425_.wvu.Cols" localSheetId="15" hidden="1">Bkab1.08!#REF!,Bkab1.08!#REF!,Bkab1.08!#REF!</definedName>
    <definedName name="Z_D6CFA044_0C8C_4ECE_96A2_AFF3DD5E0425_.wvu.Cols" localSheetId="1" hidden="1">Rekapitulace!#REF!</definedName>
    <definedName name="Z_D6CFA044_0C8C_4ECE_96A2_AFF3DD5E0425_.wvu.PrintArea" localSheetId="2" hidden="1">'A1.08'!$A$1:$L$54</definedName>
    <definedName name="Z_D6CFA044_0C8C_4ECE_96A2_AFF3DD5E0425_.wvu.PrintArea" localSheetId="3" hidden="1">'A1.14'!$A$1:$L$33</definedName>
    <definedName name="Z_D6CFA044_0C8C_4ECE_96A2_AFF3DD5E0425_.wvu.PrintArea" localSheetId="4" hidden="1">'A1.16'!$A$1:$L$35</definedName>
    <definedName name="Z_D6CFA044_0C8C_4ECE_96A2_AFF3DD5E0425_.wvu.PrintArea" localSheetId="5" hidden="1">'A1.19'!$A$1:$L$29</definedName>
    <definedName name="Z_D6CFA044_0C8C_4ECE_96A2_AFF3DD5E0425_.wvu.PrintArea" localSheetId="6" hidden="1">'A2.06'!$A$1:$L$71</definedName>
    <definedName name="Z_D6CFA044_0C8C_4ECE_96A2_AFF3DD5E0425_.wvu.PrintArea" localSheetId="7" hidden="1">'A2.12'!$A$1:$L$20</definedName>
    <definedName name="Z_D6CFA044_0C8C_4ECE_96A2_AFF3DD5E0425_.wvu.PrintArea" localSheetId="9" hidden="1">'B1.05'!$A$1:$L$39</definedName>
    <definedName name="Z_D6CFA044_0C8C_4ECE_96A2_AFF3DD5E0425_.wvu.PrintArea" localSheetId="8" hidden="1">'B1.07'!$A$1:$L$51</definedName>
    <definedName name="Z_D6CFA044_0C8C_4ECE_96A2_AFF3DD5E0425_.wvu.PrintArea" localSheetId="10" hidden="1">'B1.08'!$A$1:$L$53</definedName>
    <definedName name="Z_D6CFA044_0C8C_4ECE_96A2_AFF3DD5E0425_.wvu.PrintArea" localSheetId="11" hidden="1">'B2.08'!$A$1:$L$52</definedName>
    <definedName name="Z_D6CFA044_0C8C_4ECE_96A2_AFF3DD5E0425_.wvu.PrintArea" localSheetId="16" hidden="1">'B2.10'!$A$1:$L$19</definedName>
    <definedName name="Z_D6CFA044_0C8C_4ECE_96A2_AFF3DD5E0425_.wvu.PrintArea" localSheetId="12" hidden="1">'B2.11'!$A$1:$L$71</definedName>
    <definedName name="Z_D6CFA044_0C8C_4ECE_96A2_AFF3DD5E0425_.wvu.PrintArea" localSheetId="14" hidden="1">'B3.09'!$A$1:$L$20</definedName>
    <definedName name="Z_D6CFA044_0C8C_4ECE_96A2_AFF3DD5E0425_.wvu.PrintArea" localSheetId="13" hidden="1">'B3.10'!$A$1:$L$35</definedName>
    <definedName name="Z_D6CFA044_0C8C_4ECE_96A2_AFF3DD5E0425_.wvu.PrintArea" localSheetId="15" hidden="1">Bkab1.08!$A$1:$L$19</definedName>
    <definedName name="Z_D6CFA044_0C8C_4ECE_96A2_AFF3DD5E0425_.wvu.PrintTitles" localSheetId="2" hidden="1">'A1.08'!$11:$13</definedName>
    <definedName name="Z_D6CFA044_0C8C_4ECE_96A2_AFF3DD5E0425_.wvu.PrintTitles" localSheetId="3" hidden="1">'A1.14'!$11:$13</definedName>
    <definedName name="Z_D6CFA044_0C8C_4ECE_96A2_AFF3DD5E0425_.wvu.PrintTitles" localSheetId="4" hidden="1">'A1.16'!$11:$13</definedName>
    <definedName name="Z_D6CFA044_0C8C_4ECE_96A2_AFF3DD5E0425_.wvu.PrintTitles" localSheetId="5" hidden="1">'A1.19'!$11:$13</definedName>
    <definedName name="Z_D6CFA044_0C8C_4ECE_96A2_AFF3DD5E0425_.wvu.PrintTitles" localSheetId="6" hidden="1">'A2.06'!$11:$13</definedName>
    <definedName name="Z_D6CFA044_0C8C_4ECE_96A2_AFF3DD5E0425_.wvu.PrintTitles" localSheetId="7" hidden="1">'A2.12'!$11:$13</definedName>
    <definedName name="Z_D6CFA044_0C8C_4ECE_96A2_AFF3DD5E0425_.wvu.PrintTitles" localSheetId="9" hidden="1">'B1.05'!$11:$13</definedName>
    <definedName name="Z_D6CFA044_0C8C_4ECE_96A2_AFF3DD5E0425_.wvu.PrintTitles" localSheetId="8" hidden="1">'B1.07'!$11:$13</definedName>
    <definedName name="Z_D6CFA044_0C8C_4ECE_96A2_AFF3DD5E0425_.wvu.PrintTitles" localSheetId="10" hidden="1">'B1.08'!$11:$13</definedName>
    <definedName name="Z_D6CFA044_0C8C_4ECE_96A2_AFF3DD5E0425_.wvu.PrintTitles" localSheetId="11" hidden="1">'B2.08'!$11:$13</definedName>
    <definedName name="Z_D6CFA044_0C8C_4ECE_96A2_AFF3DD5E0425_.wvu.PrintTitles" localSheetId="16" hidden="1">'B2.10'!$11:$13</definedName>
    <definedName name="Z_D6CFA044_0C8C_4ECE_96A2_AFF3DD5E0425_.wvu.PrintTitles" localSheetId="12" hidden="1">'B2.11'!$11:$13</definedName>
    <definedName name="Z_D6CFA044_0C8C_4ECE_96A2_AFF3DD5E0425_.wvu.PrintTitles" localSheetId="14" hidden="1">'B3.09'!$11:$13</definedName>
    <definedName name="Z_D6CFA044_0C8C_4ECE_96A2_AFF3DD5E0425_.wvu.PrintTitles" localSheetId="13" hidden="1">'B3.10'!$11:$13</definedName>
    <definedName name="Z_D6CFA044_0C8C_4ECE_96A2_AFF3DD5E0425_.wvu.PrintTitles" localSheetId="15" hidden="1">Bkab1.08!$11:$13</definedName>
    <definedName name="Z_D6CFA044_0C8C_4ECE_96A2_AFF3DD5E0425_.wvu.PrintTitles" localSheetId="1" hidden="1">Rekapitulace!$11:$13</definedName>
    <definedName name="Z_D6CFA044_0C8C_4ECE_96A2_AFF3DD5E0425_.wvu.Rows" localSheetId="2" hidden="1">'A1.08'!#REF!,'A1.08'!#REF!,'A1.08'!#REF!,'A1.08'!#REF!,'A1.08'!#REF!,'A1.08'!#REF!,'A1.08'!#REF!,'A1.08'!#REF!,'A1.08'!#REF!,'A1.08'!#REF!,'A1.08'!#REF!,'A1.08'!#REF!,'A1.08'!#REF!,'A1.08'!#REF!,'A1.08'!#REF!,'A1.08'!#REF!,'A1.08'!#REF!,'A1.08'!#REF!,'A1.08'!#REF!,'A1.08'!#REF!,'A1.08'!#REF!,'A1.08'!#REF!,'A1.08'!#REF!,'A1.08'!#REF!,'A1.08'!#REF!,'A1.08'!#REF!,'A1.08'!#REF!,'A1.08'!#REF!,'A1.08'!#REF!,'A1.08'!#REF!,'A1.08'!#REF!,'A1.08'!#REF!,'A1.08'!#REF!,'A1.08'!#REF!,'A1.08'!#REF!,'A1.08'!#REF!,'A1.08'!#REF!,'A1.08'!#REF!,'A1.08'!#REF!,'A1.08'!#REF!,'A1.08'!#REF!</definedName>
    <definedName name="Z_D6CFA044_0C8C_4ECE_96A2_AFF3DD5E0425_.wvu.Rows" localSheetId="3" hidden="1">'A1.14'!#REF!,'A1.14'!#REF!,'A1.14'!#REF!,'A1.14'!#REF!,'A1.14'!#REF!,'A1.14'!#REF!,'A1.14'!#REF!,'A1.14'!#REF!,'A1.14'!#REF!,'A1.14'!#REF!,'A1.14'!#REF!,'A1.14'!#REF!,'A1.14'!#REF!,'A1.14'!#REF!,'A1.14'!#REF!,'A1.14'!#REF!,'A1.14'!#REF!,'A1.14'!#REF!,'A1.14'!#REF!,'A1.14'!#REF!,'A1.14'!#REF!,'A1.14'!#REF!,'A1.14'!#REF!,'A1.14'!#REF!,'A1.14'!#REF!,'A1.14'!#REF!,'A1.14'!#REF!,'A1.14'!#REF!,'A1.14'!#REF!,'A1.14'!#REF!,'A1.14'!#REF!,'A1.14'!#REF!,'A1.14'!#REF!,'A1.14'!#REF!,'A1.14'!#REF!,'A1.14'!#REF!,'A1.14'!#REF!,'A1.14'!#REF!,'A1.14'!#REF!,'A1.14'!#REF!,'A1.14'!#REF!</definedName>
    <definedName name="Z_D6CFA044_0C8C_4ECE_96A2_AFF3DD5E0425_.wvu.Rows" localSheetId="4" hidden="1">'A1.16'!#REF!,'A1.16'!#REF!,'A1.16'!#REF!,'A1.16'!#REF!,'A1.16'!#REF!,'A1.16'!#REF!,'A1.16'!#REF!,'A1.16'!#REF!,'A1.16'!#REF!,'A1.16'!#REF!,'A1.16'!#REF!,'A1.16'!#REF!,'A1.16'!#REF!,'A1.16'!#REF!,'A1.16'!#REF!,'A1.16'!#REF!,'A1.16'!#REF!,'A1.16'!#REF!,'A1.16'!#REF!,'A1.16'!#REF!,'A1.16'!#REF!,'A1.16'!#REF!,'A1.16'!#REF!,'A1.16'!#REF!,'A1.16'!#REF!,'A1.16'!#REF!,'A1.16'!#REF!,'A1.16'!#REF!,'A1.16'!#REF!,'A1.16'!#REF!,'A1.16'!#REF!,'A1.16'!#REF!,'A1.16'!#REF!,'A1.16'!#REF!,'A1.16'!#REF!,'A1.16'!#REF!,'A1.16'!#REF!,'A1.16'!#REF!,'A1.16'!#REF!,'A1.16'!#REF!,'A1.16'!#REF!</definedName>
    <definedName name="Z_D6CFA044_0C8C_4ECE_96A2_AFF3DD5E0425_.wvu.Rows" localSheetId="5" hidden="1">'A1.19'!#REF!,'A1.19'!#REF!,'A1.19'!#REF!,'A1.19'!#REF!,'A1.19'!#REF!,'A1.19'!#REF!,'A1.19'!#REF!,'A1.19'!#REF!,'A1.19'!#REF!,'A1.19'!#REF!,'A1.19'!#REF!,'A1.19'!#REF!,'A1.19'!#REF!,'A1.19'!#REF!,'A1.19'!#REF!,'A1.19'!#REF!,'A1.19'!#REF!,'A1.19'!#REF!,'A1.19'!#REF!,'A1.19'!#REF!,'A1.19'!#REF!,'A1.19'!#REF!,'A1.19'!#REF!,'A1.19'!#REF!,'A1.19'!#REF!,'A1.19'!#REF!,'A1.19'!#REF!,'A1.19'!#REF!,'A1.19'!#REF!,'A1.19'!#REF!,'A1.19'!#REF!,'A1.19'!#REF!,'A1.19'!#REF!,'A1.19'!#REF!,'A1.19'!#REF!,'A1.19'!#REF!,'A1.19'!#REF!,'A1.19'!#REF!,'A1.19'!#REF!,'A1.19'!#REF!,'A1.19'!#REF!</definedName>
    <definedName name="Z_D6CFA044_0C8C_4ECE_96A2_AFF3DD5E0425_.wvu.Rows" localSheetId="6" hidden="1">'A2.06'!#REF!,'A2.06'!#REF!,'A2.06'!#REF!,'A2.06'!#REF!,'A2.06'!#REF!,'A2.06'!#REF!,'A2.06'!#REF!,'A2.06'!#REF!,'A2.06'!#REF!,'A2.06'!#REF!,'A2.06'!#REF!,'A2.06'!#REF!,'A2.06'!#REF!,'A2.06'!#REF!,'A2.06'!#REF!,'A2.06'!#REF!,'A2.06'!#REF!,'A2.06'!#REF!,'A2.06'!#REF!,'A2.06'!#REF!,'A2.06'!#REF!,'A2.06'!#REF!,'A2.06'!#REF!,'A2.06'!#REF!,'A2.06'!#REF!,'A2.06'!#REF!,'A2.06'!#REF!,'A2.06'!#REF!,'A2.06'!#REF!,'A2.06'!#REF!,'A2.06'!#REF!,'A2.06'!#REF!,'A2.06'!#REF!,'A2.06'!#REF!,'A2.06'!#REF!,'A2.06'!#REF!,'A2.06'!#REF!,'A2.06'!#REF!,'A2.06'!#REF!,'A2.06'!#REF!,'A2.06'!#REF!</definedName>
    <definedName name="Z_D6CFA044_0C8C_4ECE_96A2_AFF3DD5E0425_.wvu.Rows" localSheetId="7" hidden="1">'A2.12'!#REF!,'A2.12'!#REF!,'A2.12'!#REF!,'A2.12'!#REF!,'A2.12'!#REF!,'A2.12'!#REF!,'A2.12'!#REF!,'A2.12'!#REF!,'A2.12'!#REF!,'A2.12'!#REF!,'A2.12'!#REF!,'A2.12'!#REF!,'A2.12'!#REF!,'A2.12'!#REF!,'A2.12'!#REF!,'A2.12'!#REF!,'A2.12'!#REF!,'A2.12'!#REF!,'A2.12'!#REF!,'A2.12'!#REF!,'A2.12'!#REF!,'A2.12'!#REF!,'A2.12'!#REF!,'A2.12'!#REF!,'A2.12'!#REF!,'A2.12'!#REF!,'A2.12'!#REF!,'A2.12'!#REF!,'A2.12'!#REF!,'A2.12'!#REF!,'A2.12'!#REF!,'A2.12'!#REF!,'A2.12'!#REF!,'A2.12'!#REF!,'A2.12'!#REF!,'A2.12'!#REF!,'A2.12'!#REF!,'A2.12'!#REF!,'A2.12'!#REF!,'A2.12'!#REF!,'A2.12'!#REF!</definedName>
    <definedName name="Z_D6CFA044_0C8C_4ECE_96A2_AFF3DD5E0425_.wvu.Rows" localSheetId="9" hidden="1">'B1.05'!#REF!,'B1.05'!#REF!,'B1.05'!#REF!,'B1.05'!#REF!,'B1.05'!#REF!,'B1.05'!#REF!,'B1.05'!#REF!,'B1.05'!#REF!,'B1.05'!#REF!,'B1.05'!#REF!,'B1.05'!#REF!,'B1.05'!#REF!,'B1.05'!#REF!,'B1.05'!#REF!,'B1.05'!#REF!,'B1.05'!#REF!,'B1.05'!#REF!,'B1.05'!#REF!,'B1.05'!#REF!,'B1.05'!#REF!,'B1.05'!#REF!,'B1.05'!#REF!,'B1.05'!#REF!,'B1.05'!#REF!,'B1.05'!#REF!,'B1.05'!#REF!,'B1.05'!#REF!,'B1.05'!#REF!,'B1.05'!#REF!,'B1.05'!#REF!,'B1.05'!#REF!,'B1.05'!#REF!,'B1.05'!#REF!,'B1.05'!#REF!,'B1.05'!#REF!,'B1.05'!#REF!,'B1.05'!#REF!,'B1.05'!#REF!,'B1.05'!#REF!,'B1.05'!#REF!,'B1.05'!#REF!</definedName>
    <definedName name="Z_D6CFA044_0C8C_4ECE_96A2_AFF3DD5E0425_.wvu.Rows" localSheetId="8" hidden="1">'B1.07'!#REF!,'B1.07'!#REF!,'B1.07'!#REF!,'B1.07'!#REF!,'B1.07'!#REF!,'B1.07'!#REF!,'B1.07'!#REF!,'B1.07'!#REF!,'B1.07'!#REF!,'B1.07'!#REF!,'B1.07'!#REF!,'B1.07'!#REF!,'B1.07'!#REF!,'B1.07'!#REF!,'B1.07'!#REF!,'B1.07'!#REF!,'B1.07'!#REF!,'B1.07'!#REF!,'B1.07'!#REF!,'B1.07'!#REF!,'B1.07'!#REF!,'B1.07'!#REF!,'B1.07'!#REF!,'B1.07'!#REF!,'B1.07'!#REF!,'B1.07'!#REF!,'B1.07'!#REF!,'B1.07'!#REF!,'B1.07'!#REF!,'B1.07'!#REF!,'B1.07'!#REF!,'B1.07'!#REF!,'B1.07'!#REF!,'B1.07'!#REF!,'B1.07'!#REF!,'B1.07'!#REF!,'B1.07'!#REF!,'B1.07'!#REF!,'B1.07'!#REF!,'B1.07'!#REF!,'B1.07'!#REF!</definedName>
    <definedName name="Z_D6CFA044_0C8C_4ECE_96A2_AFF3DD5E0425_.wvu.Rows" localSheetId="10" hidden="1">'B1.08'!#REF!,'B1.08'!#REF!,'B1.08'!#REF!,'B1.08'!#REF!,'B1.08'!#REF!,'B1.08'!#REF!,'B1.08'!#REF!,'B1.08'!#REF!,'B1.08'!#REF!,'B1.08'!#REF!,'B1.08'!#REF!,'B1.08'!#REF!,'B1.08'!#REF!,'B1.08'!#REF!,'B1.08'!#REF!,'B1.08'!#REF!,'B1.08'!#REF!,'B1.08'!#REF!,'B1.08'!#REF!,'B1.08'!#REF!,'B1.08'!#REF!,'B1.08'!#REF!,'B1.08'!#REF!,'B1.08'!#REF!,'B1.08'!#REF!,'B1.08'!#REF!,'B1.08'!#REF!,'B1.08'!#REF!,'B1.08'!#REF!,'B1.08'!#REF!,'B1.08'!#REF!,'B1.08'!#REF!,'B1.08'!#REF!,'B1.08'!#REF!,'B1.08'!#REF!,'B1.08'!#REF!,'B1.08'!#REF!,'B1.08'!#REF!,'B1.08'!#REF!,'B1.08'!#REF!,'B1.08'!#REF!</definedName>
    <definedName name="Z_D6CFA044_0C8C_4ECE_96A2_AFF3DD5E0425_.wvu.Rows" localSheetId="11" hidden="1">'B2.08'!#REF!,'B2.08'!#REF!,'B2.08'!#REF!,'B2.08'!#REF!,'B2.08'!#REF!,'B2.08'!#REF!,'B2.08'!#REF!,'B2.08'!#REF!,'B2.08'!#REF!,'B2.08'!#REF!,'B2.08'!#REF!,'B2.08'!#REF!,'B2.08'!#REF!,'B2.08'!#REF!,'B2.08'!#REF!,'B2.08'!#REF!,'B2.08'!#REF!,'B2.08'!#REF!,'B2.08'!#REF!,'B2.08'!#REF!,'B2.08'!#REF!,'B2.08'!#REF!,'B2.08'!#REF!,'B2.08'!#REF!,'B2.08'!#REF!,'B2.08'!#REF!,'B2.08'!#REF!,'B2.08'!#REF!,'B2.08'!#REF!,'B2.08'!#REF!,'B2.08'!#REF!,'B2.08'!#REF!,'B2.08'!#REF!,'B2.08'!#REF!,'B2.08'!#REF!,'B2.08'!#REF!,'B2.08'!#REF!,'B2.08'!#REF!,'B2.08'!#REF!,'B2.08'!#REF!,'B2.08'!#REF!</definedName>
    <definedName name="Z_D6CFA044_0C8C_4ECE_96A2_AFF3DD5E0425_.wvu.Rows" localSheetId="16" hidden="1">'B2.10'!#REF!,'B2.10'!#REF!,'B2.10'!#REF!,'B2.10'!#REF!,'B2.10'!#REF!,'B2.10'!#REF!,'B2.10'!#REF!,'B2.10'!#REF!,'B2.10'!#REF!,'B2.10'!#REF!,'B2.10'!#REF!,'B2.10'!#REF!,'B2.10'!#REF!,'B2.10'!#REF!,'B2.10'!#REF!,'B2.10'!#REF!,'B2.10'!#REF!,'B2.10'!#REF!,'B2.10'!#REF!,'B2.10'!#REF!,'B2.10'!#REF!,'B2.10'!#REF!,'B2.10'!#REF!,'B2.10'!#REF!,'B2.10'!#REF!,'B2.10'!#REF!,'B2.10'!#REF!,'B2.10'!#REF!,'B2.10'!#REF!,'B2.10'!#REF!,'B2.10'!#REF!,'B2.10'!#REF!,'B2.10'!#REF!,'B2.10'!#REF!,'B2.10'!#REF!,'B2.10'!#REF!,'B2.10'!#REF!,'B2.10'!#REF!,'B2.10'!#REF!,'B2.10'!#REF!,'B2.10'!#REF!</definedName>
    <definedName name="Z_D6CFA044_0C8C_4ECE_96A2_AFF3DD5E0425_.wvu.Rows" localSheetId="12" hidden="1">'B2.11'!#REF!,'B2.11'!#REF!,'B2.11'!#REF!,'B2.11'!#REF!,'B2.11'!#REF!,'B2.11'!#REF!,'B2.11'!#REF!,'B2.11'!#REF!,'B2.11'!#REF!,'B2.11'!#REF!,'B2.11'!#REF!,'B2.11'!#REF!,'B2.11'!#REF!,'B2.11'!#REF!,'B2.11'!#REF!,'B2.11'!#REF!,'B2.11'!#REF!,'B2.11'!#REF!,'B2.11'!#REF!,'B2.11'!#REF!,'B2.11'!#REF!,'B2.11'!#REF!,'B2.11'!#REF!,'B2.11'!#REF!,'B2.11'!#REF!,'B2.11'!#REF!,'B2.11'!#REF!,'B2.11'!#REF!,'B2.11'!#REF!,'B2.11'!#REF!,'B2.11'!#REF!,'B2.11'!#REF!,'B2.11'!#REF!,'B2.11'!#REF!,'B2.11'!#REF!,'B2.11'!#REF!,'B2.11'!#REF!,'B2.11'!#REF!,'B2.11'!#REF!,'B2.11'!#REF!,'B2.11'!#REF!</definedName>
    <definedName name="Z_D6CFA044_0C8C_4ECE_96A2_AFF3DD5E0425_.wvu.Rows" localSheetId="14" hidden="1">'B3.09'!#REF!,'B3.09'!#REF!,'B3.09'!#REF!,'B3.09'!#REF!,'B3.09'!#REF!,'B3.09'!#REF!,'B3.09'!#REF!,'B3.09'!#REF!,'B3.09'!#REF!,'B3.09'!#REF!,'B3.09'!#REF!,'B3.09'!#REF!,'B3.09'!#REF!,'B3.09'!#REF!,'B3.09'!#REF!,'B3.09'!#REF!,'B3.09'!#REF!,'B3.09'!#REF!,'B3.09'!#REF!,'B3.09'!#REF!,'B3.09'!#REF!,'B3.09'!#REF!,'B3.09'!#REF!,'B3.09'!#REF!,'B3.09'!#REF!,'B3.09'!#REF!,'B3.09'!#REF!,'B3.09'!#REF!,'B3.09'!#REF!,'B3.09'!#REF!,'B3.09'!#REF!,'B3.09'!#REF!,'B3.09'!#REF!,'B3.09'!#REF!,'B3.09'!#REF!,'B3.09'!#REF!,'B3.09'!#REF!,'B3.09'!#REF!,'B3.09'!#REF!,'B3.09'!#REF!,'B3.09'!#REF!</definedName>
    <definedName name="Z_D6CFA044_0C8C_4ECE_96A2_AFF3DD5E0425_.wvu.Rows" localSheetId="13" hidden="1">'B3.10'!#REF!,'B3.10'!#REF!,'B3.10'!#REF!,'B3.10'!#REF!,'B3.10'!#REF!,'B3.10'!#REF!,'B3.10'!#REF!,'B3.10'!#REF!,'B3.10'!#REF!,'B3.10'!#REF!,'B3.10'!#REF!,'B3.10'!#REF!,'B3.10'!#REF!,'B3.10'!#REF!,'B3.10'!#REF!,'B3.10'!#REF!,'B3.10'!#REF!,'B3.10'!#REF!,'B3.10'!#REF!,'B3.10'!#REF!,'B3.10'!#REF!,'B3.10'!#REF!,'B3.10'!#REF!,'B3.10'!#REF!,'B3.10'!#REF!,'B3.10'!#REF!,'B3.10'!#REF!,'B3.10'!#REF!,'B3.10'!#REF!,'B3.10'!#REF!,'B3.10'!#REF!,'B3.10'!#REF!,'B3.10'!#REF!,'B3.10'!#REF!,'B3.10'!#REF!,'B3.10'!#REF!,'B3.10'!#REF!,'B3.10'!#REF!,'B3.10'!#REF!,'B3.10'!#REF!,'B3.10'!#REF!</definedName>
    <definedName name="Z_D6CFA044_0C8C_4ECE_96A2_AFF3DD5E0425_.wvu.Rows" localSheetId="15" hidden="1">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Bkab1.08!#REF!</definedName>
    <definedName name="Z_D6CFA044_0C8C_4ECE_96A2_AFF3DD5E0425_.wvu.Rows" localSheetId="0" hidden="1">'Krycí list'!$1:$1,'Krycí list'!$3:$3,'Krycí list'!$6:$6,'Krycí list'!$8:$8,'Krycí list'!$10:$24</definedName>
  </definedNames>
  <calcPr calcId="191029"/>
  <customWorkbookViews>
    <customWorkbookView name="Petr Smolík – osobní zobrazení" guid="{D6CFA044-0C8C-4ECE-96A2-AFF3DD5E0425}" mergeInterval="0" personalView="1" maximized="1" xWindow="1911" yWindow="-9" windowWidth="1938" windowHeight="1048" activeSheetId="3"/>
    <customWorkbookView name="Vladimír Lazárek – osobní zobrazení" guid="{82B4F4D9-5370-4303-A97E-2A49E01AF629}" mergeInterval="0" personalView="1" maximized="1" xWindow="-8" yWindow="-8" windowWidth="1936" windowHeight="1056" activeSheetId="3"/>
    <customWorkbookView name="Sebastian Fenyk – osobní zobrazení" guid="{65E3123D-ED26-44E3-A414-09EEEF825484}" mergeInterval="0" personalView="1" maximized="1" xWindow="-8" yWindow="-8" windowWidth="1936" windowHeight="1056"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8" i="2" l="1"/>
  <c r="A27" i="2"/>
  <c r="A26" i="2"/>
  <c r="A25" i="2"/>
  <c r="A24" i="2"/>
  <c r="A23" i="2"/>
  <c r="A22" i="2"/>
  <c r="A21" i="2"/>
  <c r="A20" i="2"/>
  <c r="A19" i="2"/>
  <c r="A18" i="2"/>
  <c r="A17" i="2"/>
  <c r="A16" i="2"/>
  <c r="A15" i="2"/>
  <c r="A14" i="2"/>
  <c r="B28" i="2"/>
  <c r="B27" i="2"/>
  <c r="B26" i="2"/>
  <c r="B25" i="2"/>
  <c r="B24" i="2"/>
  <c r="B23" i="2"/>
  <c r="B22" i="2"/>
  <c r="B21" i="2"/>
  <c r="B20" i="2"/>
  <c r="B19" i="2"/>
  <c r="B18" i="2"/>
  <c r="B17" i="2"/>
  <c r="B16" i="2"/>
  <c r="B15" i="2"/>
  <c r="G18" i="21"/>
  <c r="G17" i="21"/>
  <c r="I16" i="21"/>
  <c r="C9" i="21"/>
  <c r="C8" i="21"/>
  <c r="C7" i="21"/>
  <c r="C5" i="21"/>
  <c r="C4" i="21"/>
  <c r="C3" i="21"/>
  <c r="C2" i="21"/>
  <c r="G18" i="20"/>
  <c r="G17" i="20"/>
  <c r="C9" i="20"/>
  <c r="C8" i="20"/>
  <c r="C7" i="20"/>
  <c r="C5" i="20"/>
  <c r="C4" i="20"/>
  <c r="C3" i="20"/>
  <c r="C2" i="20"/>
  <c r="I19" i="18"/>
  <c r="G18" i="18"/>
  <c r="G17" i="18"/>
  <c r="I16" i="18"/>
  <c r="C9" i="18"/>
  <c r="C8" i="18"/>
  <c r="C7" i="18"/>
  <c r="C5" i="18"/>
  <c r="C4" i="18"/>
  <c r="C3" i="18"/>
  <c r="C2" i="18"/>
  <c r="I30" i="17"/>
  <c r="I29" i="17"/>
  <c r="I28" i="17"/>
  <c r="I26" i="17"/>
  <c r="I24" i="17"/>
  <c r="I21" i="17"/>
  <c r="I18" i="17"/>
  <c r="I17" i="17"/>
  <c r="C9" i="17"/>
  <c r="C8" i="17"/>
  <c r="C7" i="17"/>
  <c r="C5" i="17"/>
  <c r="C4" i="17"/>
  <c r="C3" i="17"/>
  <c r="C2" i="17"/>
  <c r="I66" i="16"/>
  <c r="I65" i="16"/>
  <c r="I62" i="16"/>
  <c r="I61" i="16"/>
  <c r="I60" i="16"/>
  <c r="I59" i="16"/>
  <c r="I56" i="16"/>
  <c r="I55" i="16"/>
  <c r="I54" i="16"/>
  <c r="I53" i="16"/>
  <c r="I50" i="16"/>
  <c r="I49" i="16"/>
  <c r="I48" i="16"/>
  <c r="I47" i="16"/>
  <c r="I44" i="16"/>
  <c r="I43" i="16"/>
  <c r="I42" i="16"/>
  <c r="I41" i="16"/>
  <c r="I38" i="16"/>
  <c r="I37" i="16"/>
  <c r="G33" i="16"/>
  <c r="I33" i="16" s="1"/>
  <c r="I32" i="16"/>
  <c r="G31" i="16"/>
  <c r="I30" i="16"/>
  <c r="I29" i="16"/>
  <c r="I24" i="16"/>
  <c r="I23" i="16"/>
  <c r="I20" i="16"/>
  <c r="I19" i="16"/>
  <c r="I18" i="16"/>
  <c r="I17" i="16"/>
  <c r="C9" i="16"/>
  <c r="C8" i="16"/>
  <c r="C7" i="16"/>
  <c r="C5" i="16"/>
  <c r="C4" i="16"/>
  <c r="C3" i="16"/>
  <c r="C2" i="16"/>
  <c r="G51" i="15"/>
  <c r="I47" i="15"/>
  <c r="I46" i="15"/>
  <c r="G45" i="15"/>
  <c r="G43" i="15"/>
  <c r="G42" i="15"/>
  <c r="I38" i="15"/>
  <c r="G36" i="15"/>
  <c r="G33" i="15"/>
  <c r="G32" i="15"/>
  <c r="G31" i="15"/>
  <c r="G29" i="15"/>
  <c r="G27" i="15"/>
  <c r="G44" i="15" s="1"/>
  <c r="I23" i="15"/>
  <c r="I21" i="15"/>
  <c r="I20" i="15"/>
  <c r="I19" i="15"/>
  <c r="I17" i="15"/>
  <c r="C9" i="15"/>
  <c r="C8" i="15"/>
  <c r="C7" i="15"/>
  <c r="C5" i="15"/>
  <c r="C4" i="15"/>
  <c r="C3" i="15"/>
  <c r="C2" i="15"/>
  <c r="G52" i="14"/>
  <c r="I51" i="14"/>
  <c r="I47" i="14"/>
  <c r="I43" i="14"/>
  <c r="G42" i="14"/>
  <c r="G41" i="14"/>
  <c r="G40" i="14"/>
  <c r="I38" i="14"/>
  <c r="I35" i="14"/>
  <c r="G34" i="14"/>
  <c r="I33" i="14"/>
  <c r="I32" i="14"/>
  <c r="I31" i="14"/>
  <c r="I29" i="14"/>
  <c r="I28" i="14"/>
  <c r="I27" i="14"/>
  <c r="I26" i="14"/>
  <c r="I23" i="14"/>
  <c r="I20" i="14"/>
  <c r="I18" i="14"/>
  <c r="I16" i="14"/>
  <c r="C9" i="14"/>
  <c r="C8" i="14"/>
  <c r="C7" i="14"/>
  <c r="C5" i="14"/>
  <c r="C4" i="14"/>
  <c r="C3" i="14"/>
  <c r="C2" i="14"/>
  <c r="G38" i="13"/>
  <c r="I34" i="13"/>
  <c r="I31" i="13"/>
  <c r="I29" i="13"/>
  <c r="I24" i="13"/>
  <c r="I23" i="13"/>
  <c r="I19" i="13"/>
  <c r="I17" i="13"/>
  <c r="C9" i="13"/>
  <c r="C8" i="13"/>
  <c r="C7" i="13"/>
  <c r="C5" i="13"/>
  <c r="C4" i="13"/>
  <c r="C3" i="13"/>
  <c r="C2" i="13"/>
  <c r="G49" i="12"/>
  <c r="G47" i="12"/>
  <c r="G46" i="12"/>
  <c r="I45" i="12"/>
  <c r="G44" i="12"/>
  <c r="I43" i="12"/>
  <c r="I36" i="12"/>
  <c r="I33" i="12"/>
  <c r="G32" i="12"/>
  <c r="I31" i="12"/>
  <c r="I29" i="12"/>
  <c r="I27" i="12"/>
  <c r="I26" i="12"/>
  <c r="I17" i="12"/>
  <c r="C9" i="12"/>
  <c r="C8" i="12"/>
  <c r="C7" i="12"/>
  <c r="C5" i="12"/>
  <c r="C4" i="12"/>
  <c r="C3" i="12"/>
  <c r="C2" i="12"/>
  <c r="I51" i="15" l="1"/>
  <c r="I18" i="21"/>
  <c r="I17" i="21"/>
  <c r="I15" i="21" s="1"/>
  <c r="I14" i="21" s="1"/>
  <c r="C28" i="2" s="1"/>
  <c r="E52" i="1" s="1"/>
  <c r="I18" i="18"/>
  <c r="I32" i="17"/>
  <c r="I27" i="15"/>
  <c r="I24" i="14"/>
  <c r="I21" i="14"/>
  <c r="I16" i="20"/>
  <c r="I18" i="20"/>
  <c r="I17" i="20"/>
  <c r="I20" i="17"/>
  <c r="I34" i="17"/>
  <c r="I33" i="17"/>
  <c r="I22" i="17"/>
  <c r="I19" i="17"/>
  <c r="I17" i="18"/>
  <c r="I46" i="16"/>
  <c r="I27" i="16"/>
  <c r="I70" i="16"/>
  <c r="I21" i="16"/>
  <c r="I51" i="16"/>
  <c r="I57" i="16"/>
  <c r="I22" i="16"/>
  <c r="I34" i="16"/>
  <c r="I16" i="16"/>
  <c r="I63" i="16"/>
  <c r="I27" i="17"/>
  <c r="I25" i="17" s="1"/>
  <c r="I16" i="17"/>
  <c r="I23" i="17"/>
  <c r="I39" i="15"/>
  <c r="I42" i="15"/>
  <c r="I43" i="15"/>
  <c r="I24" i="15"/>
  <c r="I40" i="15"/>
  <c r="I18" i="15"/>
  <c r="I36" i="15"/>
  <c r="I45" i="15"/>
  <c r="I48" i="15"/>
  <c r="I37" i="15"/>
  <c r="I26" i="16"/>
  <c r="I40" i="16"/>
  <c r="I39" i="16"/>
  <c r="I58" i="16"/>
  <c r="I67" i="16"/>
  <c r="I35" i="16"/>
  <c r="I28" i="16"/>
  <c r="I45" i="16"/>
  <c r="I31" i="16"/>
  <c r="I52" i="16"/>
  <c r="I64" i="16"/>
  <c r="I36" i="14"/>
  <c r="I49" i="14"/>
  <c r="I19" i="14"/>
  <c r="I45" i="14"/>
  <c r="I48" i="14"/>
  <c r="I44" i="14"/>
  <c r="I32" i="13"/>
  <c r="I26" i="13"/>
  <c r="I20" i="13"/>
  <c r="I38" i="13"/>
  <c r="I37" i="13"/>
  <c r="I21" i="13"/>
  <c r="I18" i="13"/>
  <c r="I27" i="13"/>
  <c r="I35" i="13"/>
  <c r="I20" i="12"/>
  <c r="I23" i="12"/>
  <c r="I40" i="12"/>
  <c r="I19" i="12"/>
  <c r="I30" i="12"/>
  <c r="I39" i="12"/>
  <c r="G50" i="12"/>
  <c r="I49" i="12"/>
  <c r="I41" i="12"/>
  <c r="I21" i="12"/>
  <c r="I34" i="12"/>
  <c r="I48" i="12"/>
  <c r="I38" i="12"/>
  <c r="I44" i="12"/>
  <c r="I16" i="12"/>
  <c r="I22" i="12"/>
  <c r="I33" i="15"/>
  <c r="I35" i="15"/>
  <c r="I16" i="15"/>
  <c r="I41" i="15"/>
  <c r="I22" i="15"/>
  <c r="I28" i="15"/>
  <c r="I34" i="15"/>
  <c r="I50" i="15"/>
  <c r="I44" i="15"/>
  <c r="I32" i="15"/>
  <c r="I30" i="15"/>
  <c r="I31" i="15"/>
  <c r="I29" i="15"/>
  <c r="I37" i="14"/>
  <c r="I17" i="14"/>
  <c r="I22" i="14"/>
  <c r="I34" i="14"/>
  <c r="I52" i="14"/>
  <c r="I50" i="14" s="1"/>
  <c r="I42" i="14"/>
  <c r="I30" i="14"/>
  <c r="I40" i="14"/>
  <c r="I28" i="13"/>
  <c r="I16" i="13"/>
  <c r="I22" i="13"/>
  <c r="I33" i="13"/>
  <c r="I35" i="12"/>
  <c r="I42" i="12"/>
  <c r="I18" i="12"/>
  <c r="I28" i="12"/>
  <c r="I24" i="12"/>
  <c r="I32" i="12"/>
  <c r="I46" i="12"/>
  <c r="I47" i="12"/>
  <c r="I36" i="13" l="1"/>
  <c r="I49" i="15"/>
  <c r="I15" i="18"/>
  <c r="I31" i="17"/>
  <c r="I25" i="12"/>
  <c r="I15" i="20"/>
  <c r="I14" i="20" s="1"/>
  <c r="C27" i="2" s="1"/>
  <c r="E51" i="1" s="1"/>
  <c r="I19" i="21"/>
  <c r="I69" i="16"/>
  <c r="I15" i="16"/>
  <c r="I68" i="16"/>
  <c r="I15" i="17"/>
  <c r="I25" i="16"/>
  <c r="I46" i="14"/>
  <c r="I25" i="14"/>
  <c r="I15" i="14"/>
  <c r="I41" i="14"/>
  <c r="I39" i="14" s="1"/>
  <c r="I15" i="13"/>
  <c r="I30" i="13"/>
  <c r="I25" i="13" s="1"/>
  <c r="I50" i="12"/>
  <c r="I37" i="12" s="1"/>
  <c r="I15" i="12"/>
  <c r="I15" i="15"/>
  <c r="I26" i="15"/>
  <c r="I25" i="15" s="1"/>
  <c r="I36" i="16" l="1"/>
  <c r="I14" i="16" s="1"/>
  <c r="C24" i="2" s="1"/>
  <c r="E48" i="1" s="1"/>
  <c r="I19" i="20"/>
  <c r="I14" i="18"/>
  <c r="I14" i="17"/>
  <c r="I14" i="14"/>
  <c r="C22" i="2" s="1"/>
  <c r="E46" i="1" s="1"/>
  <c r="I14" i="13"/>
  <c r="I14" i="12"/>
  <c r="C20" i="2" s="1"/>
  <c r="E44" i="1" s="1"/>
  <c r="I14" i="15"/>
  <c r="I20" i="18" l="1"/>
  <c r="C26" i="2"/>
  <c r="E50" i="1" s="1"/>
  <c r="I35" i="17"/>
  <c r="C25" i="2"/>
  <c r="E49" i="1" s="1"/>
  <c r="I52" i="15"/>
  <c r="C23" i="2"/>
  <c r="E47" i="1" s="1"/>
  <c r="I51" i="12"/>
  <c r="I39" i="13"/>
  <c r="C21" i="2"/>
  <c r="I71" i="16"/>
  <c r="I53" i="14"/>
  <c r="G18" i="10"/>
  <c r="G17" i="10"/>
  <c r="I16" i="10"/>
  <c r="C9" i="10"/>
  <c r="C8" i="10"/>
  <c r="C7" i="10"/>
  <c r="C5" i="10"/>
  <c r="C4" i="10"/>
  <c r="C3" i="10"/>
  <c r="C2" i="10"/>
  <c r="G70" i="9"/>
  <c r="I68" i="9"/>
  <c r="G67" i="9"/>
  <c r="G69" i="9" s="1"/>
  <c r="G66" i="9"/>
  <c r="I65" i="9"/>
  <c r="G64" i="9"/>
  <c r="I62" i="9"/>
  <c r="I61" i="9"/>
  <c r="I60" i="9"/>
  <c r="I58" i="9"/>
  <c r="G55" i="9"/>
  <c r="G54" i="9"/>
  <c r="G53" i="9"/>
  <c r="I52" i="9"/>
  <c r="I51" i="9"/>
  <c r="I47" i="9"/>
  <c r="I46" i="9"/>
  <c r="I45" i="9"/>
  <c r="G44" i="9"/>
  <c r="G42" i="9"/>
  <c r="G41" i="9"/>
  <c r="I40" i="9"/>
  <c r="I39" i="9"/>
  <c r="I38" i="9"/>
  <c r="G35" i="9"/>
  <c r="I33" i="9"/>
  <c r="G32" i="9"/>
  <c r="G31" i="9"/>
  <c r="G30" i="9"/>
  <c r="G28" i="9"/>
  <c r="G26" i="9"/>
  <c r="G43" i="9" s="1"/>
  <c r="I21" i="9"/>
  <c r="I19" i="9"/>
  <c r="I18" i="9"/>
  <c r="C9" i="9"/>
  <c r="C8" i="9"/>
  <c r="C7" i="9"/>
  <c r="C5" i="9"/>
  <c r="C4" i="9"/>
  <c r="C3" i="9"/>
  <c r="C2" i="9"/>
  <c r="I28" i="8"/>
  <c r="I27" i="8"/>
  <c r="I26" i="8"/>
  <c r="I21" i="8"/>
  <c r="I20" i="8"/>
  <c r="I19" i="8"/>
  <c r="I17" i="8"/>
  <c r="C9" i="8"/>
  <c r="C8" i="8"/>
  <c r="C7" i="8"/>
  <c r="C5" i="8"/>
  <c r="C4" i="8"/>
  <c r="C3" i="8"/>
  <c r="C2" i="8"/>
  <c r="I34" i="7"/>
  <c r="I30" i="7"/>
  <c r="I28" i="7"/>
  <c r="I21" i="7"/>
  <c r="I20" i="7"/>
  <c r="I19" i="7"/>
  <c r="I16" i="7"/>
  <c r="C9" i="7"/>
  <c r="C8" i="7"/>
  <c r="C7" i="7"/>
  <c r="C5" i="7"/>
  <c r="C4" i="7"/>
  <c r="C3" i="7"/>
  <c r="C2" i="7"/>
  <c r="I32" i="6"/>
  <c r="G29" i="6"/>
  <c r="I28" i="6"/>
  <c r="I25" i="6"/>
  <c r="I23" i="6"/>
  <c r="I22" i="6"/>
  <c r="I21" i="6"/>
  <c r="I20" i="6"/>
  <c r="I17" i="6"/>
  <c r="I16" i="6"/>
  <c r="C9" i="6"/>
  <c r="C8" i="6"/>
  <c r="C7" i="6"/>
  <c r="C5" i="6"/>
  <c r="C4" i="6"/>
  <c r="C3" i="6"/>
  <c r="C2" i="6"/>
  <c r="I35" i="9" l="1"/>
  <c r="I63" i="9"/>
  <c r="I24" i="7"/>
  <c r="I26" i="7"/>
  <c r="E45" i="1"/>
  <c r="I64" i="9"/>
  <c r="I44" i="9"/>
  <c r="I20" i="9"/>
  <c r="I37" i="9"/>
  <c r="I66" i="9"/>
  <c r="I30" i="9"/>
  <c r="I34" i="9"/>
  <c r="I41" i="9"/>
  <c r="I53" i="9"/>
  <c r="I22" i="9"/>
  <c r="I23" i="8"/>
  <c r="I16" i="8"/>
  <c r="I22" i="8"/>
  <c r="I18" i="8"/>
  <c r="I18" i="10"/>
  <c r="I19" i="10"/>
  <c r="I17" i="10"/>
  <c r="I69" i="9"/>
  <c r="I28" i="9"/>
  <c r="I59" i="9"/>
  <c r="I23" i="9"/>
  <c r="I31" i="9"/>
  <c r="I27" i="9"/>
  <c r="I42" i="9"/>
  <c r="I54" i="9"/>
  <c r="I55" i="9"/>
  <c r="I26" i="9"/>
  <c r="I50" i="9"/>
  <c r="I17" i="9"/>
  <c r="I43" i="9"/>
  <c r="I67" i="9"/>
  <c r="I36" i="9"/>
  <c r="I49" i="9"/>
  <c r="I16" i="9"/>
  <c r="I32" i="9"/>
  <c r="I70" i="9"/>
  <c r="I29" i="9"/>
  <c r="I22" i="7"/>
  <c r="I18" i="7"/>
  <c r="I29" i="6"/>
  <c r="I27" i="6"/>
  <c r="I30" i="6"/>
  <c r="I19" i="6"/>
  <c r="I18" i="6"/>
  <c r="I25" i="8"/>
  <c r="I24" i="8" s="1"/>
  <c r="I27" i="7"/>
  <c r="I23" i="7"/>
  <c r="I29" i="7"/>
  <c r="I17" i="7"/>
  <c r="I31" i="6"/>
  <c r="I26" i="6"/>
  <c r="I25" i="7" l="1"/>
  <c r="I15" i="10"/>
  <c r="I14" i="10" s="1"/>
  <c r="C19" i="2" s="1"/>
  <c r="E43" i="1" s="1"/>
  <c r="I15" i="8"/>
  <c r="I14" i="8" s="1"/>
  <c r="C17" i="2" s="1"/>
  <c r="E41" i="1" s="1"/>
  <c r="I25" i="9"/>
  <c r="I24" i="9" s="1"/>
  <c r="I57" i="9"/>
  <c r="I15" i="9"/>
  <c r="I56" i="9"/>
  <c r="I48" i="9" s="1"/>
  <c r="I33" i="7"/>
  <c r="I15" i="6"/>
  <c r="I24" i="6"/>
  <c r="I32" i="7"/>
  <c r="I15" i="7"/>
  <c r="I14" i="9" l="1"/>
  <c r="I29" i="8"/>
  <c r="I20" i="10"/>
  <c r="I31" i="7"/>
  <c r="I14" i="7"/>
  <c r="I14" i="6"/>
  <c r="C15" i="2" s="1"/>
  <c r="E39" i="1" s="1"/>
  <c r="I71" i="9" l="1"/>
  <c r="C18" i="2"/>
  <c r="E42" i="1" s="1"/>
  <c r="I35" i="7"/>
  <c r="C16" i="2"/>
  <c r="E40" i="1" s="1"/>
  <c r="I33" i="6"/>
  <c r="I49" i="5" l="1"/>
  <c r="I50" i="5" l="1"/>
  <c r="I48" i="5"/>
  <c r="B14" i="2" l="1"/>
  <c r="I25" i="5" l="1"/>
  <c r="I23" i="5" l="1"/>
  <c r="G30" i="5" l="1"/>
  <c r="I51" i="5"/>
  <c r="I45" i="5"/>
  <c r="I42" i="5"/>
  <c r="I39" i="5"/>
  <c r="I36" i="5"/>
  <c r="I34" i="5"/>
  <c r="I41" i="5" l="1"/>
  <c r="I53" i="5"/>
  <c r="I35" i="5"/>
  <c r="I37" i="5"/>
  <c r="I46" i="5"/>
  <c r="I47" i="5"/>
  <c r="I43" i="5"/>
  <c r="I33" i="5"/>
  <c r="I44" i="5"/>
  <c r="I38" i="5"/>
  <c r="I52" i="5"/>
  <c r="I40" i="5"/>
  <c r="I32" i="5" l="1"/>
  <c r="I31" i="5" l="1"/>
  <c r="I29" i="5" l="1"/>
  <c r="I18" i="5" l="1"/>
  <c r="I30" i="5" l="1"/>
  <c r="I27" i="5"/>
  <c r="I26" i="5"/>
  <c r="I22" i="5"/>
  <c r="I19" i="5"/>
  <c r="I16" i="5"/>
  <c r="C9" i="5"/>
  <c r="C8" i="5"/>
  <c r="C7" i="5"/>
  <c r="C5" i="5"/>
  <c r="C4" i="5"/>
  <c r="C3" i="5"/>
  <c r="C2" i="5"/>
  <c r="I28" i="5" l="1"/>
  <c r="I17" i="5"/>
  <c r="I20" i="5"/>
  <c r="I24" i="5" l="1"/>
  <c r="I21" i="5"/>
  <c r="I15" i="5" l="1"/>
  <c r="I14" i="5" s="1"/>
  <c r="I54" i="5" l="1"/>
  <c r="C14" i="2"/>
  <c r="B2" i="2"/>
  <c r="B3" i="2"/>
  <c r="B4" i="2"/>
  <c r="B5" i="2"/>
  <c r="B7" i="2"/>
  <c r="B8" i="2"/>
  <c r="B9" i="2"/>
  <c r="E35" i="1"/>
  <c r="J35" i="1"/>
  <c r="R35" i="1"/>
  <c r="P38" i="1"/>
  <c r="P39" i="1"/>
  <c r="P40" i="1"/>
  <c r="P41" i="1"/>
  <c r="P42" i="1"/>
  <c r="J53" i="1"/>
  <c r="K54" i="1"/>
  <c r="E38" i="1" l="1"/>
  <c r="E53" i="1" s="1"/>
  <c r="C29" i="2"/>
  <c r="R53" i="1" l="1"/>
  <c r="S56" i="1" s="1"/>
  <c r="R56" i="1" l="1"/>
  <c r="O58" i="1" s="1"/>
  <c r="O57" i="1" s="1"/>
  <c r="S57" i="1" s="1"/>
  <c r="R58" i="1" l="1"/>
  <c r="R57" i="1"/>
  <c r="S58" i="1"/>
  <c r="R59" i="1" l="1"/>
</calcChain>
</file>

<file path=xl/sharedStrings.xml><?xml version="1.0" encoding="utf-8"?>
<sst xmlns="http://schemas.openxmlformats.org/spreadsheetml/2006/main" count="1858" uniqueCount="413">
  <si>
    <t>Název stavby</t>
  </si>
  <si>
    <t>JKSO</t>
  </si>
  <si>
    <t xml:space="preserve"> </t>
  </si>
  <si>
    <t>Kód stavby</t>
  </si>
  <si>
    <t>ucebny</t>
  </si>
  <si>
    <t>Název objektu</t>
  </si>
  <si>
    <t>EČO</t>
  </si>
  <si>
    <t/>
  </si>
  <si>
    <t>Kód objektu</t>
  </si>
  <si>
    <t>Název části</t>
  </si>
  <si>
    <t>Místo</t>
  </si>
  <si>
    <t>Kód části</t>
  </si>
  <si>
    <t>Název podčásti</t>
  </si>
  <si>
    <t>Kód podčásti</t>
  </si>
  <si>
    <t>IČ</t>
  </si>
  <si>
    <t>DIČ</t>
  </si>
  <si>
    <t>Objednatel</t>
  </si>
  <si>
    <t>Projektant</t>
  </si>
  <si>
    <t>Zhotovitel</t>
  </si>
  <si>
    <t>Rozpočet číslo</t>
  </si>
  <si>
    <t>Zpracoval</t>
  </si>
  <si>
    <t>Dne</t>
  </si>
  <si>
    <t xml:space="preserve">               Měrné a účelové jednotky</t>
  </si>
  <si>
    <t xml:space="preserve">            Počet</t>
  </si>
  <si>
    <t xml:space="preserve">    Náklady / 1 m.j.</t>
  </si>
  <si>
    <t xml:space="preserve">             Počet</t>
  </si>
  <si>
    <t xml:space="preserve">     Náklady / 1 m.j.</t>
  </si>
  <si>
    <t xml:space="preserve">                Počet</t>
  </si>
  <si>
    <t xml:space="preserve">        Náklady / 1 m.j.</t>
  </si>
  <si>
    <t xml:space="preserve">               Rozpočtové náklady v</t>
  </si>
  <si>
    <t>CZK</t>
  </si>
  <si>
    <t>A</t>
  </si>
  <si>
    <t>Základní rozp. náklady</t>
  </si>
  <si>
    <t>B</t>
  </si>
  <si>
    <t>Doplňkové náklady</t>
  </si>
  <si>
    <t>C</t>
  </si>
  <si>
    <t>Vedlejší rozpočtové náklady</t>
  </si>
  <si>
    <t>Práce přesčas</t>
  </si>
  <si>
    <t>Zařízení staveniště</t>
  </si>
  <si>
    <t>21</t>
  </si>
  <si>
    <t>%</t>
  </si>
  <si>
    <t>Bez pevné podl.</t>
  </si>
  <si>
    <t>Kulturní památka</t>
  </si>
  <si>
    <t>Územní vlivy</t>
  </si>
  <si>
    <t>Provozní vlivy</t>
  </si>
  <si>
    <t>Ostatní</t>
  </si>
  <si>
    <t>VRN z rozpočtu</t>
  </si>
  <si>
    <t>HZS</t>
  </si>
  <si>
    <t>Kompl. činnost</t>
  </si>
  <si>
    <t>Ostatní náklady</t>
  </si>
  <si>
    <t>D</t>
  </si>
  <si>
    <t>Celkové náklady</t>
  </si>
  <si>
    <t>Datum a podpis</t>
  </si>
  <si>
    <t>Razítko</t>
  </si>
  <si>
    <t>DPH</t>
  </si>
  <si>
    <t>E</t>
  </si>
  <si>
    <t>Přípočty a odpočty</t>
  </si>
  <si>
    <t>Dodávky objednatele</t>
  </si>
  <si>
    <t>Klouzavá doložka</t>
  </si>
  <si>
    <t>Zvýhodnění + -</t>
  </si>
  <si>
    <t>Stavba:</t>
  </si>
  <si>
    <t>Objekt:</t>
  </si>
  <si>
    <t>Část:</t>
  </si>
  <si>
    <t xml:space="preserve">JKSO: </t>
  </si>
  <si>
    <t>Objednatel:</t>
  </si>
  <si>
    <t>Zhotovitel:</t>
  </si>
  <si>
    <t>Datum:</t>
  </si>
  <si>
    <t>Kód</t>
  </si>
  <si>
    <t>Popis</t>
  </si>
  <si>
    <t>Cena celkem</t>
  </si>
  <si>
    <t>JKSO:</t>
  </si>
  <si>
    <t>P.Č.</t>
  </si>
  <si>
    <t>TV</t>
  </si>
  <si>
    <t>KCN</t>
  </si>
  <si>
    <t>MJ</t>
  </si>
  <si>
    <t>Množství celkem</t>
  </si>
  <si>
    <t>kus</t>
  </si>
  <si>
    <t xml:space="preserve">REKAPITULACE </t>
  </si>
  <si>
    <t>KRYCÍ LIST SOUPISU</t>
  </si>
  <si>
    <t>OCENĚNÝ SOUPIS PRACÍ A DODÁVEK A SLUŽEB</t>
  </si>
  <si>
    <t>Stolní vizualizér</t>
  </si>
  <si>
    <t>Ovládací SW jazykové laboratoře pro mediální aktivity</t>
  </si>
  <si>
    <t>Učitelský SW</t>
  </si>
  <si>
    <t>Audio matice pro interkom</t>
  </si>
  <si>
    <t>Audio mixer a sluchátkový zesilovač - učitel</t>
  </si>
  <si>
    <t>Audio mixer a sluchátkový zesilovač - student</t>
  </si>
  <si>
    <t>Systémový náhlavní set - sluchátka/mikrofon</t>
  </si>
  <si>
    <t>PC ovládací a prezentační stanice pro učitele</t>
  </si>
  <si>
    <t>Kontrolní a prezentační monitor</t>
  </si>
  <si>
    <t>PC stanice pro studenty</t>
  </si>
  <si>
    <t>Datový switch</t>
  </si>
  <si>
    <t>PC Media server</t>
  </si>
  <si>
    <t>NAS úložiště</t>
  </si>
  <si>
    <t>HDD pro úložiště</t>
  </si>
  <si>
    <t>19" rozvaděč</t>
  </si>
  <si>
    <t>SW modul pro internetový přístup</t>
  </si>
  <si>
    <t>AVT</t>
  </si>
  <si>
    <t>ZRN (ř. 1-8)</t>
  </si>
  <si>
    <t>DN (ř. 10-12)</t>
  </si>
  <si>
    <t>VRN (ř. 14-19)</t>
  </si>
  <si>
    <t>Součet 9, 13, 20-23</t>
  </si>
  <si>
    <t>Projektové práce (DSPS)</t>
  </si>
  <si>
    <t>Cena s DPH (ř. 25-26)</t>
  </si>
  <si>
    <t>Webová kamera učitel</t>
  </si>
  <si>
    <t>Webová kamera studenti</t>
  </si>
  <si>
    <t>Popis / minimální technické parametry</t>
  </si>
  <si>
    <t>Cena jednotková bez DPH</t>
  </si>
  <si>
    <t>Cena celkem bez DPH</t>
  </si>
  <si>
    <t>Kód položky / název</t>
  </si>
  <si>
    <t>Celkem bez DPH</t>
  </si>
  <si>
    <t>Typ</t>
  </si>
  <si>
    <t>Zvuková karta</t>
  </si>
  <si>
    <t>USB HUB</t>
  </si>
  <si>
    <t>vlastní</t>
  </si>
  <si>
    <t>SOUPIS PRACÍ A DODÁVEK A SLUŽEB vč VÝKAZU VÝMĚR</t>
  </si>
  <si>
    <t>Pylonový pojezd s křídly</t>
  </si>
  <si>
    <t xml:space="preserve">Zvuková karta, vstup pro mikrofon 1x 3,5mm konektor, 4pólový výstup pro sluchátka s mikrofonem 1 x 3,5mm, stereo výstup, kompatibilita s USB 2.0 / 3.0. Cena včetně dopravy, instalace.
</t>
  </si>
  <si>
    <t xml:space="preserve">Centrála pro hlasovou komunikaci po odděleném okruhu UTP kabeláže, min. freq. rozsah 120 Hz - 12 kHz,  možnost pro rozšíření o další pracoviště studentů. Cena včetně dopravy, instalace, nastavení.
</t>
  </si>
  <si>
    <t xml:space="preserve">Audio mixer a sluchátkový zesilovač pro učitele, nastavení hlasitosti sluchátek, vypnutí mikrofonu, freq. rozsah min. 120 Hz - 12 kHz, pro dynamický i kondenzátorový typ mikrofonu, impedance sluchátek 32 - 600 Ω, linkový vstup/výstup, funkce automatického donastavení hlasitosti vstupů, konektory min.: 1x 3,5mm jack - mikrofon, 1x 3,5mm stereo jack - sluchátka, napájení po UTP kabeláži. Včetně potřebné kabeláže. Cena včetně dopravy, instalace, nastavení.
</t>
  </si>
  <si>
    <t xml:space="preserve">Audio mixer a sluchátkový zesilovač, nastavení hlasitosti sluchátek, vypnutí mikrofonu, freq. rozsah min. 120 Hz - 12 kHz, pro dynamický i kondenzátorový typ mikrofonu, impedance sluchátek 32 - 600 Ω, linkový vstup/výstup, konektory min.: 1x 3,5mm jack - mikrofon, 1x 3,5mm stereo jack - sluchátka, napájení po UTP kabeláži. Včetně potřebné kabeláže. Včetně ochranné krytky audio jednotek zabraňující rozpojení kabeláže. Cena včetně dopravy, instalace, nastavení.
</t>
  </si>
  <si>
    <t xml:space="preserve">Systémový náhlavní set sluchátek s mikrofonem, aktivní systém potlačení okolních ruchů, provedení  z pružného materiálu odolnému hrubému zacházení, uzavřená stereofonní sluchátka, kondenzátorový mikrofon, polstrovaný a nastavitelný náhlavní most, Min. parametry: Sluchátka: freq. rozsah 120 Hz - 12 kHz, Mikrofon: freq. rozsah 120 Hz - 12 kHz, konektory: 1x 3,5mm stereo jack -  mikrofon, 1x 3,5mm stereo jack -  sluchátka, kabel min. 1,3 m, váha max. 0,5 kg. Cena včetně dopravy, instalace, nastavení.
</t>
  </si>
  <si>
    <t>Sebastian Fenyk</t>
  </si>
  <si>
    <t>Repeater aktivní USB</t>
  </si>
  <si>
    <t>Záložní zdroj - UPS</t>
  </si>
  <si>
    <t>Kabel DisplayPort</t>
  </si>
  <si>
    <t>Kabel DP - HDMI</t>
  </si>
  <si>
    <t>Kabel HDMI</t>
  </si>
  <si>
    <t xml:space="preserve">Datový switch s min. 5 porty 10/100/1000Mbit, s pasivním chlazením, s napájecím zdrojem, cena včetně dopravy, instalace, nastavení
</t>
  </si>
  <si>
    <t>HDMI rozbočovač</t>
  </si>
  <si>
    <t>Ovládací SW pro organizaci aktivit v laboratoři</t>
  </si>
  <si>
    <t>Tištěná cvičebnice AJ</t>
  </si>
  <si>
    <t xml:space="preserve">Webkamera pro videohovory v rozlišení FHD 1080p s podporovanými klienty přes USB, záznam videa min. ve FHD 1080p, zoom, komprese videa H.264, min. 90° zorné pole, vestavěné duální stereofonní mikrofony, univerzální klip pro přichycení k notebookům, monitorům LCD. Cena včetně dopravy, instalace.
</t>
  </si>
  <si>
    <t xml:space="preserve">Uložiště dat, min. dvoudiskové, dvoujádrový procesor s taktem min. 2GHz, rychlosti šifrovaného čtení až 113MB/s, rychlost šifrovaného zápisu až 112 MB/s, jedno Gbit síťové rozhraní, 2x USB 3.0, hardwarové šifrování AES-NI, možnost výměny disků za provozu, přihlášení uživatelů domény, 2x LAN, USB 3.0, včetně softwarového vybavení pro zálohování dat. Cena včetně dopravy, instalace, nastavení.
</t>
  </si>
  <si>
    <t xml:space="preserve">7-portový Hi-speed USB 2.0 Hub, 6x USB portů typu A, 1x USB port typu B. Cena včetně dopravy, instalace.
</t>
  </si>
  <si>
    <t xml:space="preserve">Kabel DisplayPort (M/M), min. rozlišení 4K*2K@60Hz, 2 m. Cena včetně dopravy, instalace.
</t>
  </si>
  <si>
    <t xml:space="preserve">Tištěné učebnice A1, A2, B1 s návody aktivního obsahu pro učitele, každá učebnice min. 250 stránek. Cena včetně dopravy.
</t>
  </si>
  <si>
    <t xml:space="preserve">USB repeater pro prodlužování USB kabelů, délka min. 5 m. Cena včetně dopravy, instalace.
</t>
  </si>
  <si>
    <t>Videokamera</t>
  </si>
  <si>
    <t>Soundbar</t>
  </si>
  <si>
    <t>Profesionální LCD monitor</t>
  </si>
  <si>
    <t>Sestava mobilního stojanu</t>
  </si>
  <si>
    <t xml:space="preserve">Pojízdná základna pro stojany s 1 stojinou. Možnost protáhnout kabely ze stojin základnou dolů. 4 velká kolečka s brzdou, nosnost s 1 stojnou 80 kg. Stojina k montáži stojanů o délce 180 cm. Kanály pro vedení kabelů. Madlo pro pojízdný stojan. Vodorovná část adaptéru pro displej s VESA až 1110 mm, nosnost až 80 kg. Svislá ramena s náklonem pro uchycení monitoru na vodorovnou část adaptéru (VESA až 420). Držák na videokonferenční kameru / reproduktor pro uchycení na adaptéry pro displeje 55-90", nosnost min. 8 kg. Polička pro AV/IT příslušenství, nosnost min. 8 kg, libovolná výška montáže. Lišta pro uchycení soundbaru. Cena včetně dopravy a instalace.
</t>
  </si>
  <si>
    <t>Standard smíšené výuky</t>
  </si>
  <si>
    <t xml:space="preserve">Záložní zdroj napájení s výstupním výkonem 720W / 1200VA, 3x CEE zásuvka s ochranným kolíkem zajišťující napájení v případě výpadku proudu, 3x CEE zásuvka s ochranným kolíkem s přepěťovou ochranou, s přepěťovou ochranou datové linky RJ45. Cena včetně dopravy, instalace, nastavení.
</t>
  </si>
  <si>
    <t xml:space="preserve">Kabel DisplayPort (M/M), min. rozlišení 4K*2K@60Hz, 3 m. Cena včetně dopravy, instalace.
</t>
  </si>
  <si>
    <t xml:space="preserve">Kabel DP - HDMI, min. 2 m, FHD 1080p, min. rozlišení 1920*1080P@60Hz. Cena včetně dopravy, instalace.
</t>
  </si>
  <si>
    <t>EDID a HDCP manažer</t>
  </si>
  <si>
    <t xml:space="preserve">pevný disk pro provoz 24/7 a RAID kompatibilní, kapacita 2TB, 3,5 palcový disk, rozhraní SATA 6 Gb/s, počet otáček 7.200ot/s, vyrovnávací paměť 128 MB. Cena včetně dopravy, instalace, nastavení.
</t>
  </si>
  <si>
    <t>Pylonový pojezd bez křídel</t>
  </si>
  <si>
    <t>Interaktivní systém</t>
  </si>
  <si>
    <t>Prezentační software</t>
  </si>
  <si>
    <t xml:space="preserve">Bezdrátová dokumentová kamera s flexibilním ramenem. Min. 12x zoom. LED osvětlení snímaného objektu, ruční a automatické ovládání ostření a jasu. Snímaná plocha min A4. Jednoduché ovládání vizualizéru prostřednictvím software. Cena včetně dopravy, instalace.
</t>
  </si>
  <si>
    <t xml:space="preserve">Monitor s viditelnou uhlopříčkou min. 60,45cm (23,8"), matný, antireflexní, LED podsvícení, rozlišení 1920x1080, pozorovací úhel 178° vodorovně, 178° svisle, jas min. 250 cd/m2, kontrastní poměr 1000:1 statický, doba odezvy min. 5ms, video vstupy HDMI, DisplayPort, náklon -5 až +23°, výškově nastavitelný stojan až 100mm, dva integrované reproduktory s výkonem 2 W. Cena včetně dopravy, instalace.
</t>
  </si>
  <si>
    <t xml:space="preserve">Pracovní stanice, case Tower, min. 650W zdrojem, sestav pro provoz 24/7, výkon CPU min. 13000 dle nezávislého testu cpubenchmark.net, operační paměť min. 8GB DDR4, SSD M.2 disk s kapacitou min. 256GB, DVD-RW optická mechanika, čtečka MCR, Gbit síťová karta, klávesnici a myš, přítomnost TPM modulu minimálně verze 2, operační systém s podporu AD (domény), servisní služby s odezvou do následujícího pracovního dne od nahlášení servisní události. Cena včetně dopravy, instalace, nastavení.
</t>
  </si>
  <si>
    <t xml:space="preserve">LAN přístup učitele do databáze studijních materiálů, mimo jazykovou laboratoř. Příprava cvičení, kontrola vyplněných úloh. Cena včetně dopravy, instalace a zaškolení uživatele, školení viz. technická zpráva.
</t>
  </si>
  <si>
    <t xml:space="preserve">Ovládací SW se společným řízením pro mediální aktivity s obrázky, audio, video a textovými soubory. Samostatná práce a individuální záznam studentů - poslech, sledování, otevřený záznam, simultánní záznam, nahrávka s porovnáním s originálem, přehrávání správné výslovnosti textu, automatické rozpoznávání výslovnosti, neomezené písemné odpovědi, dotazníky, výběr z možností, doplňovačka, určování správného pořadí u vět, slov i písmen. Adresné posílání textových zpráv. Databáze učebních materiálů, organizovaná dle vyučujícího a tříd. Třídění materiálů do učebních lekcí. Databáze pro zasedací pořádek. Jazykové varianty SW. Vč. záruky dostupnosti oprav dodaného software po dobu 5-ti let. Cena včetně dopravy, instalace a zaškolení uživatele, školení viz. technická zpráva.
</t>
  </si>
  <si>
    <t xml:space="preserve">Ovládací SW se společným řízením pro organizaci aktivit v laboratoři. Monitoring jednotlivých stanic, propojování připojených audio signálů a přepínání signálů pro video, klávesnice i myš. Organizace třídy, zasedací pořádek. Režimy  prezentace, monitoring a podpora studentů při cvičení, práce až v 5 skupinách. Přepínač obrazu studentských stanic: sdílení a monitoring videa, vypnutí signálu studentských monitorů. Jazykové varianty SW. Vč. záruky dostupnosti oprav dodaného software po dobu 5-ti let. Cena včetně dopravy, instalace a zaškolení uživatele, školení viz. technická zpráva.
</t>
  </si>
  <si>
    <t xml:space="preserve">SW balíček, který obsahuje autorský nástroj učitele – SW pro přípravu interaktivních cvičení musí být plně kompatibilní (umožňuje otevřít soubor, spustit všechny aktivity, animace, uložit v původním formátu) se soubory s příponou notebook. Prostředí musí být v českém jazyce. 
Balíček dále musí obsahovat nástroj pro rychlou přípravu digitálních učebních aktivit, hlasování. Aktivity je možno sdílet na žákovská zařízení přes cloud prostředí. Cena včetně dopravy, instalace a zaškolení uživatele, školení viz. technická zpráva.
</t>
  </si>
  <si>
    <t>Výrobce</t>
  </si>
  <si>
    <t>Kabel HDMI, min. 4K*2K @ 60Hz, min. 7,5 m. Cena včetně dopravy, instalace.</t>
  </si>
  <si>
    <t>Kabel HDMI, min. 4K*2K @ 60Hz, min. 10 m. Cena včetně dopravy, instalace.</t>
  </si>
  <si>
    <t>Kabel HDMI, min. 4K*2K @ 60Hz, min. 12,5 m. Cena včetně dopravy, instalace.</t>
  </si>
  <si>
    <t xml:space="preserve">HDMI extender pro zesílení signálu podporující přenos na min. 30 m, podpora rozlišení min. 4K*2K @ 60Hz, HDCP kompatibilní. Cena včetně dopravy, instalace.
</t>
  </si>
  <si>
    <t xml:space="preserve">Kabel HDMI, min. 4K*2K @ 60Hz, min. 0,5 m. Cena včetně dopravy, instalace.
</t>
  </si>
  <si>
    <t>HDMI extender</t>
  </si>
  <si>
    <t xml:space="preserve">19" rozvodný panel min. 9x zásuvka 230V, délka kabelu min. 3 m. Cena včetně dopravy a instalace.
</t>
  </si>
  <si>
    <t xml:space="preserve">Montážní sada (šroub, plovoucí matka, podložka). Cena včetně dopravy a instalace.
</t>
  </si>
  <si>
    <t>19" police</t>
  </si>
  <si>
    <t>Montážní sada</t>
  </si>
  <si>
    <t>19" rozvodný panel</t>
  </si>
  <si>
    <t>Přípojné místo HDMI a USB určené k montáži na katedru. Cena včetně dopravy a instalace.</t>
  </si>
  <si>
    <t xml:space="preserve">Kabel HDMI, min. 4K*2K @ 60Hz, 3 m. Cena včetně dopravy, instalace.
</t>
  </si>
  <si>
    <t>Přípojné místo HDMI a USB</t>
  </si>
  <si>
    <t xml:space="preserve">19" perforovaná police do rozvaděče, hloubka 450mm. Cena včetně dopravy a instalace.
</t>
  </si>
  <si>
    <t xml:space="preserve">19" rozvaděč stojanový min. 15U / 600x600 mm skleněné dveře. Cena včetně dopravy, instalace.
</t>
  </si>
  <si>
    <t>Interaktivní zobrazovač</t>
  </si>
  <si>
    <t>IT vybavení</t>
  </si>
  <si>
    <t xml:space="preserve">Digitální cvičebnice AJ, NJ, ŠpJ pro pracovní místo jazykové laboratoře, mezinárodní standard CEFR pro úrovně min. A1, A2, B1, B2 - v AJ a A1, A2 v NJ a ŠpJ, min. 3000 multimediálních aktivit kombinujících video, audio, obrázky a text, min. 40% cvičení s automatickým vyhodnocením, licence platná min. na 12 měsíců. Cena včetně dopravy.
</t>
  </si>
  <si>
    <t>Digitální cvičebnice</t>
  </si>
  <si>
    <t>HDMI a USB extender</t>
  </si>
  <si>
    <t>CAT6 patch kabel délka min. 5 m, dvojité stínění SFTP, AWG26, izolace polyethylen, plášť PVC, typ konektorů RJ45/RJ45. Cena včetně dopravy, instalace.</t>
  </si>
  <si>
    <t xml:space="preserve">Konferenční USB kamera s motorickým ovládáním PTZ (pan, tilt, zoom). Využití pro videokonference typu MS Teams, Google Meet, Webex apod. k připojení přes USB k laptopu nebo počítači. Minimální parametry kamery: objektiv s 10x optickým zoomem se záběrem 50° horizontálně, obrazový čip 2 MP, rozlišení FHD (1920 x 1080), rozsah motorického ovládání minimálně P&amp;T +/- 170°, 90° nahoru, 30° dolů, možnost uložení aktuální pozice PTZ do paměti. Ovládání kamery přes dálkový ovladač. Vstupy: minimálně 1x USB 2.0. Cena včetně dopravy a instalace.
</t>
  </si>
  <si>
    <t xml:space="preserve">Konferenční USB soundbar. Soundbar obsahuje vestavěné reproduktory a mikrofon. Využití pro videokonference typu MS Teams, Google Meet, Webex apod. k připojení přes USB k laptopu nebo počítači. Parametry reproduktoru: celkový výkon minimálně 40W, frekvenční rozsah minimálně 250 Hz – 20 kHz. Parametry mikrofonu: minimálně 120 stupňů pokrytí, dosah minimálně 4 metry. Další funkce: DSP procesor pro redukci ozvěn a potlačení okolního ruchu, LED indikátor zapnutí/vypnutí mikrofonu. Montáž: integrovaný nebo volitelný držák pro montáž na zeď. Vstupy/výstupy: minimálně 1x USB 2.0. Cena včetně dopravy a instalace.
</t>
  </si>
  <si>
    <t xml:space="preserve">1x2 HDMI rozbočovač, podpora 4K/UHD @ 60 Hz 4:2:0. EDID management, HDCP kompatibilní. Vestavěný nebo přídavný samostatný audio embeder a de-embeder pro připojení externího zdroje zvuku (audio in) a zesilovače nebo aktivních reproduktorů (audio out). Zvuk z audio vstupu je možné směrovat zároveň na HDMI výstup a analogový audio výstup. Cena včetně dopravy, instalace, nastavení.
</t>
  </si>
  <si>
    <t xml:space="preserve">EDID a HDCP manažer, podpora standardů minimálně HDMI 1.4, HDCP 1.4, podpora min. rozlišení 1920x1080@60Hz/4:4:4, 4096x2048@30Hz/4:4:4 nebo 60Hz/4:2:0. Emulace EDID z paměti nebo z načtených dat ze zobrazovače. Konfigurace přes USB. Cena včetně dopravy, instalace, nastavení.
</t>
  </si>
  <si>
    <t xml:space="preserve">Pylonový pojezd s křídly pro interaktivní systém. Stabilní konstrukce z hliníkových profilů o výšce min.250cm. Rozsah posunu min. 70 cm. Rozložení hmotnosti sestavy na stěnu a podlahu. Boční křídla pro popisování fixou. Cena včetně dopravy, instalace.
</t>
  </si>
  <si>
    <t xml:space="preserve">Interaktivní displej s úhlopříčkou min. 86" (218cm) a rozlišením obrazu 4K UHD. Automatické rozpoznání dotyku prstem pro ovládání a popisovačem pro psaní a zárověň odlišení popisovačů pro současné psaní různou barvou.
Počítačový modul s minimálními parametry 6GB RAM a 32GB, který obsahuje aplikaci pro psaní na bílé ploše a prohlížeč webových stránek. Integrované reproduktory 2x18W + subwoofer 15W, integrované mikrofonní pole, integrovaná čtečka NFC karet. Minimálně konektory HDMI a USB-C a bezdrátovou konektivitu Wifi (s podporou Wi-fi 6) a Bluetooth (min. 5.0). Cena včetně systémové AV kabeláže. Cena včetně dopravy, instalace, nastavení.
</t>
  </si>
  <si>
    <t>Pracovní stanice pro studenty</t>
  </si>
  <si>
    <t xml:space="preserve">Aktivní pero s náhradním hrotem, průměr hrotu 3 mm, tlaková citlivost 4 096 úrovní , dvě tlačítka, omezení rušení dlaní při psaní. Cena včetně dopravy.
</t>
  </si>
  <si>
    <t>Aktivní pero</t>
  </si>
  <si>
    <t>Dobíjecí skříň</t>
  </si>
  <si>
    <t xml:space="preserve">Dobíjecí skříň pro Notebook - prostor pro uložení až 32ks dle rozměrů (2in1/tabletů), pro 16ks notebooků standardních 15" rozměrů, max. velikost uložených zařízení je až 450 x 355mm (dle tloušťky zařízení), řízení nabíjení - funkce měkkého startu měří náběhové proudy a zabraňuje přetížení, rozložení startu nabíjení zařízení časovém rozmezí, pojistková ochrana proti přepětí a přetížení, nastavitelný časovač na konstantní nabíjení s možnosti naplánování napájení zařízení ve 3 časových plánech, správa kabelů, uzamykatelná, mobilní na kolečkách (dvě bržděné), umožnuje připojit a nabíjet současně až 32 zařízení ze sítě 230V. Cena včetně dopravy, instalace. 
</t>
  </si>
  <si>
    <t>Set ortopedických podlah - Mini puzzle set</t>
  </si>
  <si>
    <t>Set ortopedických podlah - Taktilní pexeso</t>
  </si>
  <si>
    <t>Set ortopedických podlah</t>
  </si>
  <si>
    <t>Pěnové plechovky</t>
  </si>
  <si>
    <t>Říční kameny</t>
  </si>
  <si>
    <t xml:space="preserve">Sada 6 ks kamenů (2 x velké červené , 2 x střední zelené, 2 x malé žluté). Jsou ideální k různým koordinačním cvikům . Spodní i vrchní část je opatřena protiskluzovým porvchem pro bezpečné používání. Rozměr velkého kamene min. 38 x 37 x 10 cm, rozměr středního kamene 33x 33 x 12 cm, rozměr malého kamene 26,8 x 25,3 x 8 cm. Maximální zatížení 75 kg.
</t>
  </si>
  <si>
    <t>Balancer</t>
  </si>
  <si>
    <t>Hmatová hra</t>
  </si>
  <si>
    <t>Pexeso dopravní značky</t>
  </si>
  <si>
    <t>Enviro hra</t>
  </si>
  <si>
    <t>DŘEVĚNÉ PUZZLE 1</t>
  </si>
  <si>
    <t>DŘEVĚNÉ PUZZLE 2</t>
  </si>
  <si>
    <t>Puzzle Evropy</t>
  </si>
  <si>
    <t>STAVEBNICE 3V1</t>
  </si>
  <si>
    <t>TVARY NA ŠROUBOVÁNÍ</t>
  </si>
  <si>
    <t>Robotická stavebnice 1</t>
  </si>
  <si>
    <t>Robotická sada</t>
  </si>
  <si>
    <t>Robotická stavebnice  2</t>
  </si>
  <si>
    <t>Didaktické, motorické a senzorické pomůcky</t>
  </si>
  <si>
    <t>Učitelská pracovní stanice</t>
  </si>
  <si>
    <t>3D tiskárna</t>
  </si>
  <si>
    <t>Filament</t>
  </si>
  <si>
    <t xml:space="preserve">Filament/tisková struna pro 3D tiskárny, PLA, 1.75 mm s přesnosti +- 0.03 mm, 1kg, různé barvy. Cena včetně dopravy.
</t>
  </si>
  <si>
    <t>Lineární zdroj pro rozvod do stolů studentů</t>
  </si>
  <si>
    <t xml:space="preserve">Lineárně řízený laboratorní zdroj 0 - 25 V, 0-10 A, univerzální síťový zdroj pro školní zařízení. Přepínatelné výstupní napětí 0 až 25 V lze odebírat jako AC napětí nebo přes zabudovaný můstkový usměrňovač jako DC napětí na samostatných bezpečnostních zdířkách. Zdroj stabilního napětí s 6 V/AC a 5 A/AC. Splňuje normy EN 61010 a 60950. Cena včetně dopravy, instalace.
</t>
  </si>
  <si>
    <t>Zdroj</t>
  </si>
  <si>
    <t xml:space="preserve">Elektrický zdroj pro elektrické zámky v lavicích. 1 zdroj určen pro 4-5 stolů. Cena včetně dopravy a instalace.
</t>
  </si>
  <si>
    <t xml:space="preserve">Monitor s viditelnou uhlopříčkou min. 24", s LED podsvícením, technologie IPS, formát 16:10, antireflexní matný povrch, rozlišením min. 1920x1200 bodu, video vstupy VGA, DisplayPort, HDMI, USB 3.0, odezva 5ms, dynamickým kontrastním poměrem 5mil:1, jasem 250cd/m2, plná ergonomie, náklon -5 až +20°, otočení ±45°, kloubové otáčení 90° (Pivot), výškově nastavitelný stojan v rozsahu 150 mm, VESA. Cena včetně dopravy, instalace.
</t>
  </si>
  <si>
    <t>Monitor</t>
  </si>
  <si>
    <t>Pomůcky keramické dílny</t>
  </si>
  <si>
    <t>Hrnčířský kruh velký</t>
  </si>
  <si>
    <t xml:space="preserve">Hrnčířský kruh, hmotnost max. 43 kg, plynulá bezstupňovitá regulace otáček, možnost použití jako stolní model, ovládací nožní pedál, velký odkládací stolek na kalník a nářadí, robustní stabilní trojnohá konstrukce, pojistka proti přetížení, hlučnost max. 30 DB, Motor 300W, 230 V, uhlíkový. Otáčky: 0-250 otáček, kapacita: min. 15 Kg. Průměr točny: 300 mm. Cena včetně dopravy a instalace.
</t>
  </si>
  <si>
    <t>Poklopová pec</t>
  </si>
  <si>
    <t xml:space="preserve">Poklopová pec,2vrstvá izolace, maximální teplota 1280°C, vnitřní rozměry min.Ø470 x 460 mm, vnější rozměry Š-H-V mm (760 x 730 x 780), objem pece min. 75 litrů, výkon 6 kW / 13A. Cena včetně dopravy a instalace.
</t>
  </si>
  <si>
    <t>Mycí žlab a odkalovací nádrž</t>
  </si>
  <si>
    <t xml:space="preserve">Mycí žlab beze spár svařený, k montáži na omítku, chromniklová ocel, tloušťka materiálu: min. žlab 0,8 mm / boční stěny 1,2 mm, boční stěny s integrovanými nástěnnými konzolami, odtok středový, sítkový ventil G 1 1/2 B, včetně upevňovacího materiálu. Rozměr min. š.1600 mm. Zapojení odpadu dodávka stavby. Včetně odkalovací nádrže s tříkomorovým systémem. Popis doplňuje výkresová dokumentace. Cena včetně dopravy a instalace.
</t>
  </si>
  <si>
    <r>
      <t>Technologie jazykové laboratoře pro vzdálený přístup ke studijním materiálům.</t>
    </r>
    <r>
      <rPr>
        <b/>
        <sz val="10"/>
        <color rgb="FFFF0000"/>
        <rFont val="Arial"/>
        <family val="2"/>
        <charset val="238"/>
      </rPr>
      <t xml:space="preserve"> Nárok na vyčlenění volného prostoru v serverovně pro rack.</t>
    </r>
  </si>
  <si>
    <t>Výukový software II</t>
  </si>
  <si>
    <t xml:space="preserve">Online vzdělávací prostředí pro učitele, které umožňuje komunikaci a interakci se žáky pomocí žákovských zařízení při zadávání a řešení úloh ve výuce. Učitel má možnost určovat, co se žákům na jejich tabletech zobrazí, má přehled o práci a výsledcích žáků. Aplikace s jednoduchou administrací bez nutnosti zřizovat žákům vlastní účty, prostředí v češtině s možností vkládání vlastního obsahu (včetně obrázků), galerie 6000+ dostupných klipartů a fotografií, možnost ukládání připravených úloh pro další využití a sdílení úloh mezi učiteli, možnost tisku pracovních listů, nástroje pro zadávání domácích úkolů včetně archivu a statistiky výsledů, možnost přímého propojení s MS Office 365. Cena včetně dopravy, instalace a nastavení.
</t>
  </si>
  <si>
    <t xml:space="preserve">Elektricky výškově nastavitelný mobilní stojan. Kolečka s brzdou. Rozsah pohybu min. 650 mm. Nosnost 100 kg. Pojistka proti přiskřípnutí. Cena včetně dopravy, instalace.
</t>
  </si>
  <si>
    <t>Stojan</t>
  </si>
  <si>
    <t>PC modul</t>
  </si>
  <si>
    <t xml:space="preserve">PC modul pro OPS slot - Procesor - CPU passmark minimálně 9000 bodů, RAM 8GB DDR4, pevný disk 256GB SSD, vestavěná wifi 2,4GHz i 5GHz, standard a/b/g/n/ac, 2x USB 3.0, 2x USB 2.0, 1x USB-C, vstup pro mikrofon, výstup pro sluchátka, výstup HDMI. Cena včetně dopravy, instalace, nastavení.
</t>
  </si>
  <si>
    <t xml:space="preserve">Extender pro přenos HDMI a USB po kabelu CATx - Přijímač a vysílač. Podpora standardů min. HDMI 2.0, HDCP 2.2, USB 2.0. Podpora 4K/UHD@60Hz. Kompatibilní s CAT5e/6/7 twisted pair kabely. Přenos 1920x1200 a 1080p/60 na min. 70 m, přenos 4K/UHD na min. 40 m  (obojí při použití kabelu CAT6/7) Přenos min. USB 2.0 na min. 70 m. HDCP kompatibilní. Cena včetně dopravy, instalace.
</t>
  </si>
  <si>
    <t xml:space="preserve">Kabel HDMI, min. 4K*2K @ 60Hz, min. 2.m. Cena včetně dopravy, instalace.
</t>
  </si>
  <si>
    <t>Patch kabel</t>
  </si>
  <si>
    <t>Přípojné místo</t>
  </si>
  <si>
    <t xml:space="preserve">Přípojné místo RJ-45 na bok katedry. Včetně kabelu FTP pro připojení k extenderu v katedře. Cena včetně dopravy, instalace.
</t>
  </si>
  <si>
    <t xml:space="preserve">3D creative station (3DCS) – 3D pracovní stanice žáka nabízející plynulou práci při technickém 3D modelování, 3D vizualizaci či při vytváření VR scén. Žákům umožnuje pracovat pomoci dotyku či stylusu a to na dvou FullHD multidotykových plochách, kde z toho jedna z nich je o velikosti min. 21“ a dá se přizpůsobit do vodorovné pozice s parametry min.  8100 úrovní přítlaku, rozlišení snímací vrstvy min. 5000lpi a pracuje s barevný rozsah Adobe RGB min. 93 %. Napájí se přes USB z hlavní pracovní plochy. Součástí je stylus. Hlavní 24“ multidotyková pracovní plocha umožňuje přirozenější práci uživatele. Pracovní stanice 3DCS je vybavena dostatečně výkonným HW s výkonem CPU s min. 20 PCIe linkami a min. 28000body dle nezávislého testu cpubenchmark.net, operační paměť min. 32GB DDR5, grafická karta s min. 8GB paměti DDR6, SSD M.2 disk s kapacitou min. 512GB, čtečka MCR, Gbit síťová karta, Wifi standardu ax, bluetooth, klávesnici a myš stejného výrobce, 4x video výstup, přítomnost TPM modulu minimálně verze 2, operační systém s podporu AD (domény) což zajistí dostatek portů, rozhraní a podpory OS pro připojení dalších volitelných periferií. Součástí 3DCS je skener nabízející 3 skenovací módy zarovnání a to obrysy/otočný stolek/manuální. Přesnost jednotlivého snímku je min. ≤0,1mm, minimální rozměry snímaného objektu jsou 30×30×30mm s možnosti skenovat objekty do maximální velikosti až 700×700×700mm (v ručním režimu) / 200×200×200mm (využití točny). Dále pak disponuje dalšími parametry jako rozsah jednotlivého snímku min. 190×140mm, rychlost snímání do 8s, vzdálenost bodů v max. rozsahu 0,17–0,2mm. Podporuje barevné textury, formát exportovaných souboru OBJ, STL, ASC, PLY. Rozlišení snímací kamery je min. 1,3 MPx a jako zdroj strukturálního osvitu slouží bílé světlo. Nezbytnou součásti jsou položky software, kalibrační deska a točna, které napomáhají 3D skenovacímu procesu a umožní skenování objektů rychle a detailně. Cena včetně dopravy, instalace, nastavení.
</t>
  </si>
  <si>
    <t xml:space="preserve">Desktop s min. 250W zdrojem s účinnosti až 92%, výkon CPU min. 18500 bodu dle nezávislého testu cpubenchmark.net, operační paměť min. 16GB DDR4 s možnosti rozšíření na 128 GB, M.2 SSD disk s kapacitou min. 512GB, DVD-RW optická mechanika, Gbit síťová karta, Wifi standardu 802.11ac (2x2), Bluetooth, čtečka pam. karet, min. 2x DisplayPort a 1x HDMI, USB Type-C, USB 3.2 Gen2, USB 3.2 Gen1, USB 2.0, klávesnici a myš, přítomnost TPM modulu minimálně verze 2, operační systém s podporu AD (domény), servisní služba u zákazníka s odezvou do následujícího pracovního dne od nahlášení servisní události. Cena včetně dopravy, instalace, nastavení.
</t>
  </si>
  <si>
    <t xml:space="preserve">Konvertibilní zařízení s dotykovým displejem min. 11,6" z tvrzeného skla a LED podsvícením, rozlišení min. 1366 x 768, čelní kamera s rozlišením min.720p, zadní sekundární 5Mpx kamera, výkon CPU min. 9500 bodu dle nezávislého testu cpubenchmark.net, operační paměť min. 8GB DDR3, SSD disk s kapacitou min. 256GB, Gbit síťová karta, WiFi ac (2x2) + BT, min. video výstup HDMI, USB-C, USB 3.1, klávesnice odolná vůči polití, povrch odolný vůdčí pádům a nárazům, operační systém s podporu AD (domény), servisní služba u zákazníka s odezvou do následujícího pracovního dne od nahlášení servisní události. Cena včetně dopravy, instalace, nastavení.
</t>
  </si>
  <si>
    <t>PROVLÉKACÍ BOTY</t>
  </si>
  <si>
    <t xml:space="preserve">Barevné provlékací boty pro trénink jak zavazovat tkaničky na botách, podporuje trpělivost a zručnost. Obsah: 2 ks v sadě.
Materiál: dřevo a textil. Dřevěné karty úkolů.
</t>
  </si>
  <si>
    <t xml:space="preserve">Robotická stavebnice, obsah: min. 500 dílná sada obsahuje čtyři minifigurky a řadu snadno sestavitelných prvků, jako jsou ozubená kola, zatížené kostky, pružiny a další. Barevně odlišené třídicí podnosy usnadňují stavební proces a urychlují a zefektivňují úklid na konci třídy. Nové číslované dlaždice usnadňují vizuální procvičování matematiky, díky čemuž je matematika relevantnější, kreativnější a zábavnější. Sada také obsahuje náhradní prvky a dvě tištěné brožury s návody na stavění s inspirativními nápady, které pomohou studentům, dokonce i těm, kteří ještě nikdy nestavěli sestavy z kostek, objevovat fyzikální vědu v akci.
</t>
  </si>
  <si>
    <t xml:space="preserve">Hra, která napomáhá k poznávání tvarů a barev, ke koordinaci rukou a očí a k procvičení jemné motoriky. Obsah: 8 karet vždy se 4mi příklady, 64 plastových tvarů s dírkou, úložná krabička.
Materiál: dřevo a plast.
Rozměry min.: krabička 30 x 40 x 7 cm.
</t>
  </si>
  <si>
    <t xml:space="preserve">Stavebnice pro rozvoj motoriky se speciálními tvary kostiček. V každé kostce jsou drážky a díry, díky kterým do sebe krásně zapadají a kolíky se zajistí k podložce. Díky tomuto systému je vytvořená stavba více stabilní. Z této sady si děti mohou vytvořit mlýn, kostel nebo malý hrad. Obsah min.: 1 hrací deska, 80 ks kostiček ve 4 velikostech, 50 ks upevňovacích kolíčů ve 2 velikostech, 1 ks dveří, 2 ks hodin na věž kostela, 1 ks kříž na věž kostela, 1 x lopatky větrného mlýna, 1 ks vlajky, 2 ks semínko buku lesního.
Materiál: bukové masivní dřevo.
Rozměry min.: kostky 2, 4, 6 a 8 cm, kolíčky 5,5 a 9,5 cm, podložka 24 x 24 cm
</t>
  </si>
  <si>
    <t xml:space="preserve">69 dílků ve tvaru jednotlivých států, děti procvičí jemnou motoriku a zároveň poznávací i jazykové dovednosti. Díky pestrým barvám a obrazovému vjemu se jim hravě vštípí základní znalosti.
</t>
  </si>
  <si>
    <t xml:space="preserve">V 5ti vrstvách zobrazena postava chlapce od kostry až po oblečené dítě. 5 malých okének pomáhá při skládání 4 vrstev, každá vrstva má 7 dílů. Kvalitní puzzle detailně zpracované s mnoha barevnými detaily. Obsah: 7 dílků v každé vrstvě představující lidské tělo.
Materiál: dřevo.
Rozměry min.: 16 x 28 x 1 cm.
</t>
  </si>
  <si>
    <t xml:space="preserve">V 5ti vrstvách zobrazena postava děvčete od kostry až po oblečené dítě. 5 malých okének pomáhá při skládání 4 vrstev, každá vrstva má 7 dílů. Kvalitní puzzle detailně zpracované s mnoha barevnými detaily. Obsah: 7 dílků v každé vrstvě představující lidské tělo.
Materiál: dřevo.
Rozměry: 16 x 28 x 1 cm.
</t>
  </si>
  <si>
    <t xml:space="preserve">Krabička, která pomáhá dětem dozvědět se o třídění odpadu. Děti vkládají kartičky do otvoru do jedno z 5 oddílů: papír, kov, plast, sklo a organický odpad. 1 dřevěná krabička a 30 dřevěných kartiček.
Materiál: dřevo.
Rozměry: krabička min. rozměry 30 x 9,0 x 13,0 cm. 
</t>
  </si>
  <si>
    <t xml:space="preserve">Děti se hravou formou naučí základní dopravní značky. Hra stimuluje paměť a podporuje rozvoj dětí. Obsah: 36 kartiček. Materiál: dřevo. Rozměry kariček min.: 4 x 4 x 0,6 cm. Vhodné pro děti od 3 let. Hra je vhodná pro 1 - 4 hráče, kvalitní zpracování dřeva, musí splňovat požadavky na bezpečnosti dle norem EU.
</t>
  </si>
  <si>
    <t xml:space="preserve">Hmatová hra rozvíjející hmatové schopnosti, jemnou motoriku a koncentraci. Vhodné pro děti se zrakovým postižením. 32 dřevěných válečků o průměru 4 cm pro vložení do bavlněného sáčku
Obsah: 32 válečků s různými povrchy, 1 textilní sáček.
Materiál: dřevo, textil.
Rozměry: váleček průměr min. 4 cm.
</t>
  </si>
  <si>
    <t xml:space="preserve">Balanční pomůcka je ideální pro motoriku a rovnováhu dětí. Vyrobena ze smrkového dřeva. Min. rozměr 40 x 20 x 5 cm. Nosnost min. 80 kg.
</t>
  </si>
  <si>
    <t xml:space="preserve">zábavná sada na házení obsahuje 10 ks pěnových plechovek, 6 ks míčků a úložný vak. Hra rozvíjí dovednosti a koordinaci ruka-oko. Je vyrobena z měkké pěny. Pro vnitřní i venkovní hru.
</t>
  </si>
  <si>
    <t xml:space="preserve">Puzzlíky z měkčeného PVC v různých barevných kombinacích pro podporu vnímání a motoriky a rozvoj dětské fantazie. Speciálně sestaven pro naše nejmenší. Obsahuje min. tyto obrazce ( maximální rozměr jednotlivých puzzlí 29,79 x 29,79 cm ) :                                                                                                                                             1x Louka měkká
1x Muffik měkký 
1x Dinosauří vejce měkká 
1x Lastury měkké
1x Tráva měkká
1x Pobřeží měkké
</t>
  </si>
  <si>
    <t xml:space="preserve">Set ortopedických podlah - Taktilní pexeso pro rozvoj sensomotorických funkcí a správný vývoj dítěte. Lze nejen vnímat povrch chodidlem a přitom přiřadit puzzlík, ale navíc je můžné procvičit i barvy a spárovat klíčenky se stejným povrchem a barvou k jednotlivým puzzlíkům. Slouží ke stimulace chodidel, procvičení klenby a posílení středu těla. 
Obsahuje min. tyto obrazce ( maximální rozměry jednotlivých dílů ):
1x Tráva měkká
1x Pobřeží tvrdé
1x Louka měkká
1x Lastury tvrdé
1x Tráva mini měkká
1x Šnek mini tvrdý
1x Louka mini měkká
1x Hvězdice mini tvrdá
1x Klíčenka tráva
1x Klíčenka šnek
1x Klíčenka louka
1x Klíčenka lastury
</t>
  </si>
  <si>
    <t xml:space="preserve">Mini puzzlíky z měkčeného PVC v různých barevných kombinacích pro procvičování jemné motoriky při skládání, poznávání barvičky a zároveň podporu zdravé chůzé a správného držení těla. Obsahuje min. tyto obrazce ( maximální rozměr jednotlivých puzzlí 14,25 x 14,25 cm ) :
2x Hvězdice mini měkká
2x Hvězdice mini tvrdá
2x Dinosauří vejce mini měkké
2x Dinosauří vejce mini tvrdé 
2x Šnek mini měkký
2x Šnek mini tvrdý
2x Tráva mini tvrdá
2x Tráva mini měkká
2x Louka mini měkká
2x Louka mini tvrdá
</t>
  </si>
  <si>
    <t>Technologie jazykové laboratoře se sdílením obrazu a zvuku</t>
  </si>
  <si>
    <t xml:space="preserve">Internetový přístup studenta do databáze studijních materiálů, možnost vyplňování učitelem přiřazených samostatných nebo domácích úloh mimo jazykovou laboratoř. Samostatná práce a individuální záznam studentů - poslech, sledování, otevřený záznam, simultánní záznam, nahrávka s porovnáním s originálem, přehrávání správné výslovnosti textu, automatické rozpoznávání výslovnosti, neomezené písemné odpovědi, dotazníky, výběr z možností, doplňovačka, určování správného pořadí u vět, slov i písmen. Licence pro školní databázi min. 849 studentů. Vč. záruky dostupnosti oprav dodaného software po dobu 5-ti let. Cena včetně dopravy, instalace a zaškolení uživatele, školení viz. technická zpráva.
</t>
  </si>
  <si>
    <t xml:space="preserve">3D tiskárna - technologie tisku FDM, tisková plocha až 250x 210x 210mm, celkový modelovací prostor až 11.025cm3, výška vrstvy od 0.05mm, vyměnitelná tryska průměru např.0.4mm, která je schopná zpracovávat materiály v teplotním rozsahu do min. 270°C., tiskový materiál je struna o průměru 1.75mm, rychlost tisku min. 200+ mm/s, senzor filamentu, podporuje materiály ABS, PLA, PETT, HIPS, Laywood a další, plně automatická kalibrace tiskové plochy, bezúdržbová tisková plocha, vyhřívaná magnetická podložka s vyměnitelnými tiskovými pláty, detekce a zotavení ze ztráty přívodu energie, LCD displej, USB 2.0, součástí je software pro ovládání zařízení i pro finální přípravu modelů pro tisk bez nutnosti dalších úprav. Cena včetně dopravy.
</t>
  </si>
  <si>
    <t xml:space="preserve">Interaktivní displej s úhlopříčkou min. 75" (190cm) a rozlišením obrazu 4K UHD. Automatické rozpoznání dotyku prstem pro ovládání myši a popisovačem pro psaní a zárověň odlišení popisovačů pro současné psaní různou barvou.
Počítačový modul s minimálními parametry 6GB RAM a 32GB, který obsahuje aplikaci pro psaní na bílé ploše a prohlížeč webových stránek.
Integrované reproduktory 2x18W + subwoofer 15W, integrované mikrofonní pole, integrovaná čtečka NFC karet.
Minimálně konektory HDMI a USB-C a bezdrátovou konektivitu Wifi (s podporou Wi-fi 6) a Bluetooth (min. 5.0). Cena včetně systémové AV kabeláže. Cena včetně dopravy, instalace, nastavení.
</t>
  </si>
  <si>
    <t>Základní škola, Liberec, Švermova 403/40, p. o.</t>
  </si>
  <si>
    <t>Statutární Město Liberec,
Švermova 403/40, Liberec X-Františkov, 460 10 Liberec</t>
  </si>
  <si>
    <t xml:space="preserve">Interaktivní displej s úhlopříčkou min. 65" a rozlišením obrazu 4K UHD. Automatické rozpoznání dotyku prstem pro ovládání a popisovačem pro psaní a zárověň odlišení popisovačů pro současné psaní různou barvou.
Počítačový modul s minimálními parametry 6GB RAM a 32GB, který obsahuje aplikaci pro psaní na bílé ploše a prohlížeč webových stránek. Integrované reproduktory 2x18W + subwoofer 15W, integrované mikrofonní pole, integrovaná čtečka NFC karet. Minimálně konektory HDMI a USB-C a bezdrátovou konektivitu Wifi (s podporou Wi-fi 6) a Bluetooth (min. 5.0). Cena včetně systémové AV kabeláže. Cena včetně dopravy, instalace, nastavení.
</t>
  </si>
  <si>
    <t xml:space="preserve">Pylonový pojezd bez křídel. Stabilní konstrukce z hliníkových profilů o výšce min.250cm. Rozsah posunu min. 70 cm. Rozložení hmotnosti sestavy na stěnu a podlahu. Cena včetně dopravy, instalace.
</t>
  </si>
  <si>
    <t xml:space="preserve">Programovatelný robot pro děti. Programování robota tlačítky na zádech robota, bezdrátovou kódovací tabulkou s příkazy a také programovací aplikací založenou na Scratch. Robot je vybaven optickým senzorem, gyroskopem a nabíjecí baterií. Školení viz technická zpráva. Cena včetně dopravy.
</t>
  </si>
  <si>
    <t xml:space="preserve">Robotická výuková stavebnice - sada min. 270 konstrukčních a pohybových dílů, min. 1 motor, min. 2 senzory a mozek robota s nabíjecí baterií. Vše uloženo v plastovém boxu. Součástí dodávky je programovací aplikace založená na Scratch. Školení viz technická zpráva. Cena včetně dopravy.
</t>
  </si>
  <si>
    <t xml:space="preserve">LCD profesionální displej 65" s LED podsvícením, rozlišení min. 3840x2160, haze min. 28%, jas 700nit, odezva 8ms, provoz 24/7, orientace landscape/portrait, HDMI, USB, LAN, WiFi, RS232, OS kompatibilní s Android aplikacemi, media player, tloušťka max. 75mm, integrované reproduktory 2x 10W. Cena včetně dopravy, instalace, nastavení a AV kabeláže.
</t>
  </si>
  <si>
    <t>Sada</t>
  </si>
  <si>
    <t xml:space="preserve">Sada aktivit pro rozvoj společensko-emočních kompetencí žáků od 6 do 10 let. S využitím robota a pomocí didaktických materiálů se děti seznamují s novými znalostmi a realizují aktivity. Robot, scénáře aktivit min. 50 ks,  edukační podložky min. 2 ks, sady obrázků min. 5 sad, pracovní listy.
</t>
  </si>
  <si>
    <t xml:space="preserve">Dřevěná stavebnice určená k sestavování staveb, min. 450 dílů.
</t>
  </si>
  <si>
    <t xml:space="preserve">Dřevěná stavebnice určená k sestavování např. letadla, auta, robota, min. 180 dílů.
</t>
  </si>
  <si>
    <t xml:space="preserve">Stavebnice </t>
  </si>
  <si>
    <t>Multifunkční tiskárna</t>
  </si>
  <si>
    <t xml:space="preserve">Barevná multifunkční laserová tiskárna, A4, tiskárna, skener, rychlost tisku (černobíle) - min. 21 str./min, rychlost tisku (barevně) - min. 21 str./min, připojení - USB 2.0, Ethernet (LAN), WiFi, automatický podavač dokumentů (ADF), oboustranný tisk. Cena včetně dopravy, instalace.
</t>
  </si>
  <si>
    <t>Pracovní stanice pro pedagogy</t>
  </si>
  <si>
    <t xml:space="preserve">Notebook s FHD IPS matným displejem 15,6" a LED podsvícením, min. šestijádrový CPU s výkonem min. 15600 bodu dle nezávislého testu www.cpubenchmark.net (v10), operační paměť min. 8GB DDR4 s možnosti rozšíření až na 32GB, pevný M.2 SSD s kapacitou min. 512GB, WiFi, LAN, Bluetooth, USB-C s podporu DisplayPort a napájení, USB 3.1, HDMI, HD webkamera, čtečka otisků prstů, podsvícená klávesnice odolná proti polití s numerickou část, kovové nebo carbon víko a rám klávesnice, hmotnost max. 1,8kg, operační systém s podporu AD (domény). Cena včetně dopravy, instalace, nastavení.
</t>
  </si>
  <si>
    <t>Myš</t>
  </si>
  <si>
    <t xml:space="preserve">Optická drátová myš se 3 tlačítky a rolovacím kolečkem, USB, optický snímač s 1200dpi zajišťuje plynulý a přesný chod i bez podložky. Cena včetně dopravy, instalace.
</t>
  </si>
  <si>
    <t>Brašna</t>
  </si>
  <si>
    <t xml:space="preserve">Brašna na 15,6" notebook. Polstrování na bocích a zadní straně, odnímatelný ramenní popruh a rukojeť. Cena včetně dopravy.
</t>
  </si>
  <si>
    <t>Tablet</t>
  </si>
  <si>
    <t xml:space="preserve">Tablet - displej min. 10,3" s rozlišením min. 2000 × 1200, 8-mi jádrový CPU, RAM 4GB, interní paměť min. 64GB, volitelně rozšířitelné o paměťovou kartu až do velikosti 1024GB, Wi-Fi ac, Bluetooth, webkamera 8 Mpx + 5 Mpx, hmotnost max. 480g, USB-C, operační systém kompatibilní s Android aplikacemi. Cena včetně dopravy.
</t>
  </si>
  <si>
    <t>Pouzdro</t>
  </si>
  <si>
    <t xml:space="preserve">Ochranné pouzdro pro tablet, zavírací, dva polohovatelné úhly, ochrana displeje proti poškrábání. Cena včetně dopravy.
</t>
  </si>
  <si>
    <t>Stylus</t>
  </si>
  <si>
    <t xml:space="preserve">stylus kompatibilní s tabletem. Cena včetně dopravy.
</t>
  </si>
  <si>
    <t xml:space="preserve">Dobíjecí skříň pro Notebook - horizontální prostor pro uložení až 32ks 11" zařízení, max. velikost uložených zařízení  445 x 335 x 40 mm (obsazení dvou pozic), vestavěný teplotní senzor, řízení nabíjení - funkce měkkého startu měří náběhové proudy a zabraňuje přetížení, rozložení startu nabíjení zařízení časovém rozmezí, pojistková ochrana proti přepětí a přetížení, nastavitelný časovač na konstantní nabíjení s možnosti naplánování napájení zařízení ve 3 časových plánech, správa kabelů, uzamykatelná, mobilní na kolečkách (dvě bržděné), umožnuje připojit a nabíjet současně až 32 zařízení ze sítě 230V, barevné provedení modrá. Cena včetně dopravy.
</t>
  </si>
  <si>
    <t>Interaktivní displej s úhlopříčkou min. 86" (218cm) a rozlišením obrazu 4K UHD. Automatické rozpoznání dotyku prstem pro ovládání a popisovačem pro psaní a zárověň odlišení popisovačů pro současné psaní různou barvou.
Počítačový modul s minimálními parametry 6GB RAM a 32GB, který obsahuje aplikaci pro psaní na bílé ploše a prohlížeč webových stránek. Integrované reproduktory 2x18W + subwoofer 15W, integrované mikrofonní pole, integrovaná čtečka NFC karet. Minimálně konektory HDMI a USB-C a bezdrátovou konektivitu Wifi (s podporou Wi-fi 6) a Bluetooth (min. 5.0). Cena včetně systémové AV kabeláže. Cena včetně dopravy, instalace, nastavení.</t>
  </si>
  <si>
    <t>Software pro správu učebny</t>
  </si>
  <si>
    <t xml:space="preserve">Software pro učitele na základních a středních školách. Pomáhá při správě  a řízení počítačové učebny v těchto oblastech: Monitoring žáků ve výuce - Monitorování počítačů, sledování real-time obrazovek studentů s možností převzetí kontroly nad zařízením. Správa webu a aplikací - dává možnost zakázat přístup k internetu nebo vytvoření seznamu zakázaných a povolených webů a aplikací. Rychlý průzkum znalostí - Kromě možnosti rozřadit žáky do pracovních skupin, umožňuje software provádět rychlé průzkumy znalostí. Deník - Deník umožňuje vytvářet osnovy vyučovací hodiny – vkládání screenshotů, URL použitých stránek, poznámek, průzkumů atd. Cena včetně dopravy, instalace.
</t>
  </si>
  <si>
    <t xml:space="preserve">Edukační sada pro seznámení žáků s problematikou umělé inteligence. Přípravy hodin obsahují, kromě tématu umělé inteligence i aktivity zaměřené na rozvoj kritického myšlení potřebného k uvědomělému používání moderních technologií.
</t>
  </si>
  <si>
    <t xml:space="preserve">Interaktivní displej s úhlopříčkou min. 75" (190cm) a rozlišením obrazu 4K UHD. Automatické rozpoznání dotyku prstem pro ovládání myši a popisovačem pro psaní a zárověň odlišení popisovačů pro současné psaní různou barvou.
Počítačový modul s minimálními parametry 6GB RAM a 32GB, který obsahuje aplikaci pro psaní na bílé ploše a prohlížeč webových stránek.
Integrované reproduktory 2x18W + subwoofer 15W, integrované mikrofonní pole, integrovaná čtečka NFC karet.
Minimálně konektory HDMI a USB-C a bezdrátovou konektivitu Wifi (s podporou Wi-fi 6) a Bluetooth (min. 5.0). Cena včetně systémové AV kabeláže. Cena včetně dopravy, instalace, nastavení.
</t>
  </si>
  <si>
    <t>Pracovní stanice, case Tower, min. 500W zdrojem, sestav pro provoz 24/7, výkon CPU min. 36000 dle nezávislého testu cpubenchmark.net s min. 20 PCIe linkami, operační paměť min. 32GB DDR5, grafická karta s min. 8GB paměti DDR6, SSD M.2 disk s kapacitou min. 512GB, čtečka MCR, Gbit síťová karta, Wifi standardu ax, bluetooth, klávesnici a myš stejného výrobce, 4x video výstup, přítomnost TPM modulu minimálně verze 2, operační systém s podporu AD (domény), servisní služby s odezvou do následujícího pracovního dne od nahlášení servisní události. Cena včetně dopravy, instalace, nastavení.</t>
  </si>
  <si>
    <t xml:space="preserve">Monitor dotykový s viditelnou úhlopříčkou min. 23,8 palců, rozlišení 1920x1080, panel IIPS, matný, antireflexní, LED podsvícení, Flicker Free, jas 300 cd/m2, statický kontrast 1000:1, odezva 5 ms, výškově nastavitelný 150mm, pivot rotace, usb hub, konektory, DP, HDMI, USB-A, USB-B,  výškově nastavitelný stojan až 150mm, bez integrovaných reproduktorů. Cena včetně dopravy, instalace.
</t>
  </si>
  <si>
    <t>grafický tablet</t>
  </si>
  <si>
    <t xml:space="preserve">grafický tablet 21,5" IPS displej, 1920 × 1080, aktivní plocha 476 × 268 mm, 8192 úrovní přítlaku, rozlišení snímací vrstvy 5080 lpi, barevný rozsah Adobe RGB 94 %, napájení přes USB, stylus. Cena včetně dopravy, instalace
</t>
  </si>
  <si>
    <t>3D skener</t>
  </si>
  <si>
    <t xml:space="preserve">3D skener nabízející 3 skenovací módy zarovnání a to obrysy/otočný stolek/manuální. Přesnost jednotlivého snímku je ≤0,1mm, minimální rozměry snímaného objektu jsou 30×30×30mm, maximální rozměry snímaného objektu jsou 700×700×700mm (v ručním režimu) / 200×200×200mm (využití točny). Dále pak disponuje dalšími parametry jako rozsah jednotlivého snímku 200×150mm, rychlost snímání &lt; 8s, vzdálenost bodů 0,17–0,2mm. Podporuje barevné textury, formát exportovaných souboru OBJ, STL, ASC, PLY. Rozlišení snímací kamery je 1,3 MPx a jako zdroj strukturálního osvitu slouží bílé světlo. Nezbytnou součásti je kalibrační deska a točna, která napomáhá 3D skenovacímu procesu a umožní skenování objektů rychle a důsledně. Cena včetně dopravy, instalace
</t>
  </si>
  <si>
    <t xml:space="preserve">Dobíjecí skříň pro tablety - prostor pro uložení až 16ks tabletů velikosti až 11" včetně obalu, max. velikost uložených zařízení  - 40 x 335 x 230 (mm), vestavěný teplotní senzor, řízení nabíjení - funkce měkkého startu měří náběhové proudy a zabraňuje přetížení, rozložení startu nabíjení zařízení časovém rozmezí, pojistková ochrana proti přepětí a přetížení, nastavitelný časovač na konstantní nabíjení s možnosti naplánování napájení zařízení ve 3 časových plánech, správa kabelů, uzamykatelná, mobilní na kolečkách (dvě bržděné), umožnuje připojit a nabíjet současně až 16 zařízení ze sítě 230V. Cena včetně dopravy, instalace. 
</t>
  </si>
  <si>
    <t xml:space="preserve">Modul Robotika a kódování, univerzální didaktická pomůcka pro učitele informatiky, umožňující vzdělávání dle pravidel STREAM. Sadu pro vedení lekcí programování i robotiky.
</t>
  </si>
  <si>
    <t xml:space="preserve">Filament/tisková struna pro 3D tiskárny, PLA, 1.75 mm s přesnosti +- 0.03 mm. Cena včetně dopravy.
</t>
  </si>
  <si>
    <t>Výukové pomůcky robotiky</t>
  </si>
  <si>
    <t>Sestava pro výuku robotiky</t>
  </si>
  <si>
    <t xml:space="preserve">Robotická výuková stavebnice - sada pro třídu, obsahuje 6 robotický puk, 6x kódovací tabulku, 3x herní pole (4 dlaždice + mantinely), tašku pro uskladnění a přenášení, nabíječku puků.  Možnost programování pomocí tlačítek na robotovi, bezdrátové kódovací tabulky s jednotlivými příkazy nebo programovací aplikace. Školení viz technická zpráva. Cena včetně dopravy.
</t>
  </si>
  <si>
    <t xml:space="preserve">Robotická výuková stavebnice - sada pro třídu, obsahuje 5x žákovskou sadu (každá sada min. 270 konstrukčních a pohybových dílů, min. 1 motorem, min. 2 senzory a mozek robota s nabíjecí baterií). Dále potom sadu konstrukčních dílů navíc. Vše uloženo v plastových boxech. Součástí dodávka je sw aplikace (založenou na Scratch). Školení viz technická zpráva. Cena včetně dopravy.
</t>
  </si>
  <si>
    <t xml:space="preserve">Robotická výuková stavebnice - sada pro třídu, obsahuje 5x robotickou výukovou stavebnici (sada min. 500 plastových konstrukčních a pohybových dílů, min. 3 motory, min. 4 senzory, mozek robota s nabíjecí baterií a nabíječkou, dálkový ovladač s LCD displejem a min. 8 I/O porty, sada je uložena v plastovém přenosném boxu), plastové herní pole, sadu náhradních dílů, nabíječky baterií robota a ovladače. Školení viz technická zpráva. Cena včetně dopravy.
</t>
  </si>
  <si>
    <t>Herní pole</t>
  </si>
  <si>
    <t xml:space="preserve">Plastové pole s mantinely o rozměru min. 1,8x2,4m. Cena včetně dopravy.
</t>
  </si>
  <si>
    <t>Herní elementy</t>
  </si>
  <si>
    <t xml:space="preserve">Sada plastových dílů pro soutěž. Cena včetně dopravy.
</t>
  </si>
  <si>
    <t xml:space="preserve">Robotická výuková stavebnice - sada pro třídu, obsahuje 5x sadu (1000 konstrukčních a pohybových dílů, min. 40 kovových nosníků, min. 2 více směrová kola, min. 6 dalších kol s pneumatikami, 5x inteligentní motor, optický senzor a senzor vzdálenosti, mozek robota a nabíjecí baterie, dálkový ovladač. Vše uloženo v plastovém přenosném boxu.)  Plastové herní pole, sadu náhradních dílů, nabíječky baterií robota a ovladače. Školení viz technická zpráva. Cena včetně dopravy.
</t>
  </si>
  <si>
    <t>Výukové pomůcky pro VR</t>
  </si>
  <si>
    <t>Mobilní box s 8x VR náhlavními sety</t>
  </si>
  <si>
    <t xml:space="preserve">Mobilní box s min. 8x VR náhlavními sety s rozlišením displeje min. 2500x1400, s min. 12MP přední kamerou s funkcí auto-focus, kapacitou baterie min. 4.000mAh, RAM min. 4GB, min. integrované 64GB uložiště, 802.11 a/b/g/n Dual band 2.4/5Ghz Wi-Fi &amp; Bluetooth 4.2. Obsahuje slot pro  MicroSD, USB-C rozhraní, součásti je ruční ovládací kontrolér. Integrované ovládací prvky pro spouštění, zastavení a zobrazení obsahu. Samotný box umožňuje napájet náhlavní sety, podpora konektivity do software aplikace/cloud prostředí umožňující správu a simultánní ovládání všech náhlavních sad samostatně či současně, umožnuje zasílat data o stavu zařízení, podporuje hromadné příjímání zobrazovaného obsahu z SW aplikace/cloud prostředí. Školení viz technická zpráva. Cena včetně dopravy.
</t>
  </si>
  <si>
    <t>Licence ke cloudu</t>
  </si>
  <si>
    <t xml:space="preserve">Licence pro školu s neomezeným přístupem pro všechny zaměstnance a žáky školy, s přístupem k aktualizaci po dobu min. 36 měsíců s ohledem na OS, cloud rozhraní umožňující správu, monitoring a simultánní ovládání a mazání obsahu u všech náhlavních VR sad (NSVR) současně, portál pro učitele umožňující zobrazení obsahu z více NSVR současně, umožnuje učiteli vést žáky ke sledování dynamického bodu zájmů výuky, řídit a distribuovat obsah pro žákovské NSVR, vytváření a sdílení vlastních playlistů, celkové cloud uložiště o kapacitě 100GB, aplikaci pro rozšířenou realitou (ARC), aplikace a pracovní listy s rozšířenou realitou. Licence zajistí přístup k více než 750 vzdělávacím zdrojům AR/VR a předem připravených aktivit s 360° obrázky, videí a 3D objekty řazené dle tematických vzdělávacích okruhů a rozčlenění do knihoven umění, biologie, chemie, historie, matematika, fyzika, zeměpis, hudební nauka. Obsah augmentové reality je provázán s aplikaci ARC integrovaná v náhlavních soupravách a umožnuje práci s pracovními listy a současně nad nimi zobrazení 3D objektů. Dále pak licence obsahuje virtuální vzdělávací prostředí/ tematické parky, rozdělené dle okruhů zájmu do virtuálních scén, které mohou studenti při výuce prozkoumávat pomoci kompatibilních náhlavních setů (nejsou součásti licence). VR scény obsahují řadu strukturovaných aktivit a úkolů. Licence také obsahuje 360stupňové obrázky a videa které studentům poskytují "skutečný" pohled na lidi a místa a s možnosti vložení a vytvoření vlastního obsahu (3D videa, 3D fotky, blokové programování pomoci Scratche). Součásti jsou hodnotící kvízy a cvičení, včetně přístupu k virtuálnímu tréninku pro získaní znalostí nabízeného řešení pro VR headsety a obeznámení se s obsahem Školení viz technická zpráva. Cena včetně dopravy a instalace.
</t>
  </si>
  <si>
    <t>VR kostka</t>
  </si>
  <si>
    <t xml:space="preserve">Markery pro interakci s 3D objekty zobrazené pomoci VR headsetu, 8ks v balení. Cena včetně dopravy.
</t>
  </si>
  <si>
    <t>Pracovní stanice + vybavení učebny přírodních věd</t>
  </si>
  <si>
    <t>Optická drátová myš se 3 tlačítky a rolovacím kolečkem, USB, optický snímač s 1200dpi zajišťuje plynulý a přesný chod i bez podložky. Cena včetně dopravy, instalace.</t>
  </si>
  <si>
    <t xml:space="preserve">Dobíjecí skříň pro Notebook – prostor pro uložení až 20ks (2in1/tabletu), pro min. 10ks notebooků standardních 13“-15" rozměrů, max. velikost uložených zařízení je až 450 x 355mm (dle tloušťky zařízení), řízení nabíjení - funkce měkkého startu měří náběhové proudy a zabraňuje přetížení, rozložení startu nabíjení zařízení v časovém rozmezí, pojistková ochrana proti přepětí a přetížení, nastavitelný časovač na konstantní nabíjení s možnosti naplánování napájení zařízení ve 3 časových plánech, správa kabelů, uzamykatelná, mobilní na kolečkách (dvě bržděné), umožnuje připojit a nabíjet současně až 20 zařízení ze sítě 230V. Cena včetně dopravy, instalace. 
</t>
  </si>
  <si>
    <t>Výukové pomůcky</t>
  </si>
  <si>
    <t>Mikroskop</t>
  </si>
  <si>
    <t xml:space="preserve">Monokulární mikroskop, 40/400x minimální parametry: Monokulární tubus, Úhel vhledu 45°, otočný o 360°,  4násobná revolverová hlava, Soustředné hrubé/jemné zaostření, Irisová clona a držák filtru. Cena včetně dopravy, instalace.
</t>
  </si>
  <si>
    <t>Váhy</t>
  </si>
  <si>
    <t xml:space="preserve">Univerzální školní váhy 1 000 g/0,1 g. Cena včetně dopravy, instalace.
</t>
  </si>
  <si>
    <t>Laser</t>
  </si>
  <si>
    <t xml:space="preserve">Diodový laser, 1 až 3 paprsky, červený, s magnetickým uchycením, Vlnové délky: 635 nm (červený), Laser třídy 2. Cena včetně dopravy, instalace.
</t>
  </si>
  <si>
    <t xml:space="preserve">Diodový laser (zelený), s magnetickým uchycením, Laser třídy 2 - vlnová délka 532 nm (zelený). Cena včetně dopravy, instalace.
</t>
  </si>
  <si>
    <t>Magnet</t>
  </si>
  <si>
    <t xml:space="preserve">Tyčový magnet, Průřez obdélník 10 mm x 15 mm, délka 100 mm. Cena včetně dopravy, instalace.
</t>
  </si>
  <si>
    <t>Siloměr</t>
  </si>
  <si>
    <t xml:space="preserve">Siloměr 2,5 N - modrý. Cena včetně dopravy, instalace.
</t>
  </si>
  <si>
    <t xml:space="preserve">Siloměr 5 N - zelený. Cena včetně dopravy, instalace.
</t>
  </si>
  <si>
    <t xml:space="preserve">Tlak tekutiny - školní experimentální sada. Min. 20 experimentů. Cena včetně dopravy, instalace.
</t>
  </si>
  <si>
    <t xml:space="preserve">Pohyb - školní experimentální sada.  Min. 15 experimentů. Cena včetně dopravy, instalace.
</t>
  </si>
  <si>
    <t>Teplota, teplo a změny stavu - školní experimentální sada. Min. 24 experimentů. Cena včetně dopravy, instalace.</t>
  </si>
  <si>
    <t xml:space="preserve">Světlo a světelné jevy - školní experimentální sada. Min. 23 experimentů. Cena včetně dopravy, instalace.
</t>
  </si>
  <si>
    <t xml:space="preserve">Zvuk - školní experimentální sada.  Min. 27 experimentů. Cena včetně dopravy, instalace.
</t>
  </si>
  <si>
    <t xml:space="preserve">Elektřina a elektrický proud - školní experimentál.  Min. 21 experimentů. Cena včetně dopravy, instalace.
</t>
  </si>
  <si>
    <t>Magnety a elektromagnety - školní experimentální sada.  Min. 15 experimentů. Cena včetně dopravy, instalace.</t>
  </si>
  <si>
    <t xml:space="preserve">Oko a zrak - školní experimentální sada. Min. 28 experimentů. Cena včetně dopravy, instalace.
</t>
  </si>
  <si>
    <t xml:space="preserve">Ucho a sluch - školní experimentální sada.  Min. 16 experimentů. Cena včetně dopravy, instalace.
</t>
  </si>
  <si>
    <t xml:space="preserve">Dotek, vůně, chuť - školní experimentální sada.  Min. 11 experimentů. Cena včetně dopravy, instalace.
</t>
  </si>
  <si>
    <t>Preparáty</t>
  </si>
  <si>
    <t xml:space="preserve">Život v kapce vody - trvalé preparáty, min. 25 ks. Cena včetně dopravy, instalace.
</t>
  </si>
  <si>
    <t xml:space="preserve">Bakterie - sady preparátů, min. 25 ks. Cena včetně dopravy, instalace.
</t>
  </si>
  <si>
    <t>Válec</t>
  </si>
  <si>
    <t xml:space="preserve">Válec pro měření kapacity plic. Cena včetně dopravy, instalace.
</t>
  </si>
  <si>
    <t xml:space="preserve">Model </t>
  </si>
  <si>
    <t xml:space="preserve">Model DNA, rozměr min. 15 x 55 cm. Cena včetně dopravy, instalace.
</t>
  </si>
  <si>
    <t>Brýle</t>
  </si>
  <si>
    <t xml:space="preserve">Brýle simulující účinky drog a alkoholu. Cena včetně dopravy, instalace.
</t>
  </si>
  <si>
    <t xml:space="preserve">Lebka plodu. Cena včetně dopravy, instalace.
</t>
  </si>
  <si>
    <t xml:space="preserve">Lidská lebka. Cena včetně dopravy, instalace.
</t>
  </si>
  <si>
    <t>Kolekce</t>
  </si>
  <si>
    <t xml:space="preserve">Kolekce 20 základních minerálů. Cena včetně dopravy, instalace.
</t>
  </si>
  <si>
    <t>Laserová sada pro optické experimenty lomu světla. Cena včetně dopravy, instalace.</t>
  </si>
  <si>
    <t>Stavebnice</t>
  </si>
  <si>
    <t xml:space="preserve">Elektronická stavebnice, 1x deska, min. 75 součástek (např. vodiče, dioda, kondenzátor, mikrofon, integrovaný obvod), návod. Cena včetně dopravy, instalace.
</t>
  </si>
  <si>
    <t xml:space="preserve">Souprava pro pokusy v ZŠ a SŠ, chemie, náměty pro min. 40 pokusů, které lze realizovat s pomůckami a chemikáliemi v soupravě, laboratorní stojan s držáky a stojan na zkumavky, výběr látek v soupravě a koncentrace roztoků byly voleny tak, aby nedocházelo k problémům s bezpečností, vše uloženo v plastové krabici. Cena včetně dopravy, instalace.
</t>
  </si>
  <si>
    <t xml:space="preserve">Souprava pro pokusy v MŠ a ZŠ, Tajemství přírody, příručka s náměty pro min. 100 přírodovědných pokusů, které lze realizovat s pomůckami a chemikáliemi v soupravě, značení chemikálií podle norem, vše uloženo v plastové krabici. Cena včetně dopravy, instalace.
</t>
  </si>
  <si>
    <t>USB nabíjecí stanice</t>
  </si>
  <si>
    <t xml:space="preserve">USB nabíjecí stanice pro až 10 bezdrátových senzorů a konektorem. Cena včetně dopravy.
</t>
  </si>
  <si>
    <t>Sada experimentů fyziky</t>
  </si>
  <si>
    <t xml:space="preserve">Základní sada pro experimenty ve Fyzice obsahující: plastový kufřík pro bezpečné uložení senzorů (každý senzor má speciálně tvarovanou přihrádku), metodickou příručka učitele (včetně popisu úlohy, seznamu pomůcek a odhadu času potřebného na experiment), min. 28 žákovských úloh a sadu senzorů (bezdrátový senzor teploty, bezdrátový senzor tlaku, bezdrátový senzor napětí, bezdrátový senzor proudu, bezdrátový senzor světla, bezdrátový senzor pohybu, bezdrátový senzor magnetického pole, bezdrátový vozík s integrovaným senzorem síly, rychlosti a zrychlení a držák bezdrátového vozíku. Každý senzor musí být vybaven baterií a bezdrátovým komunikačním rozhraním standardu Bluetooth. Součástí dodávky také musí být sw aplikace, jednotná pro práci se všemi senzory. Cena včetně dopravy, instalace a zaškolení uživatele, školení viz. technická zpráva.
</t>
  </si>
  <si>
    <t>Sada experimentů chemie</t>
  </si>
  <si>
    <t xml:space="preserve">Základní  sada pro experimenty v Chemii obsahující: plastový kufřík pro bezpečné uložení senzorů (každý senzor má speciálně tvarovanou přihrádku), metodickou příručka učitele (včetně popisu úlohy, seznamu pomůcek a odhadu času potřebného na experiment), min. 28 žákovských úloh a sadu senzorů - bezdrátový senzor teploty, bezdrátový senzor tlaku, bezdrátový senzor pH, bezdrátový senzor CO2, bezdrátový senzor vodivosti, bezdrátový kolorimetr a turbidimetr, plochá elektroda pH, elektroda oxidace a redukce, návlek na senzor CO2 pro měření ve vodě. Každý senzor musí být vybaven baterií a bezdrátovým komunikačním rozhraním standardu Bluetooth. Součástí dodávky také musí být sw aplikace, jednotná pro práci se všemi senzory. Cena včetně dopravy, instalace a zaškolení uživatele, školení viz. technická zpráva.
</t>
  </si>
  <si>
    <t>Rozšiřující sada pro informatiku a kódování</t>
  </si>
  <si>
    <t xml:space="preserve">Sada 8 integrovaných programovatelných rozhraní (senzor mg. pole, akcelerometr, senzor světla, senzor teploty, senzor zvuku a dvě tlačíka a tři výstupy (RGB LED, zvuk, 5x5 LED pole). Vše uložené v přehledném plastovém boxu. Tištěná učebnice s 9 inspirativními úlohami. Součástí dodávky také musí být sw aplikace, jednotná pro práci se s touto sadou a všemi senzory, které jsou předmětem výkazu výměr. SW aplikace obsahuje integrované programovací prostředí umožňující využívat údaje ze senzorů (které jsou předmětem této sady i ostatních sad výkazu výměr) jako vstupní data pro programování chování výstupních prvků. SW aplikace musí mít shodné funkce a rozložení ovládacích prvků pro běžné operačními systémy (Windows, Mac, iOS, Android). Cena včetně dopravy, instalace a zaškolení uživatele, školení viz. technická zpráva.
</t>
  </si>
  <si>
    <t>Sada experimentů biologie</t>
  </si>
  <si>
    <t xml:space="preserve">Základní sada pro experimenty v Biologii obsahující: plastový kufřík pro bezpečné uložení senzorů (každý senzor má speciálně tvarovanou přihrádku), metodickou příručka učitele, včetně popisu úlohy, seznamu pomůcek a odhadu času potřebného na experiment, USB flash disk s 28 žákovskými úlohami, sadu senzorů - bezdrátový senzor teploty, bezdrátový senzor CO2, bezdrátový senzor počasí s anemometrem a GPS (měří teplotu a tlak vzduchu, rychlost a směr větru, relativní vlhkost, UV index, pozici, rychlost a nadmořskou výšku dle GPS), bezdrátový senzor plynného O2, bezdrátový senzor krevního tlaku, senzor EKG.
Součástí dodávky také musí být sw aplikace, jednotná pro práci se všemi senzory. Cena včetně dopravy, instalace a zaškolení uživatele, školení viz. technická zpráva.
</t>
  </si>
  <si>
    <t>Přípojné místo 3x zásuvka 230V, nabíjení USB-C/A. Cena včetně dopravy, instalace.</t>
  </si>
  <si>
    <t>Gravírovací sada</t>
  </si>
  <si>
    <t>Gravírovací sada - gravírovací pero, adaptér, sada příslušenství. Cena včetně dopravy.</t>
  </si>
  <si>
    <t>Kit</t>
  </si>
  <si>
    <t>Kit je vyhotoven z celokovových částí a dodáván v pevném plastovém boxu. Obsahuje všechny potřebné díly pro sestavení:ruční vrtačky, ruční brusky, brusky, soustruhu na dřevo, lupínkové pilky. Dodáváno včetně bezpečnostního adaptéru 12V/100-240V, 3 čelisťového sklíčidla, otočného středu, ocelové čelní desky s brusným kotoučem, lupínkové pilky s řeznou deskou, pilových listů, dlátek na soustružení a ochranných brýlí. Cena včetně dopravy.</t>
  </si>
  <si>
    <t>řezačka a gravírka</t>
  </si>
  <si>
    <t>Laserová řezačka a gravírka, výkon min. 20 W, velikost pracovní plochy min. 430 x 290 x 30 mm. Gravírování až min. 400 mm/s. Náhledová kamera. Cena včetně dopravy.</t>
  </si>
  <si>
    <t>A1.08</t>
  </si>
  <si>
    <t>A1.14</t>
  </si>
  <si>
    <t>A1.16</t>
  </si>
  <si>
    <t>A1.19</t>
  </si>
  <si>
    <t>A2.06</t>
  </si>
  <si>
    <t>A1.12</t>
  </si>
  <si>
    <t>B1.07</t>
  </si>
  <si>
    <t>B1.05</t>
  </si>
  <si>
    <t>B1.08</t>
  </si>
  <si>
    <t>B2.08</t>
  </si>
  <si>
    <t>B2.11</t>
  </si>
  <si>
    <t>B3.10</t>
  </si>
  <si>
    <t>B3.09</t>
  </si>
  <si>
    <t>Bkab1.08</t>
  </si>
  <si>
    <t>B2.10</t>
  </si>
  <si>
    <t>Budova A + budova B</t>
  </si>
  <si>
    <t>Koncové prvky 01.08 ( Družina ) + 1.04 + 1.05 ( zázemí ) Budova A 1PP</t>
  </si>
  <si>
    <t xml:space="preserve">Koncové prvky učebny polytechniky a keramiky 01.14 – 01.15  Budova A 1PP </t>
  </si>
  <si>
    <t>Koncové prvky zázemí a kabinet pro učebnu polytechniky a keramiky 01.16+01.17+01.18</t>
  </si>
  <si>
    <t>Koncové prvky Cvičná kuchyňka 01.19+20+21+23</t>
  </si>
  <si>
    <t>Koncové prvky učebna cizích jazyků pro 1.stupeň 2.06 Budova A 2NP</t>
  </si>
  <si>
    <t>Koncové prvky kabinet 2.12 Budova A 2NP</t>
  </si>
  <si>
    <t>Koncové prvky knihovna 1.07 Budova B 1NP</t>
  </si>
  <si>
    <t>Koncové prvky učebna informatiky 1.05 Budova B 1NP</t>
  </si>
  <si>
    <t>Koncové prvky učebna robotiky I 1.08 Budova B 1NP</t>
  </si>
  <si>
    <t>Koncové prvky učebna cizích jazyků pro 2.stupeň 2.08 + 2.09 Budova B 2NP</t>
  </si>
  <si>
    <t>Koncové prvky učebna FY + CHE 2.11. + kabinet 2.12 + 2.13 Budova B 2NP</t>
  </si>
  <si>
    <t>Koncové prvky učebna pracovních činností 3.10 Budova B 3NP</t>
  </si>
  <si>
    <t>Koncové prvky 3.09 kabinet Budova B 3NP</t>
  </si>
  <si>
    <t>Koncové prvky 1.08 kabinet Budova B 1NP</t>
  </si>
  <si>
    <t>Koncové prvky 2.10 kabinet Budova B 2NP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</si>
</sst>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Kč&quot;* #,##0.00_);_(&quot;Kč&quot;* \(#,##0.00\);_(&quot;Kč&quot;* &quot;-&quot;??_);_(@_)"/>
    <numFmt numFmtId="165" formatCode="#"/>
    <numFmt numFmtId="166" formatCode="#,##0.000"/>
    <numFmt numFmtId="167" formatCode="#,##0.00000"/>
    <numFmt numFmtId="168" formatCode="#,##0\_x0000_"/>
    <numFmt numFmtId="169" formatCode="#,##0.0000"/>
  </numFmts>
  <fonts count="30">
    <font>
      <sz val="10"/>
      <name val="Arial"/>
      <charset val="238"/>
    </font>
    <font>
      <sz val="10"/>
      <name val="Arial"/>
      <family val="2"/>
      <charset val="238"/>
    </font>
    <font>
      <sz val="8"/>
      <name val="Arial"/>
      <family val="2"/>
      <charset val="238"/>
    </font>
    <font>
      <sz val="7"/>
      <name val="Arial"/>
      <family val="2"/>
      <charset val="238"/>
    </font>
    <font>
      <b/>
      <sz val="10"/>
      <name val="Arial"/>
      <family val="2"/>
      <charset val="238"/>
    </font>
    <font>
      <b/>
      <sz val="12"/>
      <name val="Arial"/>
      <family val="2"/>
      <charset val="238"/>
    </font>
    <font>
      <b/>
      <sz val="8"/>
      <name val="Arial"/>
      <family val="2"/>
      <charset val="238"/>
    </font>
    <font>
      <b/>
      <sz val="14"/>
      <name val="Arial"/>
      <family val="2"/>
      <charset val="238"/>
    </font>
    <font>
      <b/>
      <sz val="18"/>
      <color indexed="10"/>
      <name val="Arial"/>
      <family val="2"/>
      <charset val="238"/>
    </font>
    <font>
      <sz val="8"/>
      <color indexed="9"/>
      <name val="Arial"/>
      <family val="2"/>
      <charset val="238"/>
    </font>
    <font>
      <sz val="10"/>
      <name val="Arial CE"/>
      <family val="2"/>
      <charset val="238"/>
    </font>
    <font>
      <sz val="10"/>
      <name val="Arial "/>
      <charset val="238"/>
    </font>
    <font>
      <b/>
      <u/>
      <sz val="10"/>
      <name val="Arial"/>
      <family val="2"/>
      <charset val="238"/>
    </font>
    <font>
      <sz val="11"/>
      <color theme="1"/>
      <name val="Calibri"/>
      <family val="2"/>
      <charset val="238"/>
      <scheme val="minor"/>
    </font>
    <font>
      <b/>
      <sz val="8"/>
      <color rgb="FF0000FF"/>
      <name val="Arial"/>
      <family val="2"/>
      <charset val="238"/>
    </font>
    <font>
      <sz val="10"/>
      <color rgb="FFFF0000"/>
      <name val="Arial"/>
      <family val="2"/>
      <charset val="238"/>
    </font>
    <font>
      <b/>
      <sz val="10"/>
      <color rgb="FF0000FF"/>
      <name val="Arial"/>
      <family val="2"/>
      <charset val="238"/>
    </font>
    <font>
      <b/>
      <sz val="10"/>
      <color rgb="FF800080"/>
      <name val="Arial"/>
      <family val="2"/>
      <charset val="238"/>
    </font>
    <font>
      <sz val="10"/>
      <color theme="1"/>
      <name val="Arial"/>
      <family val="2"/>
      <charset val="238"/>
    </font>
    <font>
      <b/>
      <u/>
      <sz val="10"/>
      <color rgb="FFFA0000"/>
      <name val="Arial"/>
      <family val="2"/>
      <charset val="238"/>
    </font>
    <font>
      <sz val="10"/>
      <color rgb="FF000000"/>
      <name val="Arial"/>
      <family val="2"/>
      <charset val="238"/>
    </font>
    <font>
      <sz val="11"/>
      <name val="Calibri"/>
      <family val="2"/>
      <scheme val="minor"/>
    </font>
    <font>
      <b/>
      <sz val="8"/>
      <color indexed="12"/>
      <name val="Arial"/>
      <family val="2"/>
      <charset val="238"/>
    </font>
    <font>
      <b/>
      <u/>
      <sz val="8"/>
      <color indexed="10"/>
      <name val="Arial"/>
      <family val="2"/>
      <charset val="238"/>
    </font>
    <font>
      <sz val="10"/>
      <name val="Arial"/>
      <family val="2"/>
      <charset val="238"/>
    </font>
    <font>
      <u/>
      <sz val="10"/>
      <color indexed="12"/>
      <name val="Arial CE"/>
      <family val="2"/>
      <charset val="238"/>
    </font>
    <font>
      <u/>
      <sz val="10"/>
      <color theme="10"/>
      <name val="Arial"/>
      <family val="2"/>
      <charset val="238"/>
    </font>
    <font>
      <b/>
      <sz val="10"/>
      <color rgb="FFFF0000"/>
      <name val="Arial"/>
      <family val="2"/>
      <charset val="238"/>
    </font>
    <font>
      <sz val="11"/>
      <color theme="1"/>
      <name val="Calibri"/>
      <family val="2"/>
      <scheme val="minor"/>
    </font>
    <font>
      <u/>
      <sz val="11"/>
      <color theme="10"/>
      <name val="Calibri"/>
      <family val="2"/>
      <scheme val="minor"/>
    </font>
  </fonts>
  <fills count="6">
    <fill>
      <patternFill patternType="none"/>
    </fill>
    <fill>
      <patternFill patternType="gray125"/>
    </fill>
    <fill>
      <patternFill patternType="solid">
        <fgColor indexed="26"/>
      </patternFill>
    </fill>
    <fill>
      <patternFill patternType="solid">
        <fgColor indexed="13"/>
      </patternFill>
    </fill>
    <fill>
      <patternFill patternType="solid">
        <fgColor indexed="26"/>
        <bgColor indexed="64"/>
      </patternFill>
    </fill>
    <fill>
      <patternFill patternType="solid">
        <fgColor theme="0"/>
        <bgColor indexed="64"/>
      </patternFill>
    </fill>
  </fills>
  <borders count="5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hair">
        <color indexed="64"/>
      </right>
      <top style="hair">
        <color indexed="64"/>
      </top>
      <bottom/>
      <diagonal/>
    </border>
    <border>
      <left/>
      <right style="thin">
        <color indexed="64"/>
      </right>
      <top/>
      <bottom/>
      <diagonal/>
    </border>
    <border>
      <left/>
      <right style="hair">
        <color indexed="64"/>
      </right>
      <top/>
      <bottom/>
      <diagonal/>
    </border>
    <border>
      <left/>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medium">
        <color indexed="64"/>
      </right>
      <top style="hair">
        <color indexed="64"/>
      </top>
      <bottom style="thin">
        <color indexed="64"/>
      </bottom>
      <diagonal/>
    </border>
    <border>
      <left/>
      <right style="medium">
        <color indexed="64"/>
      </right>
      <top style="medium">
        <color indexed="64"/>
      </top>
      <bottom style="medium">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s>
  <cellStyleXfs count="10">
    <xf numFmtId="0" fontId="0" fillId="0" borderId="0"/>
    <xf numFmtId="0" fontId="13" fillId="0" borderId="0"/>
    <xf numFmtId="0" fontId="13" fillId="0" borderId="0"/>
    <xf numFmtId="0" fontId="21" fillId="0" borderId="0"/>
    <xf numFmtId="0" fontId="25" fillId="0" borderId="0" applyNumberFormat="0" applyFill="0" applyBorder="0" applyAlignment="0" applyProtection="0">
      <alignment vertical="top"/>
      <protection locked="0"/>
    </xf>
    <xf numFmtId="164" fontId="24" fillId="0" borderId="0" applyFont="0" applyFill="0" applyBorder="0" applyAlignment="0" applyProtection="0"/>
    <xf numFmtId="0" fontId="1" fillId="0" borderId="0"/>
    <xf numFmtId="0" fontId="26" fillId="0" borderId="0" applyNumberFormat="0" applyFill="0" applyBorder="0" applyAlignment="0" applyProtection="0"/>
    <xf numFmtId="0" fontId="28" fillId="0" borderId="0"/>
    <xf numFmtId="0" fontId="29" fillId="0" borderId="0" applyNumberFormat="0" applyFill="0" applyBorder="0" applyAlignment="0" applyProtection="0"/>
  </cellStyleXfs>
  <cellXfs count="359">
    <xf numFmtId="0" fontId="0" fillId="0" borderId="0" xfId="0"/>
    <xf numFmtId="0" fontId="2" fillId="0" borderId="0" xfId="0" applyFont="1" applyAlignment="1">
      <alignment vertical="center"/>
    </xf>
    <xf numFmtId="0" fontId="2" fillId="0" borderId="1" xfId="0"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11" xfId="0" applyFont="1" applyBorder="1" applyAlignment="1">
      <alignment vertical="center"/>
    </xf>
    <xf numFmtId="0" fontId="3" fillId="0" borderId="0" xfId="0" applyFont="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15" xfId="0" applyFont="1" applyBorder="1" applyAlignment="1">
      <alignment vertical="center"/>
    </xf>
    <xf numFmtId="0" fontId="2" fillId="0" borderId="16" xfId="0" applyFont="1" applyBorder="1" applyAlignment="1">
      <alignment vertical="center"/>
    </xf>
    <xf numFmtId="0" fontId="2" fillId="0" borderId="17" xfId="0" applyFont="1" applyBorder="1" applyAlignment="1">
      <alignment vertical="center"/>
    </xf>
    <xf numFmtId="0" fontId="4" fillId="0" borderId="17" xfId="0" applyFont="1" applyBorder="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2" fillId="0" borderId="20" xfId="0" applyFont="1" applyBorder="1" applyAlignment="1">
      <alignment vertical="center"/>
    </xf>
    <xf numFmtId="0" fontId="2" fillId="0" borderId="21" xfId="0" applyFont="1" applyBorder="1" applyAlignment="1">
      <alignment vertical="center"/>
    </xf>
    <xf numFmtId="0" fontId="2" fillId="0" borderId="22" xfId="0" applyFont="1" applyBorder="1" applyAlignment="1">
      <alignment vertical="center"/>
    </xf>
    <xf numFmtId="0" fontId="2" fillId="0" borderId="23" xfId="0" applyFont="1" applyBorder="1" applyAlignment="1">
      <alignment vertical="center"/>
    </xf>
    <xf numFmtId="165" fontId="4" fillId="0" borderId="17" xfId="0" applyNumberFormat="1" applyFont="1" applyBorder="1" applyAlignment="1">
      <alignment vertical="center" wrapText="1"/>
    </xf>
    <xf numFmtId="0" fontId="5" fillId="0" borderId="19" xfId="0" applyFont="1" applyBorder="1" applyAlignment="1">
      <alignment vertical="center"/>
    </xf>
    <xf numFmtId="0" fontId="5" fillId="0" borderId="21" xfId="0" applyFont="1" applyBorder="1" applyAlignment="1">
      <alignment vertical="center"/>
    </xf>
    <xf numFmtId="0" fontId="4" fillId="0" borderId="22" xfId="0" applyFont="1" applyBorder="1" applyAlignment="1">
      <alignment vertical="center"/>
    </xf>
    <xf numFmtId="0" fontId="4" fillId="0" borderId="20" xfId="0" applyFont="1" applyBorder="1" applyAlignment="1">
      <alignment vertical="center"/>
    </xf>
    <xf numFmtId="0" fontId="4" fillId="0" borderId="23" xfId="0" applyFont="1" applyBorder="1" applyAlignment="1">
      <alignment vertical="center"/>
    </xf>
    <xf numFmtId="0" fontId="4" fillId="0" borderId="21" xfId="0" applyFont="1" applyBorder="1" applyAlignment="1">
      <alignment vertical="center"/>
    </xf>
    <xf numFmtId="1" fontId="2" fillId="0" borderId="24" xfId="0" applyNumberFormat="1" applyFont="1" applyBorder="1" applyAlignment="1">
      <alignment horizontal="center" vertical="center"/>
    </xf>
    <xf numFmtId="0" fontId="6" fillId="0" borderId="25" xfId="0" applyFont="1" applyBorder="1" applyAlignment="1">
      <alignment vertical="center"/>
    </xf>
    <xf numFmtId="0" fontId="2" fillId="0" borderId="26" xfId="0" applyFont="1" applyBorder="1" applyAlignment="1">
      <alignment vertical="center"/>
    </xf>
    <xf numFmtId="49" fontId="2" fillId="0" borderId="27" xfId="0" applyNumberFormat="1" applyFont="1" applyBorder="1" applyAlignment="1">
      <alignment vertical="center"/>
    </xf>
    <xf numFmtId="0" fontId="2" fillId="0" borderId="28" xfId="0" applyFont="1" applyBorder="1" applyAlignment="1">
      <alignment vertical="center"/>
    </xf>
    <xf numFmtId="0" fontId="2" fillId="0" borderId="27" xfId="0" applyFont="1" applyBorder="1" applyAlignment="1">
      <alignment vertical="center"/>
    </xf>
    <xf numFmtId="1" fontId="2" fillId="0" borderId="30" xfId="0" applyNumberFormat="1" applyFont="1" applyBorder="1" applyAlignment="1">
      <alignment horizontal="center" vertical="center"/>
    </xf>
    <xf numFmtId="0" fontId="6" fillId="0" borderId="28" xfId="0" applyFont="1" applyBorder="1" applyAlignment="1">
      <alignment vertical="center"/>
    </xf>
    <xf numFmtId="49" fontId="2" fillId="0" borderId="18" xfId="0" applyNumberFormat="1" applyFont="1" applyBorder="1" applyAlignment="1">
      <alignment vertical="center"/>
    </xf>
    <xf numFmtId="0" fontId="2" fillId="0" borderId="31" xfId="0" applyFont="1" applyBorder="1" applyAlignment="1">
      <alignment vertical="center"/>
    </xf>
    <xf numFmtId="1" fontId="2" fillId="0" borderId="32" xfId="0" applyNumberFormat="1" applyFont="1" applyBorder="1" applyAlignment="1">
      <alignment horizontal="center" vertical="center"/>
    </xf>
    <xf numFmtId="0" fontId="2" fillId="0" borderId="33" xfId="0" applyFont="1" applyBorder="1" applyAlignment="1">
      <alignment vertical="center"/>
    </xf>
    <xf numFmtId="0" fontId="2" fillId="0" borderId="34" xfId="0" applyFont="1" applyBorder="1" applyAlignment="1">
      <alignment vertical="center"/>
    </xf>
    <xf numFmtId="0" fontId="2" fillId="0" borderId="35" xfId="0" applyFont="1" applyBorder="1" applyAlignment="1">
      <alignment vertical="center"/>
    </xf>
    <xf numFmtId="49" fontId="2" fillId="0" borderId="15" xfId="0" applyNumberFormat="1" applyFont="1" applyBorder="1" applyAlignment="1">
      <alignment vertical="center"/>
    </xf>
    <xf numFmtId="0" fontId="4" fillId="0" borderId="1" xfId="0" applyFont="1" applyBorder="1" applyAlignment="1">
      <alignment vertical="top"/>
    </xf>
    <xf numFmtId="0" fontId="2" fillId="0" borderId="36" xfId="0" applyFont="1" applyBorder="1" applyAlignment="1">
      <alignment vertical="center"/>
    </xf>
    <xf numFmtId="0" fontId="2" fillId="0" borderId="37" xfId="0" applyFont="1" applyBorder="1" applyAlignment="1">
      <alignment vertical="center"/>
    </xf>
    <xf numFmtId="1" fontId="5" fillId="0" borderId="19" xfId="0" applyNumberFormat="1" applyFont="1" applyBorder="1" applyAlignment="1">
      <alignment vertical="center"/>
    </xf>
    <xf numFmtId="0" fontId="2" fillId="0" borderId="38" xfId="0" applyFont="1" applyBorder="1" applyAlignment="1">
      <alignment vertical="center"/>
    </xf>
    <xf numFmtId="169" fontId="2" fillId="0" borderId="18" xfId="0" applyNumberFormat="1" applyFont="1" applyBorder="1" applyAlignment="1">
      <alignment horizontal="right" vertical="center"/>
    </xf>
    <xf numFmtId="0" fontId="2" fillId="0" borderId="39" xfId="0" applyFont="1" applyBorder="1"/>
    <xf numFmtId="0" fontId="2" fillId="0" borderId="29" xfId="0" applyFont="1" applyBorder="1"/>
    <xf numFmtId="169" fontId="2" fillId="0" borderId="40" xfId="0" applyNumberFormat="1" applyFont="1" applyBorder="1" applyAlignment="1">
      <alignment horizontal="right" vertical="center"/>
    </xf>
    <xf numFmtId="0" fontId="4" fillId="0" borderId="41" xfId="0" applyFont="1" applyBorder="1" applyAlignment="1">
      <alignment vertical="top"/>
    </xf>
    <xf numFmtId="0" fontId="2" fillId="0" borderId="25" xfId="0" applyFont="1" applyBorder="1" applyAlignment="1">
      <alignment vertical="center"/>
    </xf>
    <xf numFmtId="169" fontId="2" fillId="0" borderId="27" xfId="0" applyNumberFormat="1" applyFont="1" applyBorder="1" applyAlignment="1">
      <alignment horizontal="right" vertical="center"/>
    </xf>
    <xf numFmtId="0" fontId="4" fillId="0" borderId="33" xfId="0" applyFont="1" applyBorder="1" applyAlignment="1">
      <alignment vertical="center"/>
    </xf>
    <xf numFmtId="0" fontId="2" fillId="0" borderId="42" xfId="0" applyFont="1" applyBorder="1" applyAlignment="1">
      <alignment vertical="center"/>
    </xf>
    <xf numFmtId="0" fontId="2" fillId="0" borderId="43" xfId="0" applyFont="1" applyBorder="1" applyAlignment="1">
      <alignment vertical="center"/>
    </xf>
    <xf numFmtId="0" fontId="2" fillId="0" borderId="13" xfId="0" applyFont="1" applyBorder="1"/>
    <xf numFmtId="0" fontId="2" fillId="0" borderId="44" xfId="0" applyFont="1" applyBorder="1" applyAlignment="1">
      <alignment vertical="center"/>
    </xf>
    <xf numFmtId="0" fontId="2" fillId="0" borderId="45" xfId="0" applyFont="1" applyBorder="1"/>
    <xf numFmtId="0" fontId="2" fillId="0" borderId="46" xfId="0" applyFont="1" applyBorder="1" applyAlignment="1">
      <alignment vertical="center"/>
    </xf>
    <xf numFmtId="0" fontId="14" fillId="0" borderId="0" xfId="0" applyFont="1" applyAlignment="1">
      <alignment vertical="center"/>
    </xf>
    <xf numFmtId="49" fontId="2" fillId="0" borderId="6" xfId="0" applyNumberFormat="1" applyFont="1" applyBorder="1" applyAlignment="1">
      <alignment vertical="center"/>
    </xf>
    <xf numFmtId="49" fontId="2" fillId="3" borderId="47" xfId="0" applyNumberFormat="1" applyFont="1" applyFill="1" applyBorder="1" applyAlignment="1">
      <alignment horizontal="center" vertical="center" wrapText="1"/>
    </xf>
    <xf numFmtId="1" fontId="2" fillId="3" borderId="48" xfId="0" applyNumberFormat="1" applyFont="1" applyFill="1" applyBorder="1" applyAlignment="1">
      <alignment horizontal="center" vertical="center" wrapText="1"/>
    </xf>
    <xf numFmtId="49" fontId="7" fillId="2" borderId="0" xfId="0" applyNumberFormat="1" applyFont="1" applyFill="1"/>
    <xf numFmtId="49" fontId="6" fillId="2" borderId="0" xfId="0" applyNumberFormat="1" applyFont="1" applyFill="1" applyAlignment="1">
      <alignment vertical="center"/>
    </xf>
    <xf numFmtId="49" fontId="2" fillId="2" borderId="0" xfId="0" applyNumberFormat="1" applyFont="1" applyFill="1" applyAlignment="1">
      <alignment vertical="center"/>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49" fontId="2" fillId="3" borderId="49" xfId="0" applyNumberFormat="1" applyFont="1" applyFill="1" applyBorder="1" applyAlignment="1">
      <alignment horizontal="center" vertical="center" wrapText="1"/>
    </xf>
    <xf numFmtId="1" fontId="2" fillId="3" borderId="32" xfId="0" applyNumberFormat="1" applyFont="1" applyFill="1" applyBorder="1" applyAlignment="1">
      <alignment horizontal="center" vertical="center" wrapText="1"/>
    </xf>
    <xf numFmtId="49" fontId="3" fillId="2" borderId="0" xfId="0" applyNumberFormat="1" applyFont="1" applyFill="1"/>
    <xf numFmtId="2" fontId="1" fillId="0" borderId="0" xfId="0" applyNumberFormat="1" applyFont="1" applyProtection="1">
      <protection locked="0"/>
    </xf>
    <xf numFmtId="0" fontId="1" fillId="0" borderId="0" xfId="0" applyFont="1" applyProtection="1">
      <protection locked="0"/>
    </xf>
    <xf numFmtId="49" fontId="3" fillId="2" borderId="0" xfId="0" applyNumberFormat="1" applyFont="1" applyFill="1" applyAlignment="1">
      <alignment vertical="center"/>
    </xf>
    <xf numFmtId="49" fontId="2" fillId="2" borderId="0" xfId="0" applyNumberFormat="1" applyFont="1" applyFill="1" applyAlignment="1">
      <alignment horizontal="center" vertical="center"/>
    </xf>
    <xf numFmtId="49" fontId="2" fillId="2" borderId="0" xfId="0" applyNumberFormat="1" applyFont="1" applyFill="1" applyAlignment="1">
      <alignment horizontal="left" vertical="center"/>
    </xf>
    <xf numFmtId="49" fontId="2" fillId="3" borderId="50" xfId="0" applyNumberFormat="1" applyFont="1" applyFill="1" applyBorder="1" applyAlignment="1">
      <alignment horizontal="center" vertical="center" wrapText="1"/>
    </xf>
    <xf numFmtId="1" fontId="2" fillId="3" borderId="51" xfId="0" applyNumberFormat="1" applyFont="1" applyFill="1" applyBorder="1" applyAlignment="1">
      <alignment horizontal="center" vertical="center" wrapText="1"/>
    </xf>
    <xf numFmtId="0" fontId="1" fillId="4" borderId="16" xfId="0" applyFont="1" applyFill="1" applyBorder="1"/>
    <xf numFmtId="0" fontId="1" fillId="4" borderId="17" xfId="0" applyFont="1" applyFill="1" applyBorder="1"/>
    <xf numFmtId="0" fontId="1" fillId="0" borderId="1" xfId="0" applyFont="1" applyBorder="1"/>
    <xf numFmtId="0" fontId="1" fillId="0" borderId="2" xfId="0" applyFont="1" applyBorder="1"/>
    <xf numFmtId="0" fontId="1" fillId="0" borderId="3" xfId="0" applyFont="1" applyBorder="1"/>
    <xf numFmtId="0" fontId="8" fillId="0" borderId="2" xfId="0" applyFont="1" applyBorder="1"/>
    <xf numFmtId="0" fontId="1" fillId="0" borderId="13" xfId="0" applyFont="1" applyBorder="1"/>
    <xf numFmtId="0" fontId="1" fillId="0" borderId="14" xfId="0" applyFont="1" applyBorder="1"/>
    <xf numFmtId="0" fontId="1" fillId="0" borderId="15" xfId="0" applyFont="1" applyBorder="1"/>
    <xf numFmtId="165" fontId="2" fillId="0" borderId="25" xfId="0" applyNumberFormat="1" applyFont="1" applyBorder="1" applyAlignment="1">
      <alignment vertical="center"/>
    </xf>
    <xf numFmtId="165" fontId="2" fillId="0" borderId="8" xfId="0" applyNumberFormat="1" applyFont="1" applyBorder="1" applyAlignment="1">
      <alignment vertical="center"/>
    </xf>
    <xf numFmtId="165" fontId="2" fillId="0" borderId="38" xfId="0" applyNumberFormat="1" applyFont="1" applyBorder="1" applyAlignment="1">
      <alignment vertical="center"/>
    </xf>
    <xf numFmtId="165" fontId="2" fillId="0" borderId="0" xfId="0" applyNumberFormat="1" applyFont="1" applyAlignment="1">
      <alignment vertical="center"/>
    </xf>
    <xf numFmtId="165" fontId="2" fillId="0" borderId="26" xfId="0" applyNumberFormat="1" applyFont="1" applyBorder="1" applyAlignment="1">
      <alignment vertical="center"/>
    </xf>
    <xf numFmtId="165" fontId="2" fillId="0" borderId="28" xfId="0" applyNumberFormat="1" applyFont="1" applyBorder="1" applyAlignment="1">
      <alignment vertical="center"/>
    </xf>
    <xf numFmtId="165" fontId="2" fillId="0" borderId="12" xfId="0" applyNumberFormat="1" applyFont="1" applyBorder="1" applyAlignment="1">
      <alignment vertical="center"/>
    </xf>
    <xf numFmtId="165" fontId="2" fillId="0" borderId="29" xfId="0" applyNumberFormat="1" applyFont="1" applyBorder="1" applyAlignment="1">
      <alignment vertical="center"/>
    </xf>
    <xf numFmtId="165" fontId="2" fillId="0" borderId="9" xfId="0" applyNumberFormat="1" applyFont="1" applyBorder="1" applyAlignment="1">
      <alignment vertical="center"/>
    </xf>
    <xf numFmtId="49" fontId="2" fillId="0" borderId="26" xfId="0" applyNumberFormat="1" applyFont="1" applyBorder="1" applyAlignment="1">
      <alignment vertical="center"/>
    </xf>
    <xf numFmtId="3" fontId="1" fillId="0" borderId="52" xfId="0" applyNumberFormat="1" applyFont="1" applyBorder="1" applyAlignment="1">
      <alignment vertical="center"/>
    </xf>
    <xf numFmtId="3" fontId="1" fillId="0" borderId="34" xfId="0" applyNumberFormat="1" applyFont="1" applyBorder="1" applyAlignment="1">
      <alignment vertical="center"/>
    </xf>
    <xf numFmtId="168" fontId="1" fillId="0" borderId="35" xfId="0" applyNumberFormat="1" applyFont="1" applyBorder="1" applyAlignment="1">
      <alignment horizontal="right" vertical="center" wrapText="1"/>
    </xf>
    <xf numFmtId="4" fontId="1" fillId="0" borderId="33" xfId="0" applyNumberFormat="1" applyFont="1" applyBorder="1" applyAlignment="1">
      <alignment horizontal="right" vertical="center" wrapText="1"/>
    </xf>
    <xf numFmtId="3" fontId="1" fillId="0" borderId="35" xfId="0" applyNumberFormat="1" applyFont="1" applyBorder="1" applyAlignment="1">
      <alignment vertical="center"/>
    </xf>
    <xf numFmtId="3" fontId="1" fillId="0" borderId="33" xfId="0" applyNumberFormat="1" applyFont="1" applyBorder="1" applyAlignment="1">
      <alignment vertical="center"/>
    </xf>
    <xf numFmtId="3" fontId="1" fillId="0" borderId="34" xfId="0" applyNumberFormat="1" applyFont="1" applyBorder="1" applyAlignment="1">
      <alignment vertical="center" wrapText="1"/>
    </xf>
    <xf numFmtId="4" fontId="1" fillId="0" borderId="34" xfId="0" applyNumberFormat="1" applyFont="1" applyBorder="1" applyAlignment="1">
      <alignment horizontal="right" vertical="center" wrapText="1"/>
    </xf>
    <xf numFmtId="3" fontId="1" fillId="0" borderId="46" xfId="0" applyNumberFormat="1" applyFont="1" applyBorder="1" applyAlignment="1">
      <alignment vertical="center"/>
    </xf>
    <xf numFmtId="4" fontId="1" fillId="0" borderId="28" xfId="0" applyNumberFormat="1" applyFont="1" applyBorder="1" applyAlignment="1">
      <alignment horizontal="right" vertical="center" wrapText="1"/>
    </xf>
    <xf numFmtId="4" fontId="1" fillId="0" borderId="28" xfId="0" applyNumberFormat="1" applyFont="1" applyBorder="1" applyAlignment="1">
      <alignment horizontal="right" vertical="center"/>
    </xf>
    <xf numFmtId="3" fontId="1" fillId="0" borderId="12" xfId="0" applyNumberFormat="1" applyFont="1" applyBorder="1" applyAlignment="1">
      <alignment vertical="center"/>
    </xf>
    <xf numFmtId="0" fontId="9" fillId="0" borderId="12" xfId="0" applyFont="1" applyBorder="1" applyAlignment="1">
      <alignment horizontal="right" vertical="center"/>
    </xf>
    <xf numFmtId="0" fontId="9" fillId="0" borderId="9" xfId="0" applyFont="1" applyBorder="1" applyAlignment="1">
      <alignment horizontal="left" vertical="center"/>
    </xf>
    <xf numFmtId="3" fontId="1" fillId="0" borderId="28" xfId="0" applyNumberFormat="1" applyFont="1" applyBorder="1" applyAlignment="1">
      <alignment vertical="center"/>
    </xf>
    <xf numFmtId="3" fontId="1" fillId="0" borderId="0" xfId="0" applyNumberFormat="1" applyFont="1" applyAlignment="1">
      <alignment vertical="center"/>
    </xf>
    <xf numFmtId="4" fontId="1" fillId="0" borderId="16" xfId="0" applyNumberFormat="1" applyFont="1" applyBorder="1" applyAlignment="1">
      <alignment horizontal="right" vertical="center" wrapText="1"/>
    </xf>
    <xf numFmtId="4" fontId="1" fillId="0" borderId="16" xfId="0" applyNumberFormat="1" applyFont="1" applyBorder="1" applyAlignment="1">
      <alignment horizontal="right" vertical="center"/>
    </xf>
    <xf numFmtId="3" fontId="1" fillId="0" borderId="18" xfId="0" applyNumberFormat="1" applyFont="1" applyBorder="1" applyAlignment="1">
      <alignment vertical="center"/>
    </xf>
    <xf numFmtId="4" fontId="1" fillId="0" borderId="45" xfId="0" applyNumberFormat="1" applyFont="1" applyBorder="1" applyAlignment="1">
      <alignment horizontal="right" vertical="center" wrapText="1"/>
    </xf>
    <xf numFmtId="4" fontId="1" fillId="0" borderId="17" xfId="0" applyNumberFormat="1" applyFont="1" applyBorder="1" applyAlignment="1">
      <alignment horizontal="right" vertical="center" wrapText="1"/>
    </xf>
    <xf numFmtId="3" fontId="1" fillId="0" borderId="14" xfId="0" applyNumberFormat="1" applyFont="1" applyBorder="1" applyAlignment="1">
      <alignment vertical="center" wrapText="1"/>
    </xf>
    <xf numFmtId="3" fontId="2" fillId="0" borderId="29" xfId="0" applyNumberFormat="1" applyFont="1" applyBorder="1" applyAlignment="1">
      <alignment horizontal="right" vertical="center" wrapText="1"/>
    </xf>
    <xf numFmtId="4" fontId="2" fillId="0" borderId="28" xfId="0" applyNumberFormat="1" applyFont="1" applyBorder="1" applyAlignment="1">
      <alignment horizontal="right" vertical="center" wrapText="1"/>
    </xf>
    <xf numFmtId="4" fontId="1" fillId="0" borderId="29" xfId="0" applyNumberFormat="1" applyFont="1" applyBorder="1" applyAlignment="1">
      <alignment horizontal="right" vertical="center" wrapText="1"/>
    </xf>
    <xf numFmtId="3" fontId="2" fillId="0" borderId="28" xfId="0" applyNumberFormat="1" applyFont="1" applyBorder="1" applyAlignment="1">
      <alignment horizontal="right" vertical="center" wrapText="1"/>
    </xf>
    <xf numFmtId="4" fontId="4" fillId="0" borderId="53" xfId="0" applyNumberFormat="1" applyFont="1" applyBorder="1" applyAlignment="1">
      <alignment horizontal="right" vertical="center" wrapText="1"/>
    </xf>
    <xf numFmtId="0" fontId="1" fillId="0" borderId="20" xfId="0" applyFont="1" applyBorder="1" applyAlignment="1">
      <alignment vertical="center"/>
    </xf>
    <xf numFmtId="0" fontId="1" fillId="0" borderId="0" xfId="0" applyFont="1" applyAlignment="1">
      <alignment vertical="center"/>
    </xf>
    <xf numFmtId="0" fontId="1" fillId="4" borderId="0" xfId="0" applyFont="1" applyFill="1" applyAlignment="1">
      <alignment horizontal="left" vertical="center"/>
    </xf>
    <xf numFmtId="49" fontId="1" fillId="3" borderId="47" xfId="0" applyNumberFormat="1" applyFont="1" applyFill="1" applyBorder="1" applyAlignment="1">
      <alignment horizontal="center" vertical="center" wrapText="1"/>
    </xf>
    <xf numFmtId="1" fontId="1" fillId="3" borderId="48" xfId="0" applyNumberFormat="1" applyFont="1" applyFill="1" applyBorder="1" applyAlignment="1">
      <alignment horizontal="center" vertical="center" wrapText="1"/>
    </xf>
    <xf numFmtId="0" fontId="16" fillId="0" borderId="0" xfId="0" applyFont="1" applyAlignment="1">
      <alignment vertical="center"/>
    </xf>
    <xf numFmtId="168" fontId="17" fillId="0" borderId="0" xfId="0" applyNumberFormat="1" applyFont="1" applyAlignment="1">
      <alignment horizontal="center" vertical="center"/>
    </xf>
    <xf numFmtId="4" fontId="17" fillId="0" borderId="0" xfId="0" applyNumberFormat="1" applyFont="1" applyAlignment="1">
      <alignment horizontal="right" vertical="center"/>
    </xf>
    <xf numFmtId="168" fontId="1" fillId="0" borderId="0" xfId="0" applyNumberFormat="1" applyFont="1" applyAlignment="1">
      <alignment horizontal="center" vertical="center"/>
    </xf>
    <xf numFmtId="166" fontId="1" fillId="0" borderId="0" xfId="0" applyNumberFormat="1" applyFont="1" applyAlignment="1">
      <alignment horizontal="right" vertical="center"/>
    </xf>
    <xf numFmtId="4" fontId="1" fillId="0" borderId="0" xfId="0" applyNumberFormat="1" applyFont="1" applyAlignment="1">
      <alignment horizontal="right" vertical="center"/>
    </xf>
    <xf numFmtId="168" fontId="1" fillId="0" borderId="0" xfId="0" applyNumberFormat="1" applyFont="1" applyAlignment="1">
      <alignment horizontal="right" vertical="center"/>
    </xf>
    <xf numFmtId="0" fontId="15" fillId="0" borderId="0" xfId="0" applyFont="1" applyAlignment="1">
      <alignment vertical="center"/>
    </xf>
    <xf numFmtId="168" fontId="16" fillId="0" borderId="0" xfId="0" applyNumberFormat="1" applyFont="1" applyAlignment="1">
      <alignment horizontal="center" vertical="center"/>
    </xf>
    <xf numFmtId="4" fontId="16" fillId="0" borderId="0" xfId="0" applyNumberFormat="1" applyFont="1" applyAlignment="1">
      <alignment horizontal="right" vertical="center"/>
    </xf>
    <xf numFmtId="168" fontId="15" fillId="0" borderId="0" xfId="0" applyNumberFormat="1" applyFont="1" applyAlignment="1">
      <alignment horizontal="center" vertical="center"/>
    </xf>
    <xf numFmtId="4" fontId="18" fillId="0" borderId="0" xfId="0" applyNumberFormat="1" applyFont="1" applyAlignment="1">
      <alignment horizontal="right" vertical="center"/>
    </xf>
    <xf numFmtId="4" fontId="19" fillId="0" borderId="0" xfId="0" applyNumberFormat="1" applyFont="1" applyAlignment="1">
      <alignment horizontal="right" vertical="center"/>
    </xf>
    <xf numFmtId="1" fontId="1" fillId="3" borderId="48" xfId="0" applyNumberFormat="1" applyFont="1" applyFill="1" applyBorder="1" applyAlignment="1">
      <alignment horizontal="center" vertical="center"/>
    </xf>
    <xf numFmtId="166" fontId="1" fillId="5" borderId="0" xfId="0" applyNumberFormat="1" applyFont="1" applyFill="1" applyAlignment="1">
      <alignment horizontal="right" vertical="center"/>
    </xf>
    <xf numFmtId="168" fontId="1" fillId="0" borderId="0" xfId="0" applyNumberFormat="1" applyFont="1" applyAlignment="1">
      <alignment horizontal="left" vertical="center" wrapText="1"/>
    </xf>
    <xf numFmtId="0" fontId="1" fillId="0" borderId="0" xfId="0" applyFont="1" applyAlignment="1">
      <alignment horizontal="left" vertical="center" wrapText="1"/>
    </xf>
    <xf numFmtId="0" fontId="2" fillId="0" borderId="0" xfId="0" applyFont="1" applyProtection="1">
      <protection locked="0"/>
    </xf>
    <xf numFmtId="2" fontId="2" fillId="0" borderId="0" xfId="0" applyNumberFormat="1" applyFont="1" applyProtection="1">
      <protection locked="0"/>
    </xf>
    <xf numFmtId="0" fontId="17" fillId="0" borderId="0" xfId="0" applyFont="1" applyAlignment="1">
      <alignment horizontal="left" vertical="top" wrapText="1"/>
    </xf>
    <xf numFmtId="49" fontId="1" fillId="2" borderId="17" xfId="0" applyNumberFormat="1" applyFont="1" applyFill="1" applyBorder="1" applyAlignment="1">
      <alignment horizontal="left" vertical="top" wrapText="1"/>
    </xf>
    <xf numFmtId="0" fontId="16" fillId="0" borderId="0" xfId="0" applyFont="1" applyAlignment="1">
      <alignment horizontal="left" vertical="top" wrapText="1"/>
    </xf>
    <xf numFmtId="0" fontId="1" fillId="0" borderId="0" xfId="0" applyFont="1" applyAlignment="1">
      <alignment horizontal="left" vertical="top" wrapText="1"/>
    </xf>
    <xf numFmtId="0" fontId="1" fillId="5" borderId="0" xfId="0" applyFont="1" applyFill="1" applyAlignment="1">
      <alignment horizontal="left" vertical="top" wrapText="1"/>
    </xf>
    <xf numFmtId="0" fontId="20" fillId="0" borderId="0" xfId="0" applyFont="1" applyAlignment="1">
      <alignment horizontal="left" vertical="top" wrapText="1"/>
    </xf>
    <xf numFmtId="0" fontId="19" fillId="0" borderId="0" xfId="0" applyFont="1" applyAlignment="1">
      <alignment horizontal="left" vertical="top" wrapText="1"/>
    </xf>
    <xf numFmtId="0" fontId="1" fillId="0" borderId="0" xfId="0" applyFont="1" applyAlignment="1" applyProtection="1">
      <alignment horizontal="left" vertical="top" wrapText="1"/>
      <protection locked="0"/>
    </xf>
    <xf numFmtId="0" fontId="23" fillId="0" borderId="0" xfId="0" applyFont="1"/>
    <xf numFmtId="4" fontId="23" fillId="0" borderId="0" xfId="0" applyNumberFormat="1" applyFont="1"/>
    <xf numFmtId="0" fontId="0" fillId="0" borderId="0" xfId="0" applyAlignment="1">
      <alignment horizontal="left" vertical="center" wrapText="1"/>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lignment horizontal="left" vertical="center"/>
    </xf>
    <xf numFmtId="0" fontId="0" fillId="0" borderId="0" xfId="0" applyAlignment="1">
      <alignment horizontal="left" vertical="center"/>
    </xf>
    <xf numFmtId="0" fontId="1" fillId="5" borderId="0" xfId="0" applyFont="1" applyFill="1" applyAlignment="1">
      <alignment horizontal="left" vertical="center"/>
    </xf>
    <xf numFmtId="0" fontId="19" fillId="0" borderId="0" xfId="0" applyFont="1" applyAlignment="1">
      <alignment horizontal="left" vertical="center"/>
    </xf>
    <xf numFmtId="0" fontId="1" fillId="0" borderId="0" xfId="0" applyFont="1" applyAlignment="1" applyProtection="1">
      <alignment horizontal="left" vertical="center"/>
      <protection locked="0"/>
    </xf>
    <xf numFmtId="0" fontId="16" fillId="0" borderId="0" xfId="0" applyFont="1" applyAlignment="1">
      <alignment horizontal="right" vertical="center"/>
    </xf>
    <xf numFmtId="0" fontId="17" fillId="0" borderId="0" xfId="0" applyFont="1" applyAlignment="1">
      <alignment horizontal="right" vertical="center"/>
    </xf>
    <xf numFmtId="0" fontId="4" fillId="0" borderId="0" xfId="0" applyFont="1" applyAlignment="1">
      <alignment horizontal="right" vertical="center"/>
    </xf>
    <xf numFmtId="0" fontId="12" fillId="0" borderId="0" xfId="0" applyFont="1" applyAlignment="1">
      <alignment horizontal="right" vertical="center"/>
    </xf>
    <xf numFmtId="0" fontId="17" fillId="0" borderId="0" xfId="0" applyFont="1" applyAlignment="1">
      <alignment horizontal="center" vertical="center"/>
    </xf>
    <xf numFmtId="49" fontId="1" fillId="3" borderId="54" xfId="0" applyNumberFormat="1" applyFont="1" applyFill="1" applyBorder="1" applyAlignment="1">
      <alignment horizontal="center" vertical="center" wrapText="1"/>
    </xf>
    <xf numFmtId="1" fontId="1" fillId="3" borderId="55" xfId="0" applyNumberFormat="1" applyFont="1" applyFill="1" applyBorder="1" applyAlignment="1">
      <alignment horizontal="center" vertical="center"/>
    </xf>
    <xf numFmtId="49" fontId="1" fillId="3" borderId="49" xfId="0" applyNumberFormat="1" applyFont="1" applyFill="1" applyBorder="1" applyAlignment="1">
      <alignment horizontal="center" vertical="center" wrapText="1"/>
    </xf>
    <xf numFmtId="1" fontId="1" fillId="3" borderId="32" xfId="0" applyNumberFormat="1" applyFont="1" applyFill="1" applyBorder="1" applyAlignment="1">
      <alignment horizontal="center" vertical="center"/>
    </xf>
    <xf numFmtId="49" fontId="10" fillId="2" borderId="17" xfId="0" applyNumberFormat="1" applyFont="1" applyFill="1" applyBorder="1" applyAlignment="1">
      <alignment horizontal="right" vertical="center"/>
    </xf>
    <xf numFmtId="0" fontId="1" fillId="0" borderId="0" xfId="0" applyFont="1" applyAlignment="1" applyProtection="1">
      <alignment horizontal="right" vertical="center"/>
      <protection locked="0"/>
    </xf>
    <xf numFmtId="49" fontId="10" fillId="2" borderId="17" xfId="0" applyNumberFormat="1" applyFont="1" applyFill="1" applyBorder="1" applyAlignment="1">
      <alignment horizontal="center" vertical="center"/>
    </xf>
    <xf numFmtId="0" fontId="19" fillId="0" borderId="0" xfId="0" applyFont="1" applyAlignment="1">
      <alignment horizontal="center" vertical="center"/>
    </xf>
    <xf numFmtId="0" fontId="1" fillId="0" borderId="0" xfId="0" applyFont="1" applyAlignment="1" applyProtection="1">
      <alignment horizontal="center" vertical="center"/>
      <protection locked="0"/>
    </xf>
    <xf numFmtId="0" fontId="16" fillId="0" borderId="0" xfId="0" applyFont="1" applyAlignment="1">
      <alignment horizontal="center" vertical="center"/>
    </xf>
    <xf numFmtId="0" fontId="1" fillId="0" borderId="0" xfId="0" applyFont="1" applyAlignment="1">
      <alignment horizontal="center" vertical="center" wrapText="1"/>
    </xf>
    <xf numFmtId="49" fontId="1" fillId="2" borderId="0" xfId="0" applyNumberFormat="1" applyFont="1" applyFill="1" applyAlignment="1">
      <alignment horizontal="left" vertical="center" wrapText="1"/>
    </xf>
    <xf numFmtId="49" fontId="1" fillId="4" borderId="0" xfId="0" applyNumberFormat="1" applyFont="1" applyFill="1" applyAlignment="1">
      <alignment horizontal="left" vertical="center" wrapText="1"/>
    </xf>
    <xf numFmtId="49" fontId="10" fillId="2" borderId="17" xfId="0" applyNumberFormat="1" applyFont="1" applyFill="1" applyBorder="1" applyAlignment="1">
      <alignment horizontal="left" vertical="center" wrapText="1"/>
    </xf>
    <xf numFmtId="0" fontId="16" fillId="0" borderId="0" xfId="0" applyFont="1" applyAlignment="1">
      <alignment horizontal="left" vertical="center" wrapText="1"/>
    </xf>
    <xf numFmtId="0" fontId="17" fillId="0" borderId="0" xfId="0" applyFont="1" applyAlignment="1">
      <alignment horizontal="left" vertical="center" wrapText="1"/>
    </xf>
    <xf numFmtId="49" fontId="1" fillId="0" borderId="0" xfId="0" applyNumberFormat="1" applyFont="1" applyAlignment="1">
      <alignment horizontal="left" vertical="center" wrapText="1"/>
    </xf>
    <xf numFmtId="0" fontId="19" fillId="0" borderId="0" xfId="0" applyFont="1" applyAlignment="1">
      <alignment horizontal="left" vertical="center" wrapText="1"/>
    </xf>
    <xf numFmtId="0" fontId="1" fillId="0" borderId="0" xfId="0" applyFont="1" applyAlignment="1" applyProtection="1">
      <alignment horizontal="left" vertical="center" wrapText="1"/>
      <protection locked="0"/>
    </xf>
    <xf numFmtId="0" fontId="17" fillId="0" borderId="0" xfId="0" applyFont="1" applyAlignment="1">
      <alignment horizontal="center" vertical="center" wrapText="1"/>
    </xf>
    <xf numFmtId="0" fontId="19" fillId="0" borderId="0" xfId="0" applyFont="1" applyAlignment="1">
      <alignment horizontal="right" vertical="center"/>
    </xf>
    <xf numFmtId="0" fontId="1" fillId="0" borderId="0" xfId="0" applyFont="1" applyAlignment="1">
      <alignment horizontal="right" vertical="center"/>
    </xf>
    <xf numFmtId="0" fontId="15" fillId="0" borderId="0" xfId="0" applyFont="1" applyAlignment="1">
      <alignment horizontal="right" vertical="center"/>
    </xf>
    <xf numFmtId="0" fontId="1" fillId="0" borderId="0" xfId="0" applyFont="1" applyAlignment="1">
      <alignment horizontal="right" vertical="center" wrapText="1"/>
    </xf>
    <xf numFmtId="0" fontId="0" fillId="0" borderId="0" xfId="0" applyAlignment="1">
      <alignment horizontal="right" vertical="center"/>
    </xf>
    <xf numFmtId="0" fontId="1" fillId="5" borderId="0" xfId="0" applyFont="1" applyFill="1" applyAlignment="1">
      <alignment horizontal="right" vertical="center"/>
    </xf>
    <xf numFmtId="0" fontId="15" fillId="5" borderId="0" xfId="0" applyFont="1" applyFill="1" applyAlignment="1">
      <alignment horizontal="right" vertical="center"/>
    </xf>
    <xf numFmtId="0" fontId="1" fillId="0" borderId="4" xfId="0" applyFont="1" applyBorder="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1" fillId="0" borderId="4" xfId="0" applyFont="1" applyBorder="1" applyAlignment="1" applyProtection="1">
      <alignment horizontal="center" vertical="center"/>
      <protection locked="0"/>
    </xf>
    <xf numFmtId="49" fontId="7" fillId="2" borderId="0" xfId="0" applyNumberFormat="1" applyFont="1" applyFill="1" applyAlignment="1">
      <alignment horizontal="left" vertical="center"/>
    </xf>
    <xf numFmtId="49" fontId="1" fillId="2" borderId="0" xfId="0" applyNumberFormat="1" applyFont="1" applyFill="1" applyAlignment="1">
      <alignment horizontal="left" vertical="center"/>
    </xf>
    <xf numFmtId="49" fontId="4" fillId="2" borderId="0" xfId="0" applyNumberFormat="1" applyFont="1" applyFill="1" applyAlignment="1">
      <alignment horizontal="left" vertical="center"/>
    </xf>
    <xf numFmtId="1" fontId="1" fillId="3" borderId="52" xfId="0" applyNumberFormat="1" applyFont="1" applyFill="1" applyBorder="1" applyAlignment="1">
      <alignment horizontal="center" vertical="center"/>
    </xf>
    <xf numFmtId="49" fontId="1" fillId="3" borderId="1" xfId="0" applyNumberFormat="1" applyFont="1" applyFill="1" applyBorder="1" applyAlignment="1">
      <alignment horizontal="center" vertical="center" wrapText="1"/>
    </xf>
    <xf numFmtId="0" fontId="22" fillId="0" borderId="0" xfId="0" applyFont="1" applyAlignment="1">
      <alignment horizontal="center" vertical="center"/>
    </xf>
    <xf numFmtId="4" fontId="22" fillId="0" borderId="0" xfId="0" applyNumberFormat="1" applyFont="1" applyAlignment="1">
      <alignment vertical="center"/>
    </xf>
    <xf numFmtId="168" fontId="18" fillId="0" borderId="0" xfId="0" applyNumberFormat="1" applyFont="1" applyAlignment="1">
      <alignment horizontal="right" vertical="center"/>
    </xf>
    <xf numFmtId="168" fontId="18" fillId="0" borderId="0" xfId="0" applyNumberFormat="1" applyFont="1" applyAlignment="1">
      <alignment horizontal="center" vertical="center"/>
    </xf>
    <xf numFmtId="49" fontId="18" fillId="0" borderId="0" xfId="0" applyNumberFormat="1" applyFont="1" applyAlignment="1">
      <alignment horizontal="left" vertical="center" wrapText="1"/>
    </xf>
    <xf numFmtId="0" fontId="18" fillId="5" borderId="0" xfId="0" applyFont="1" applyFill="1" applyAlignment="1">
      <alignment horizontal="left" vertical="top" wrapText="1"/>
    </xf>
    <xf numFmtId="166" fontId="18" fillId="0" borderId="0" xfId="0" applyNumberFormat="1"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left" vertical="center"/>
    </xf>
    <xf numFmtId="0" fontId="18" fillId="5" borderId="0" xfId="0" applyFont="1" applyFill="1" applyAlignment="1">
      <alignment horizontal="left" vertical="center"/>
    </xf>
    <xf numFmtId="0" fontId="18" fillId="0" borderId="0" xfId="0" applyFont="1" applyAlignment="1">
      <alignment vertical="center"/>
    </xf>
    <xf numFmtId="0" fontId="18" fillId="0" borderId="0" xfId="0" applyFont="1" applyAlignment="1">
      <alignment horizontal="left" vertical="center" wrapText="1"/>
    </xf>
    <xf numFmtId="0" fontId="18" fillId="0" borderId="0" xfId="0" applyFont="1" applyAlignment="1">
      <alignment horizontal="left" vertical="top" wrapText="1"/>
    </xf>
    <xf numFmtId="0" fontId="18" fillId="5" borderId="0" xfId="0" applyFont="1" applyFill="1" applyAlignment="1">
      <alignment horizontal="right" vertical="center"/>
    </xf>
    <xf numFmtId="4" fontId="1" fillId="0" borderId="0" xfId="6" applyNumberFormat="1" applyAlignment="1">
      <alignment horizontal="right" vertical="center"/>
    </xf>
    <xf numFmtId="0" fontId="1" fillId="5" borderId="0" xfId="0" applyFont="1" applyFill="1" applyAlignment="1">
      <alignment horizontal="left" vertical="center" wrapText="1"/>
    </xf>
    <xf numFmtId="0" fontId="11" fillId="0" borderId="0" xfId="0" applyFont="1" applyAlignment="1">
      <alignment horizontal="left" vertical="top" wrapText="1"/>
    </xf>
    <xf numFmtId="0" fontId="26" fillId="0" borderId="0" xfId="7" applyFill="1" applyAlignment="1">
      <alignment horizontal="left" vertical="center"/>
    </xf>
    <xf numFmtId="0" fontId="6" fillId="0" borderId="29" xfId="0" applyFont="1" applyBorder="1" applyAlignment="1">
      <alignment vertical="center"/>
    </xf>
    <xf numFmtId="168" fontId="1" fillId="0" borderId="0" xfId="0" applyNumberFormat="1" applyFont="1" applyAlignment="1">
      <alignment horizontal="left" vertical="top" wrapText="1"/>
    </xf>
    <xf numFmtId="3" fontId="1" fillId="0" borderId="0" xfId="0" applyNumberFormat="1" applyFont="1" applyAlignment="1">
      <alignment horizontal="left" vertical="center" wrapText="1"/>
    </xf>
    <xf numFmtId="49" fontId="7" fillId="2" borderId="0" xfId="6" applyNumberFormat="1" applyFont="1" applyFill="1" applyAlignment="1">
      <alignment horizontal="left" vertical="center"/>
    </xf>
    <xf numFmtId="49" fontId="1" fillId="2" borderId="0" xfId="6" applyNumberFormat="1" applyFill="1" applyAlignment="1">
      <alignment horizontal="left" vertical="center"/>
    </xf>
    <xf numFmtId="49" fontId="1" fillId="2" borderId="0" xfId="6" applyNumberFormat="1" applyFill="1" applyAlignment="1">
      <alignment horizontal="left" vertical="center" wrapText="1"/>
    </xf>
    <xf numFmtId="0" fontId="1" fillId="0" borderId="0" xfId="6" applyAlignment="1" applyProtection="1">
      <alignment horizontal="left" vertical="center"/>
      <protection locked="0"/>
    </xf>
    <xf numFmtId="49" fontId="4" fillId="2" borderId="0" xfId="6" applyNumberFormat="1" applyFont="1" applyFill="1" applyAlignment="1">
      <alignment horizontal="left" vertical="center"/>
    </xf>
    <xf numFmtId="0" fontId="1" fillId="4" borderId="0" xfId="6" applyFill="1" applyAlignment="1">
      <alignment horizontal="left" vertical="center"/>
    </xf>
    <xf numFmtId="49" fontId="1" fillId="4" borderId="0" xfId="6" applyNumberFormat="1" applyFill="1" applyAlignment="1">
      <alignment horizontal="left" vertical="center" wrapText="1"/>
    </xf>
    <xf numFmtId="0" fontId="1" fillId="0" borderId="0" xfId="6" applyAlignment="1">
      <alignment horizontal="left" vertical="center"/>
    </xf>
    <xf numFmtId="49" fontId="1" fillId="3" borderId="49" xfId="6" applyNumberFormat="1" applyFill="1" applyBorder="1" applyAlignment="1">
      <alignment horizontal="center" vertical="center" wrapText="1"/>
    </xf>
    <xf numFmtId="49" fontId="1" fillId="3" borderId="47" xfId="6" applyNumberFormat="1" applyFill="1" applyBorder="1" applyAlignment="1">
      <alignment horizontal="center" vertical="center" wrapText="1"/>
    </xf>
    <xf numFmtId="0" fontId="1" fillId="0" borderId="4" xfId="6" applyBorder="1" applyAlignment="1" applyProtection="1">
      <alignment horizontal="center" vertical="center" wrapText="1"/>
      <protection locked="0"/>
    </xf>
    <xf numFmtId="49" fontId="1" fillId="3" borderId="1" xfId="6" applyNumberFormat="1" applyFill="1" applyBorder="1" applyAlignment="1">
      <alignment horizontal="center" vertical="center" wrapText="1"/>
    </xf>
    <xf numFmtId="49" fontId="1" fillId="3" borderId="54" xfId="6" applyNumberFormat="1" applyFill="1" applyBorder="1" applyAlignment="1">
      <alignment horizontal="center" vertical="center" wrapText="1"/>
    </xf>
    <xf numFmtId="0" fontId="1" fillId="0" borderId="0" xfId="6" applyAlignment="1" applyProtection="1">
      <alignment horizontal="center" vertical="center" wrapText="1"/>
      <protection locked="0"/>
    </xf>
    <xf numFmtId="1" fontId="1" fillId="3" borderId="32" xfId="6" applyNumberFormat="1" applyFill="1" applyBorder="1" applyAlignment="1">
      <alignment horizontal="center" vertical="center"/>
    </xf>
    <xf numFmtId="1" fontId="1" fillId="3" borderId="48" xfId="6" applyNumberFormat="1" applyFill="1" applyBorder="1" applyAlignment="1">
      <alignment horizontal="center" vertical="center"/>
    </xf>
    <xf numFmtId="1" fontId="1" fillId="3" borderId="48" xfId="6" applyNumberFormat="1" applyFill="1" applyBorder="1" applyAlignment="1">
      <alignment horizontal="center" vertical="center" wrapText="1"/>
    </xf>
    <xf numFmtId="0" fontId="1" fillId="0" borderId="4" xfId="6" applyBorder="1" applyAlignment="1" applyProtection="1">
      <alignment horizontal="center" vertical="center"/>
      <protection locked="0"/>
    </xf>
    <xf numFmtId="1" fontId="1" fillId="3" borderId="52" xfId="6" applyNumberFormat="1" applyFill="1" applyBorder="1" applyAlignment="1">
      <alignment horizontal="center" vertical="center"/>
    </xf>
    <xf numFmtId="1" fontId="1" fillId="3" borderId="55" xfId="6" applyNumberFormat="1" applyFill="1" applyBorder="1" applyAlignment="1">
      <alignment horizontal="center" vertical="center"/>
    </xf>
    <xf numFmtId="0" fontId="1" fillId="0" borderId="0" xfId="6" applyAlignment="1" applyProtection="1">
      <alignment horizontal="center" vertical="center"/>
      <protection locked="0"/>
    </xf>
    <xf numFmtId="49" fontId="10" fillId="2" borderId="17" xfId="6" applyNumberFormat="1" applyFont="1" applyFill="1" applyBorder="1" applyAlignment="1">
      <alignment horizontal="right" vertical="center"/>
    </xf>
    <xf numFmtId="49" fontId="10" fillId="2" borderId="17" xfId="6" applyNumberFormat="1" applyFont="1" applyFill="1" applyBorder="1" applyAlignment="1">
      <alignment horizontal="center" vertical="center"/>
    </xf>
    <xf numFmtId="49" fontId="10" fillId="2" borderId="17" xfId="6" applyNumberFormat="1" applyFont="1" applyFill="1" applyBorder="1" applyAlignment="1">
      <alignment horizontal="left" vertical="center" wrapText="1"/>
    </xf>
    <xf numFmtId="49" fontId="1" fillId="2" borderId="17" xfId="6" applyNumberFormat="1" applyFill="1" applyBorder="1" applyAlignment="1">
      <alignment horizontal="left" vertical="top" wrapText="1"/>
    </xf>
    <xf numFmtId="0" fontId="1" fillId="0" borderId="0" xfId="6" applyAlignment="1" applyProtection="1">
      <alignment horizontal="right" vertical="center"/>
      <protection locked="0"/>
    </xf>
    <xf numFmtId="0" fontId="16" fillId="0" borderId="0" xfId="6" applyFont="1" applyAlignment="1">
      <alignment horizontal="right" vertical="center"/>
    </xf>
    <xf numFmtId="0" fontId="1" fillId="0" borderId="0" xfId="6" applyProtection="1">
      <protection locked="0"/>
    </xf>
    <xf numFmtId="0" fontId="4" fillId="0" borderId="0" xfId="6" applyFont="1" applyAlignment="1">
      <alignment horizontal="right" vertical="center"/>
    </xf>
    <xf numFmtId="168" fontId="16" fillId="0" borderId="0" xfId="6" applyNumberFormat="1" applyFont="1" applyAlignment="1">
      <alignment horizontal="center" vertical="center"/>
    </xf>
    <xf numFmtId="0" fontId="16" fillId="0" borderId="0" xfId="6" applyFont="1" applyAlignment="1">
      <alignment horizontal="center" vertical="center"/>
    </xf>
    <xf numFmtId="0" fontId="16" fillId="0" borderId="0" xfId="6" applyFont="1" applyAlignment="1">
      <alignment horizontal="left" vertical="center" wrapText="1"/>
    </xf>
    <xf numFmtId="0" fontId="16" fillId="0" borderId="0" xfId="6" applyFont="1" applyAlignment="1">
      <alignment horizontal="left" vertical="top" wrapText="1"/>
    </xf>
    <xf numFmtId="4" fontId="16" fillId="0" borderId="0" xfId="6" applyNumberFormat="1" applyFont="1" applyAlignment="1">
      <alignment horizontal="right" vertical="center"/>
    </xf>
    <xf numFmtId="0" fontId="16" fillId="0" borderId="0" xfId="6" applyFont="1" applyAlignment="1">
      <alignment horizontal="left" vertical="center"/>
    </xf>
    <xf numFmtId="0" fontId="16" fillId="0" borderId="0" xfId="6" applyFont="1" applyAlignment="1">
      <alignment vertical="center"/>
    </xf>
    <xf numFmtId="168" fontId="1" fillId="0" borderId="0" xfId="6" applyNumberFormat="1" applyAlignment="1">
      <alignment horizontal="right" vertical="center"/>
    </xf>
    <xf numFmtId="168" fontId="17" fillId="0" borderId="0" xfId="6" applyNumberFormat="1" applyFont="1" applyAlignment="1">
      <alignment horizontal="center" vertical="center"/>
    </xf>
    <xf numFmtId="0" fontId="17" fillId="0" borderId="0" xfId="6" applyFont="1" applyAlignment="1">
      <alignment horizontal="center" vertical="center"/>
    </xf>
    <xf numFmtId="0" fontId="17" fillId="0" borderId="0" xfId="6" applyFont="1" applyAlignment="1">
      <alignment horizontal="left" vertical="center" wrapText="1"/>
    </xf>
    <xf numFmtId="0" fontId="17" fillId="0" borderId="0" xfId="6" applyFont="1" applyAlignment="1">
      <alignment horizontal="left" vertical="top" wrapText="1"/>
    </xf>
    <xf numFmtId="0" fontId="17" fillId="0" borderId="0" xfId="6" applyFont="1" applyAlignment="1">
      <alignment horizontal="right" vertical="center"/>
    </xf>
    <xf numFmtId="4" fontId="17" fillId="0" borderId="0" xfId="6" applyNumberFormat="1" applyFont="1" applyAlignment="1">
      <alignment horizontal="right" vertical="center"/>
    </xf>
    <xf numFmtId="0" fontId="1" fillId="0" borderId="0" xfId="6" applyAlignment="1">
      <alignment horizontal="right" vertical="center"/>
    </xf>
    <xf numFmtId="167" fontId="1" fillId="0" borderId="0" xfId="6" applyNumberFormat="1" applyAlignment="1">
      <alignment horizontal="right" vertical="center"/>
    </xf>
    <xf numFmtId="166" fontId="1" fillId="0" borderId="0" xfId="6" applyNumberFormat="1" applyAlignment="1">
      <alignment horizontal="right" vertical="center"/>
    </xf>
    <xf numFmtId="0" fontId="1" fillId="0" borderId="0" xfId="6" applyAlignment="1">
      <alignment vertical="center"/>
    </xf>
    <xf numFmtId="168" fontId="1" fillId="0" borderId="0" xfId="6" applyNumberFormat="1" applyAlignment="1">
      <alignment horizontal="center" vertical="center"/>
    </xf>
    <xf numFmtId="49" fontId="1" fillId="0" borderId="0" xfId="6" applyNumberFormat="1" applyAlignment="1">
      <alignment horizontal="left" vertical="center" wrapText="1"/>
    </xf>
    <xf numFmtId="0" fontId="1" fillId="0" borderId="0" xfId="6" applyAlignment="1">
      <alignment horizontal="left" vertical="top" wrapText="1"/>
    </xf>
    <xf numFmtId="0" fontId="1" fillId="0" borderId="0" xfId="6" applyAlignment="1">
      <alignment horizontal="left" vertical="center" wrapText="1"/>
    </xf>
    <xf numFmtId="0" fontId="1" fillId="5" borderId="0" xfId="6" applyFill="1" applyAlignment="1">
      <alignment horizontal="left" vertical="top" wrapText="1"/>
    </xf>
    <xf numFmtId="0" fontId="1" fillId="0" borderId="0" xfId="6" applyAlignment="1">
      <alignment horizontal="center" vertical="center" wrapText="1"/>
    </xf>
    <xf numFmtId="0" fontId="1" fillId="0" borderId="0" xfId="6" applyAlignment="1">
      <alignment horizontal="right" vertical="center" wrapText="1"/>
    </xf>
    <xf numFmtId="0" fontId="1" fillId="5" borderId="0" xfId="6" applyFill="1" applyAlignment="1">
      <alignment horizontal="left" vertical="center"/>
    </xf>
    <xf numFmtId="0" fontId="17" fillId="0" borderId="0" xfId="6" applyFont="1" applyAlignment="1">
      <alignment horizontal="left" vertical="center"/>
    </xf>
    <xf numFmtId="0" fontId="17" fillId="0" borderId="0" xfId="6" applyFont="1" applyAlignment="1">
      <alignment horizontal="center" vertical="center" wrapText="1"/>
    </xf>
    <xf numFmtId="4" fontId="18" fillId="0" borderId="0" xfId="6" applyNumberFormat="1" applyFont="1" applyAlignment="1">
      <alignment horizontal="right" vertical="center"/>
    </xf>
    <xf numFmtId="0" fontId="1" fillId="5" borderId="0" xfId="6" applyFill="1" applyAlignment="1">
      <alignment horizontal="right" vertical="center"/>
    </xf>
    <xf numFmtId="0" fontId="20" fillId="0" borderId="0" xfId="6" applyFont="1" applyAlignment="1">
      <alignment horizontal="left" vertical="top" wrapText="1"/>
    </xf>
    <xf numFmtId="168" fontId="1" fillId="0" borderId="0" xfId="6" applyNumberFormat="1" applyAlignment="1">
      <alignment horizontal="left" vertical="center" wrapText="1"/>
    </xf>
    <xf numFmtId="168" fontId="1" fillId="5" borderId="0" xfId="6" applyNumberFormat="1" applyFill="1" applyAlignment="1">
      <alignment horizontal="left" vertical="top" wrapText="1"/>
    </xf>
    <xf numFmtId="168" fontId="1" fillId="0" borderId="0" xfId="6" applyNumberFormat="1" applyAlignment="1">
      <alignment horizontal="left" vertical="top" wrapText="1"/>
    </xf>
    <xf numFmtId="3" fontId="1" fillId="0" borderId="0" xfId="6" applyNumberFormat="1" applyAlignment="1">
      <alignment horizontal="left" vertical="center" wrapText="1"/>
    </xf>
    <xf numFmtId="166" fontId="1" fillId="5" borderId="0" xfId="6" applyNumberFormat="1" applyFill="1" applyAlignment="1">
      <alignment horizontal="right" vertical="center"/>
    </xf>
    <xf numFmtId="0" fontId="11" fillId="0" borderId="0" xfId="6" applyFont="1" applyAlignment="1">
      <alignment horizontal="left" vertical="top" wrapText="1"/>
    </xf>
    <xf numFmtId="0" fontId="15" fillId="0" borderId="0" xfId="6" applyFont="1" applyAlignment="1">
      <alignment horizontal="right" vertical="center"/>
    </xf>
    <xf numFmtId="168" fontId="15" fillId="0" borderId="0" xfId="6" applyNumberFormat="1" applyFont="1" applyAlignment="1">
      <alignment horizontal="right" vertical="center"/>
    </xf>
    <xf numFmtId="168" fontId="15" fillId="0" borderId="0" xfId="6" applyNumberFormat="1" applyFont="1" applyAlignment="1">
      <alignment horizontal="center" vertical="center"/>
    </xf>
    <xf numFmtId="0" fontId="1" fillId="0" borderId="0" xfId="6" applyAlignment="1" applyProtection="1">
      <alignment horizontal="left" vertical="top" wrapText="1"/>
      <protection locked="0"/>
    </xf>
    <xf numFmtId="0" fontId="1" fillId="0" borderId="0" xfId="6" applyAlignment="1" applyProtection="1">
      <alignment horizontal="left" vertical="center" wrapText="1"/>
      <protection locked="0"/>
    </xf>
    <xf numFmtId="168" fontId="1" fillId="5" borderId="0" xfId="6" applyNumberFormat="1" applyFill="1" applyAlignment="1">
      <alignment horizontal="center" vertical="center"/>
    </xf>
    <xf numFmtId="0" fontId="15" fillId="5" borderId="0" xfId="6" applyFont="1" applyFill="1" applyAlignment="1">
      <alignment horizontal="right" vertical="center"/>
    </xf>
    <xf numFmtId="0" fontId="15" fillId="0" borderId="0" xfId="6" applyFont="1" applyAlignment="1">
      <alignment vertical="center"/>
    </xf>
    <xf numFmtId="49" fontId="1" fillId="0" borderId="0" xfId="8" applyNumberFormat="1" applyFont="1" applyAlignment="1">
      <alignment horizontal="left" vertical="center" wrapText="1"/>
    </xf>
    <xf numFmtId="0" fontId="1" fillId="0" borderId="0" xfId="8" applyFont="1" applyAlignment="1">
      <alignment horizontal="left" vertical="top" wrapText="1"/>
    </xf>
    <xf numFmtId="168" fontId="1" fillId="0" borderId="0" xfId="8" applyNumberFormat="1" applyFont="1" applyAlignment="1">
      <alignment horizontal="center" vertical="center"/>
    </xf>
    <xf numFmtId="166" fontId="1" fillId="0" borderId="0" xfId="8" applyNumberFormat="1" applyFont="1" applyAlignment="1">
      <alignment horizontal="right" vertical="center"/>
    </xf>
    <xf numFmtId="4" fontId="1" fillId="0" borderId="0" xfId="8" applyNumberFormat="1" applyFont="1" applyAlignment="1">
      <alignment horizontal="right" vertical="center"/>
    </xf>
    <xf numFmtId="0" fontId="1" fillId="0" borderId="0" xfId="8" applyFont="1" applyAlignment="1">
      <alignment horizontal="left" vertical="center"/>
    </xf>
    <xf numFmtId="49" fontId="1" fillId="0" borderId="0" xfId="6" applyNumberFormat="1" applyAlignment="1">
      <alignment vertical="center" wrapText="1"/>
    </xf>
    <xf numFmtId="0" fontId="10" fillId="0" borderId="0" xfId="6" applyFont="1" applyAlignment="1">
      <alignment vertical="top" wrapText="1"/>
    </xf>
    <xf numFmtId="0" fontId="1" fillId="0" borderId="0" xfId="6" applyAlignment="1">
      <alignment vertical="center" wrapText="1"/>
    </xf>
    <xf numFmtId="168" fontId="18" fillId="0" borderId="0" xfId="6" applyNumberFormat="1" applyFont="1" applyAlignment="1">
      <alignment horizontal="right" vertical="center"/>
    </xf>
    <xf numFmtId="168" fontId="18" fillId="0" borderId="0" xfId="6" applyNumberFormat="1" applyFont="1" applyAlignment="1">
      <alignment horizontal="center" vertical="center"/>
    </xf>
    <xf numFmtId="49" fontId="18" fillId="0" borderId="0" xfId="6" applyNumberFormat="1" applyFont="1" applyAlignment="1">
      <alignment horizontal="left" vertical="center" wrapText="1"/>
    </xf>
    <xf numFmtId="0" fontId="18" fillId="0" borderId="0" xfId="6" applyFont="1" applyAlignment="1">
      <alignment horizontal="left" vertical="top" wrapText="1"/>
    </xf>
    <xf numFmtId="166" fontId="18" fillId="0" borderId="0" xfId="6" applyNumberFormat="1" applyFont="1" applyAlignment="1">
      <alignment horizontal="right" vertical="center"/>
    </xf>
    <xf numFmtId="0" fontId="18" fillId="0" borderId="0" xfId="6" applyFont="1" applyAlignment="1">
      <alignment horizontal="right" vertical="center"/>
    </xf>
    <xf numFmtId="0" fontId="18" fillId="0" borderId="0" xfId="6" applyFont="1" applyAlignment="1">
      <alignment horizontal="left" vertical="center"/>
    </xf>
    <xf numFmtId="0" fontId="18" fillId="0" borderId="0" xfId="6" applyFont="1" applyAlignment="1">
      <alignment vertical="center"/>
    </xf>
    <xf numFmtId="0" fontId="12" fillId="0" borderId="0" xfId="6" applyFont="1" applyAlignment="1">
      <alignment horizontal="right" vertical="center"/>
    </xf>
    <xf numFmtId="0" fontId="19" fillId="0" borderId="0" xfId="6" applyFont="1" applyAlignment="1">
      <alignment horizontal="center" vertical="center"/>
    </xf>
    <xf numFmtId="0" fontId="19" fillId="0" borderId="0" xfId="6" applyFont="1" applyAlignment="1">
      <alignment horizontal="left" vertical="center" wrapText="1"/>
    </xf>
    <xf numFmtId="0" fontId="19" fillId="0" borderId="0" xfId="6" applyFont="1" applyAlignment="1">
      <alignment horizontal="left" vertical="top" wrapText="1"/>
    </xf>
    <xf numFmtId="0" fontId="19" fillId="0" borderId="0" xfId="6" applyFont="1" applyAlignment="1">
      <alignment horizontal="right" vertical="center"/>
    </xf>
    <xf numFmtId="4" fontId="19" fillId="0" borderId="0" xfId="6" applyNumberFormat="1" applyFont="1" applyAlignment="1">
      <alignment horizontal="right" vertical="center"/>
    </xf>
    <xf numFmtId="0" fontId="19" fillId="0" borderId="0" xfId="6" applyFont="1" applyAlignment="1">
      <alignment horizontal="left" vertical="center"/>
    </xf>
    <xf numFmtId="0" fontId="2" fillId="0" borderId="0" xfId="0" applyFont="1" applyAlignment="1">
      <alignment horizontal="center"/>
    </xf>
    <xf numFmtId="0" fontId="2" fillId="0" borderId="0" xfId="0" applyFont="1" applyAlignment="1" applyProtection="1">
      <alignment horizontal="center"/>
      <protection locked="0"/>
    </xf>
    <xf numFmtId="0" fontId="22" fillId="0" borderId="0" xfId="0" applyFont="1" applyAlignment="1">
      <alignment vertical="center" wrapText="1"/>
    </xf>
    <xf numFmtId="165" fontId="2" fillId="0" borderId="25" xfId="0" applyNumberFormat="1" applyFont="1" applyBorder="1" applyAlignment="1">
      <alignment horizontal="left" vertical="center" wrapText="1"/>
    </xf>
    <xf numFmtId="165" fontId="2" fillId="0" borderId="8" xfId="0" applyNumberFormat="1" applyFont="1" applyBorder="1" applyAlignment="1">
      <alignment horizontal="left" vertical="center" wrapText="1"/>
    </xf>
    <xf numFmtId="165" fontId="2" fillId="0" borderId="5" xfId="0" applyNumberFormat="1" applyFont="1" applyBorder="1" applyAlignment="1">
      <alignment horizontal="left" vertical="center" wrapText="1"/>
    </xf>
    <xf numFmtId="165" fontId="2" fillId="0" borderId="38" xfId="0" applyNumberFormat="1" applyFont="1" applyBorder="1" applyAlignment="1">
      <alignment horizontal="left" vertical="center" wrapText="1"/>
    </xf>
    <xf numFmtId="165" fontId="2" fillId="0" borderId="0" xfId="0" applyNumberFormat="1" applyFont="1" applyAlignment="1">
      <alignment horizontal="left" vertical="center" wrapText="1"/>
    </xf>
    <xf numFmtId="165" fontId="2" fillId="0" borderId="7" xfId="0" applyNumberFormat="1" applyFont="1" applyBorder="1" applyAlignment="1">
      <alignment horizontal="left" vertical="center" wrapText="1"/>
    </xf>
    <xf numFmtId="165" fontId="6" fillId="0" borderId="29" xfId="0" applyNumberFormat="1" applyFont="1" applyBorder="1" applyAlignment="1">
      <alignment horizontal="left" vertical="center" wrapText="1"/>
    </xf>
    <xf numFmtId="165" fontId="6" fillId="0" borderId="10" xfId="0" applyNumberFormat="1" applyFont="1" applyBorder="1" applyAlignment="1">
      <alignment horizontal="left" vertical="center" wrapText="1"/>
    </xf>
    <xf numFmtId="165" fontId="6" fillId="0" borderId="11" xfId="0" applyNumberFormat="1" applyFont="1" applyBorder="1" applyAlignment="1">
      <alignment horizontal="left" vertical="center" wrapText="1"/>
    </xf>
    <xf numFmtId="165" fontId="2" fillId="0" borderId="29" xfId="0" applyNumberFormat="1" applyFont="1" applyBorder="1" applyAlignment="1">
      <alignment horizontal="left" vertical="center" wrapText="1"/>
    </xf>
    <xf numFmtId="165" fontId="2" fillId="0" borderId="10" xfId="0" applyNumberFormat="1" applyFont="1" applyBorder="1" applyAlignment="1">
      <alignment horizontal="left" vertical="center" wrapText="1"/>
    </xf>
    <xf numFmtId="165" fontId="2" fillId="0" borderId="11" xfId="0" applyNumberFormat="1" applyFont="1" applyBorder="1" applyAlignment="1">
      <alignment horizontal="left" vertical="center" wrapText="1"/>
    </xf>
    <xf numFmtId="0" fontId="1" fillId="0" borderId="0" xfId="0" applyFont="1" applyAlignment="1" applyProtection="1">
      <alignment horizontal="left" wrapText="1"/>
      <protection locked="0"/>
    </xf>
    <xf numFmtId="165" fontId="2" fillId="0" borderId="25" xfId="0" applyNumberFormat="1" applyFont="1" applyBorder="1" applyAlignment="1">
      <alignment horizontal="left" vertical="top" wrapText="1"/>
    </xf>
    <xf numFmtId="165" fontId="2" fillId="0" borderId="8" xfId="0" applyNumberFormat="1" applyFont="1" applyBorder="1" applyAlignment="1">
      <alignment horizontal="left" vertical="top" wrapText="1"/>
    </xf>
    <xf numFmtId="165" fontId="2" fillId="0" borderId="5" xfId="0" applyNumberFormat="1" applyFont="1" applyBorder="1" applyAlignment="1">
      <alignment horizontal="left" vertical="top" wrapText="1"/>
    </xf>
    <xf numFmtId="0" fontId="1" fillId="4" borderId="0" xfId="0" applyFont="1" applyFill="1" applyAlignment="1">
      <alignment horizontal="left" vertical="center"/>
    </xf>
    <xf numFmtId="0" fontId="1" fillId="0" borderId="0" xfId="0" applyFont="1" applyAlignment="1">
      <alignment horizontal="left" vertical="center"/>
    </xf>
    <xf numFmtId="49" fontId="1" fillId="4" borderId="0" xfId="0" applyNumberFormat="1" applyFont="1" applyFill="1" applyAlignment="1">
      <alignment horizontal="left" vertical="center"/>
    </xf>
    <xf numFmtId="0" fontId="1" fillId="4" borderId="0" xfId="6" applyFill="1" applyAlignment="1">
      <alignment horizontal="left" vertical="center"/>
    </xf>
    <xf numFmtId="0" fontId="1" fillId="0" borderId="0" xfId="6" applyAlignment="1">
      <alignment horizontal="left" vertical="center"/>
    </xf>
    <xf numFmtId="49" fontId="1" fillId="4" borderId="0" xfId="6" applyNumberFormat="1" applyFill="1" applyAlignment="1">
      <alignment horizontal="left" vertical="center"/>
    </xf>
  </cellXfs>
  <cellStyles count="10">
    <cellStyle name="Hypertextový odkaz" xfId="7" builtinId="8"/>
    <cellStyle name="Hypertextový odkaz 2" xfId="4" xr:uid="{57810245-6986-45C2-82FC-15BC2A6CA051}"/>
    <cellStyle name="Hypertextový odkaz 3" xfId="9" xr:uid="{3B2F98EC-EAF5-438E-8FD2-50A29520B3B8}"/>
    <cellStyle name="Měna 2" xfId="5" xr:uid="{95AB4765-6A4F-41A8-9D20-701B842C82BA}"/>
    <cellStyle name="Normální" xfId="0" builtinId="0"/>
    <cellStyle name="Normální 14" xfId="1" xr:uid="{00000000-0005-0000-0000-000001000000}"/>
    <cellStyle name="Normální 16" xfId="2" xr:uid="{00000000-0005-0000-0000-000002000000}"/>
    <cellStyle name="Normální 2" xfId="6" xr:uid="{EDF9C8C9-B6AA-4688-ADD2-D13504AA1C64}"/>
    <cellStyle name="Normální 4" xfId="3" xr:uid="{00000000-0005-0000-0000-000003000000}"/>
    <cellStyle name="Normální 6" xfId="8" xr:uid="{EC280AB4-E4E2-4A49-8271-2ED616238F78}"/>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50</xdr:row>
      <xdr:rowOff>0</xdr:rowOff>
    </xdr:from>
    <xdr:to>
      <xdr:col>10</xdr:col>
      <xdr:colOff>304800</xdr:colOff>
      <xdr:row>57</xdr:row>
      <xdr:rowOff>2242</xdr:rowOff>
    </xdr:to>
    <xdr:sp macro="" textlink="">
      <xdr:nvSpPr>
        <xdr:cNvPr id="2" name="AutoShape 1" descr="Výsledek obrázku pro kuka ready2educate">
          <a:extLst>
            <a:ext uri="{FF2B5EF4-FFF2-40B4-BE49-F238E27FC236}">
              <a16:creationId xmlns:a16="http://schemas.microsoft.com/office/drawing/2014/main" id="{A9FFF9F2-BB82-43C6-89F6-B7AF76C832F3}"/>
            </a:ext>
          </a:extLst>
        </xdr:cNvPr>
        <xdr:cNvSpPr>
          <a:spLocks noChangeAspect="1" noChangeArrowheads="1"/>
        </xdr:cNvSpPr>
      </xdr:nvSpPr>
      <xdr:spPr bwMode="auto">
        <a:xfrm>
          <a:off x="11896725" y="86848950"/>
          <a:ext cx="304800" cy="1135717"/>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0</xdr:colOff>
      <xdr:row>50</xdr:row>
      <xdr:rowOff>0</xdr:rowOff>
    </xdr:from>
    <xdr:to>
      <xdr:col>11</xdr:col>
      <xdr:colOff>304800</xdr:colOff>
      <xdr:row>57</xdr:row>
      <xdr:rowOff>2242</xdr:rowOff>
    </xdr:to>
    <xdr:sp macro="" textlink="">
      <xdr:nvSpPr>
        <xdr:cNvPr id="3" name="AutoShape 3" descr="VÃ½sledek obrÃ¡zku pro vex edr booster kit">
          <a:extLst>
            <a:ext uri="{FF2B5EF4-FFF2-40B4-BE49-F238E27FC236}">
              <a16:creationId xmlns:a16="http://schemas.microsoft.com/office/drawing/2014/main" id="{06A3F213-8E1C-464C-82CC-C8D24539174B}"/>
            </a:ext>
          </a:extLst>
        </xdr:cNvPr>
        <xdr:cNvSpPr>
          <a:spLocks noChangeAspect="1" noChangeArrowheads="1"/>
        </xdr:cNvSpPr>
      </xdr:nvSpPr>
      <xdr:spPr bwMode="auto">
        <a:xfrm>
          <a:off x="13811250" y="86848950"/>
          <a:ext cx="304800" cy="1135717"/>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38</xdr:row>
      <xdr:rowOff>0</xdr:rowOff>
    </xdr:from>
    <xdr:to>
      <xdr:col>10</xdr:col>
      <xdr:colOff>304800</xdr:colOff>
      <xdr:row>45</xdr:row>
      <xdr:rowOff>2242</xdr:rowOff>
    </xdr:to>
    <xdr:sp macro="" textlink="">
      <xdr:nvSpPr>
        <xdr:cNvPr id="2" name="AutoShape 1" descr="Výsledek obrázku pro kuka ready2educate">
          <a:extLst>
            <a:ext uri="{FF2B5EF4-FFF2-40B4-BE49-F238E27FC236}">
              <a16:creationId xmlns:a16="http://schemas.microsoft.com/office/drawing/2014/main" id="{F0C89CC9-F7DC-4AF3-94CC-83A5EF0617A9}"/>
            </a:ext>
          </a:extLst>
        </xdr:cNvPr>
        <xdr:cNvSpPr>
          <a:spLocks noChangeAspect="1" noChangeArrowheads="1"/>
        </xdr:cNvSpPr>
      </xdr:nvSpPr>
      <xdr:spPr bwMode="auto">
        <a:xfrm>
          <a:off x="11896725" y="86848950"/>
          <a:ext cx="304800" cy="1135717"/>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0</xdr:colOff>
      <xdr:row>38</xdr:row>
      <xdr:rowOff>0</xdr:rowOff>
    </xdr:from>
    <xdr:to>
      <xdr:col>11</xdr:col>
      <xdr:colOff>304800</xdr:colOff>
      <xdr:row>45</xdr:row>
      <xdr:rowOff>2242</xdr:rowOff>
    </xdr:to>
    <xdr:sp macro="" textlink="">
      <xdr:nvSpPr>
        <xdr:cNvPr id="3" name="AutoShape 3" descr="VÃ½sledek obrÃ¡zku pro vex edr booster kit">
          <a:extLst>
            <a:ext uri="{FF2B5EF4-FFF2-40B4-BE49-F238E27FC236}">
              <a16:creationId xmlns:a16="http://schemas.microsoft.com/office/drawing/2014/main" id="{607FC321-A2A2-4189-B203-4F4D3248400A}"/>
            </a:ext>
          </a:extLst>
        </xdr:cNvPr>
        <xdr:cNvSpPr>
          <a:spLocks noChangeAspect="1" noChangeArrowheads="1"/>
        </xdr:cNvSpPr>
      </xdr:nvSpPr>
      <xdr:spPr bwMode="auto">
        <a:xfrm>
          <a:off x="13811250" y="86848950"/>
          <a:ext cx="304800" cy="1135717"/>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44</xdr:row>
      <xdr:rowOff>0</xdr:rowOff>
    </xdr:from>
    <xdr:to>
      <xdr:col>10</xdr:col>
      <xdr:colOff>304800</xdr:colOff>
      <xdr:row>45</xdr:row>
      <xdr:rowOff>2242</xdr:rowOff>
    </xdr:to>
    <xdr:sp macro="" textlink="">
      <xdr:nvSpPr>
        <xdr:cNvPr id="2" name="AutoShape 1" descr="Výsledek obrázku pro kuka ready2educate">
          <a:extLst>
            <a:ext uri="{FF2B5EF4-FFF2-40B4-BE49-F238E27FC236}">
              <a16:creationId xmlns:a16="http://schemas.microsoft.com/office/drawing/2014/main" id="{9AB64388-3F1C-4598-AB1C-0893E7586A26}"/>
            </a:ext>
          </a:extLst>
        </xdr:cNvPr>
        <xdr:cNvSpPr>
          <a:spLocks noChangeAspect="1" noChangeArrowheads="1"/>
        </xdr:cNvSpPr>
      </xdr:nvSpPr>
      <xdr:spPr bwMode="auto">
        <a:xfrm>
          <a:off x="11896725" y="86848950"/>
          <a:ext cx="304800" cy="1135717"/>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0</xdr:colOff>
      <xdr:row>44</xdr:row>
      <xdr:rowOff>0</xdr:rowOff>
    </xdr:from>
    <xdr:to>
      <xdr:col>11</xdr:col>
      <xdr:colOff>304800</xdr:colOff>
      <xdr:row>45</xdr:row>
      <xdr:rowOff>2242</xdr:rowOff>
    </xdr:to>
    <xdr:sp macro="" textlink="">
      <xdr:nvSpPr>
        <xdr:cNvPr id="3" name="AutoShape 3" descr="VÃ½sledek obrÃ¡zku pro vex edr booster kit">
          <a:extLst>
            <a:ext uri="{FF2B5EF4-FFF2-40B4-BE49-F238E27FC236}">
              <a16:creationId xmlns:a16="http://schemas.microsoft.com/office/drawing/2014/main" id="{1AC364FA-DE41-4FA4-88A1-1F645E130BDB}"/>
            </a:ext>
          </a:extLst>
        </xdr:cNvPr>
        <xdr:cNvSpPr>
          <a:spLocks noChangeAspect="1" noChangeArrowheads="1"/>
        </xdr:cNvSpPr>
      </xdr:nvSpPr>
      <xdr:spPr bwMode="auto">
        <a:xfrm>
          <a:off x="13811250" y="86848950"/>
          <a:ext cx="304800" cy="1135717"/>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0</xdr:colOff>
      <xdr:row>13</xdr:row>
      <xdr:rowOff>0</xdr:rowOff>
    </xdr:from>
    <xdr:to>
      <xdr:col>10</xdr:col>
      <xdr:colOff>304800</xdr:colOff>
      <xdr:row>15</xdr:row>
      <xdr:rowOff>811867</xdr:rowOff>
    </xdr:to>
    <xdr:sp macro="" textlink="">
      <xdr:nvSpPr>
        <xdr:cNvPr id="2" name="AutoShape 1" descr="Výsledek obrázku pro kuka ready2educate">
          <a:extLst>
            <a:ext uri="{FF2B5EF4-FFF2-40B4-BE49-F238E27FC236}">
              <a16:creationId xmlns:a16="http://schemas.microsoft.com/office/drawing/2014/main" id="{B1608748-F415-4133-B47E-5DAD07154F64}"/>
            </a:ext>
          </a:extLst>
        </xdr:cNvPr>
        <xdr:cNvSpPr>
          <a:spLocks noChangeAspect="1" noChangeArrowheads="1"/>
        </xdr:cNvSpPr>
      </xdr:nvSpPr>
      <xdr:spPr bwMode="auto">
        <a:xfrm>
          <a:off x="11896725" y="86848950"/>
          <a:ext cx="304800" cy="1135717"/>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0</xdr:colOff>
      <xdr:row>13</xdr:row>
      <xdr:rowOff>0</xdr:rowOff>
    </xdr:from>
    <xdr:to>
      <xdr:col>11</xdr:col>
      <xdr:colOff>304800</xdr:colOff>
      <xdr:row>15</xdr:row>
      <xdr:rowOff>811867</xdr:rowOff>
    </xdr:to>
    <xdr:sp macro="" textlink="">
      <xdr:nvSpPr>
        <xdr:cNvPr id="3" name="AutoShape 3" descr="VÃ½sledek obrÃ¡zku pro vex edr booster kit">
          <a:extLst>
            <a:ext uri="{FF2B5EF4-FFF2-40B4-BE49-F238E27FC236}">
              <a16:creationId xmlns:a16="http://schemas.microsoft.com/office/drawing/2014/main" id="{A4480464-792E-4845-A2D0-81565EF5EC55}"/>
            </a:ext>
          </a:extLst>
        </xdr:cNvPr>
        <xdr:cNvSpPr>
          <a:spLocks noChangeAspect="1" noChangeArrowheads="1"/>
        </xdr:cNvSpPr>
      </xdr:nvSpPr>
      <xdr:spPr bwMode="auto">
        <a:xfrm>
          <a:off x="13811250" y="86848950"/>
          <a:ext cx="304800" cy="1135717"/>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0</xdr:colOff>
      <xdr:row>13</xdr:row>
      <xdr:rowOff>0</xdr:rowOff>
    </xdr:from>
    <xdr:to>
      <xdr:col>10</xdr:col>
      <xdr:colOff>304800</xdr:colOff>
      <xdr:row>15</xdr:row>
      <xdr:rowOff>811867</xdr:rowOff>
    </xdr:to>
    <xdr:sp macro="" textlink="">
      <xdr:nvSpPr>
        <xdr:cNvPr id="2" name="AutoShape 1" descr="Výsledek obrázku pro kuka ready2educate">
          <a:extLst>
            <a:ext uri="{FF2B5EF4-FFF2-40B4-BE49-F238E27FC236}">
              <a16:creationId xmlns:a16="http://schemas.microsoft.com/office/drawing/2014/main" id="{1D30C025-6C83-48FF-9045-32980BE525CE}"/>
            </a:ext>
          </a:extLst>
        </xdr:cNvPr>
        <xdr:cNvSpPr>
          <a:spLocks noChangeAspect="1" noChangeArrowheads="1"/>
        </xdr:cNvSpPr>
      </xdr:nvSpPr>
      <xdr:spPr bwMode="auto">
        <a:xfrm>
          <a:off x="11896725" y="86848950"/>
          <a:ext cx="304800" cy="1135717"/>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0</xdr:colOff>
      <xdr:row>13</xdr:row>
      <xdr:rowOff>0</xdr:rowOff>
    </xdr:from>
    <xdr:to>
      <xdr:col>11</xdr:col>
      <xdr:colOff>304800</xdr:colOff>
      <xdr:row>15</xdr:row>
      <xdr:rowOff>811867</xdr:rowOff>
    </xdr:to>
    <xdr:sp macro="" textlink="">
      <xdr:nvSpPr>
        <xdr:cNvPr id="3" name="AutoShape 3" descr="VÃ½sledek obrÃ¡zku pro vex edr booster kit">
          <a:extLst>
            <a:ext uri="{FF2B5EF4-FFF2-40B4-BE49-F238E27FC236}">
              <a16:creationId xmlns:a16="http://schemas.microsoft.com/office/drawing/2014/main" id="{10769724-9DB6-437A-8B26-84B6F839A3A8}"/>
            </a:ext>
          </a:extLst>
        </xdr:cNvPr>
        <xdr:cNvSpPr>
          <a:spLocks noChangeAspect="1" noChangeArrowheads="1"/>
        </xdr:cNvSpPr>
      </xdr:nvSpPr>
      <xdr:spPr bwMode="auto">
        <a:xfrm>
          <a:off x="13811250" y="86848950"/>
          <a:ext cx="304800" cy="1135717"/>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10</xdr:col>
      <xdr:colOff>0</xdr:colOff>
      <xdr:row>13</xdr:row>
      <xdr:rowOff>0</xdr:rowOff>
    </xdr:from>
    <xdr:to>
      <xdr:col>10</xdr:col>
      <xdr:colOff>304800</xdr:colOff>
      <xdr:row>15</xdr:row>
      <xdr:rowOff>811867</xdr:rowOff>
    </xdr:to>
    <xdr:sp macro="" textlink="">
      <xdr:nvSpPr>
        <xdr:cNvPr id="2" name="AutoShape 1" descr="Výsledek obrázku pro kuka ready2educate">
          <a:extLst>
            <a:ext uri="{FF2B5EF4-FFF2-40B4-BE49-F238E27FC236}">
              <a16:creationId xmlns:a16="http://schemas.microsoft.com/office/drawing/2014/main" id="{BA5BB667-010C-4927-929E-45A9D8C01566}"/>
            </a:ext>
          </a:extLst>
        </xdr:cNvPr>
        <xdr:cNvSpPr>
          <a:spLocks noChangeAspect="1" noChangeArrowheads="1"/>
        </xdr:cNvSpPr>
      </xdr:nvSpPr>
      <xdr:spPr bwMode="auto">
        <a:xfrm>
          <a:off x="11896725" y="86848950"/>
          <a:ext cx="304800" cy="1135717"/>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0</xdr:colOff>
      <xdr:row>13</xdr:row>
      <xdr:rowOff>0</xdr:rowOff>
    </xdr:from>
    <xdr:to>
      <xdr:col>11</xdr:col>
      <xdr:colOff>304800</xdr:colOff>
      <xdr:row>15</xdr:row>
      <xdr:rowOff>811867</xdr:rowOff>
    </xdr:to>
    <xdr:sp macro="" textlink="">
      <xdr:nvSpPr>
        <xdr:cNvPr id="3" name="AutoShape 3" descr="VÃ½sledek obrÃ¡zku pro vex edr booster kit">
          <a:extLst>
            <a:ext uri="{FF2B5EF4-FFF2-40B4-BE49-F238E27FC236}">
              <a16:creationId xmlns:a16="http://schemas.microsoft.com/office/drawing/2014/main" id="{DBB31A56-DC45-4E65-9C23-3510A7322F9A}"/>
            </a:ext>
          </a:extLst>
        </xdr:cNvPr>
        <xdr:cNvSpPr>
          <a:spLocks noChangeAspect="1" noChangeArrowheads="1"/>
        </xdr:cNvSpPr>
      </xdr:nvSpPr>
      <xdr:spPr bwMode="auto">
        <a:xfrm>
          <a:off x="13811250" y="86848950"/>
          <a:ext cx="304800" cy="1135717"/>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10</xdr:col>
      <xdr:colOff>0</xdr:colOff>
      <xdr:row>13</xdr:row>
      <xdr:rowOff>0</xdr:rowOff>
    </xdr:from>
    <xdr:to>
      <xdr:col>10</xdr:col>
      <xdr:colOff>304800</xdr:colOff>
      <xdr:row>15</xdr:row>
      <xdr:rowOff>811867</xdr:rowOff>
    </xdr:to>
    <xdr:sp macro="" textlink="">
      <xdr:nvSpPr>
        <xdr:cNvPr id="2" name="AutoShape 1" descr="Výsledek obrázku pro kuka ready2educate">
          <a:extLst>
            <a:ext uri="{FF2B5EF4-FFF2-40B4-BE49-F238E27FC236}">
              <a16:creationId xmlns:a16="http://schemas.microsoft.com/office/drawing/2014/main" id="{BFB6AF6A-4789-4D5C-A4ED-579D6AEEBDEA}"/>
            </a:ext>
          </a:extLst>
        </xdr:cNvPr>
        <xdr:cNvSpPr>
          <a:spLocks noChangeAspect="1" noChangeArrowheads="1"/>
        </xdr:cNvSpPr>
      </xdr:nvSpPr>
      <xdr:spPr bwMode="auto">
        <a:xfrm>
          <a:off x="11896725" y="86848950"/>
          <a:ext cx="304800" cy="1135717"/>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0</xdr:colOff>
      <xdr:row>13</xdr:row>
      <xdr:rowOff>0</xdr:rowOff>
    </xdr:from>
    <xdr:to>
      <xdr:col>11</xdr:col>
      <xdr:colOff>304800</xdr:colOff>
      <xdr:row>15</xdr:row>
      <xdr:rowOff>811867</xdr:rowOff>
    </xdr:to>
    <xdr:sp macro="" textlink="">
      <xdr:nvSpPr>
        <xdr:cNvPr id="3" name="AutoShape 3" descr="VÃ½sledek obrÃ¡zku pro vex edr booster kit">
          <a:extLst>
            <a:ext uri="{FF2B5EF4-FFF2-40B4-BE49-F238E27FC236}">
              <a16:creationId xmlns:a16="http://schemas.microsoft.com/office/drawing/2014/main" id="{2C89100C-D05E-44F5-A1FF-6208ABF32956}"/>
            </a:ext>
          </a:extLst>
        </xdr:cNvPr>
        <xdr:cNvSpPr>
          <a:spLocks noChangeAspect="1" noChangeArrowheads="1"/>
        </xdr:cNvSpPr>
      </xdr:nvSpPr>
      <xdr:spPr bwMode="auto">
        <a:xfrm>
          <a:off x="13811250" y="86848950"/>
          <a:ext cx="304800" cy="1135717"/>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0</xdr:colOff>
      <xdr:row>13</xdr:row>
      <xdr:rowOff>0</xdr:rowOff>
    </xdr:from>
    <xdr:to>
      <xdr:col>10</xdr:col>
      <xdr:colOff>304800</xdr:colOff>
      <xdr:row>15</xdr:row>
      <xdr:rowOff>811867</xdr:rowOff>
    </xdr:to>
    <xdr:sp macro="" textlink="">
      <xdr:nvSpPr>
        <xdr:cNvPr id="2" name="AutoShape 1" descr="Výsledek obrázku pro kuka ready2educate">
          <a:extLst>
            <a:ext uri="{FF2B5EF4-FFF2-40B4-BE49-F238E27FC236}">
              <a16:creationId xmlns:a16="http://schemas.microsoft.com/office/drawing/2014/main" id="{D6C21AB9-99B4-44FD-B444-60D8F443C920}"/>
            </a:ext>
          </a:extLst>
        </xdr:cNvPr>
        <xdr:cNvSpPr>
          <a:spLocks noChangeAspect="1" noChangeArrowheads="1"/>
        </xdr:cNvSpPr>
      </xdr:nvSpPr>
      <xdr:spPr bwMode="auto">
        <a:xfrm>
          <a:off x="11896725" y="2647950"/>
          <a:ext cx="304800" cy="1135717"/>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0</xdr:colOff>
      <xdr:row>13</xdr:row>
      <xdr:rowOff>0</xdr:rowOff>
    </xdr:from>
    <xdr:to>
      <xdr:col>11</xdr:col>
      <xdr:colOff>304800</xdr:colOff>
      <xdr:row>15</xdr:row>
      <xdr:rowOff>811867</xdr:rowOff>
    </xdr:to>
    <xdr:sp macro="" textlink="">
      <xdr:nvSpPr>
        <xdr:cNvPr id="3" name="AutoShape 3" descr="VÃ½sledek obrÃ¡zku pro vex edr booster kit">
          <a:extLst>
            <a:ext uri="{FF2B5EF4-FFF2-40B4-BE49-F238E27FC236}">
              <a16:creationId xmlns:a16="http://schemas.microsoft.com/office/drawing/2014/main" id="{0C678781-1532-4223-B4E9-57EB2C74B959}"/>
            </a:ext>
          </a:extLst>
        </xdr:cNvPr>
        <xdr:cNvSpPr>
          <a:spLocks noChangeAspect="1" noChangeArrowheads="1"/>
        </xdr:cNvSpPr>
      </xdr:nvSpPr>
      <xdr:spPr bwMode="auto">
        <a:xfrm>
          <a:off x="13811250" y="2647950"/>
          <a:ext cx="304800" cy="1135717"/>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10</xdr:col>
      <xdr:colOff>0</xdr:colOff>
      <xdr:row>13</xdr:row>
      <xdr:rowOff>0</xdr:rowOff>
    </xdr:from>
    <xdr:to>
      <xdr:col>10</xdr:col>
      <xdr:colOff>304800</xdr:colOff>
      <xdr:row>15</xdr:row>
      <xdr:rowOff>811867</xdr:rowOff>
    </xdr:to>
    <xdr:sp macro="" textlink="">
      <xdr:nvSpPr>
        <xdr:cNvPr id="2" name="AutoShape 1" descr="Výsledek obrázku pro kuka ready2educate">
          <a:extLst>
            <a:ext uri="{FF2B5EF4-FFF2-40B4-BE49-F238E27FC236}">
              <a16:creationId xmlns:a16="http://schemas.microsoft.com/office/drawing/2014/main" id="{1C0712D1-6363-43D4-BF26-E64CEBBEA41E}"/>
            </a:ext>
          </a:extLst>
        </xdr:cNvPr>
        <xdr:cNvSpPr>
          <a:spLocks noChangeAspect="1" noChangeArrowheads="1"/>
        </xdr:cNvSpPr>
      </xdr:nvSpPr>
      <xdr:spPr bwMode="auto">
        <a:xfrm>
          <a:off x="11896725" y="2647950"/>
          <a:ext cx="304800" cy="1135717"/>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0</xdr:colOff>
      <xdr:row>13</xdr:row>
      <xdr:rowOff>0</xdr:rowOff>
    </xdr:from>
    <xdr:to>
      <xdr:col>11</xdr:col>
      <xdr:colOff>304800</xdr:colOff>
      <xdr:row>15</xdr:row>
      <xdr:rowOff>811867</xdr:rowOff>
    </xdr:to>
    <xdr:sp macro="" textlink="">
      <xdr:nvSpPr>
        <xdr:cNvPr id="3" name="AutoShape 3" descr="VÃ½sledek obrÃ¡zku pro vex edr booster kit">
          <a:extLst>
            <a:ext uri="{FF2B5EF4-FFF2-40B4-BE49-F238E27FC236}">
              <a16:creationId xmlns:a16="http://schemas.microsoft.com/office/drawing/2014/main" id="{49808D71-8454-4115-A77E-4E132031A3D5}"/>
            </a:ext>
          </a:extLst>
        </xdr:cNvPr>
        <xdr:cNvSpPr>
          <a:spLocks noChangeAspect="1" noChangeArrowheads="1"/>
        </xdr:cNvSpPr>
      </xdr:nvSpPr>
      <xdr:spPr bwMode="auto">
        <a:xfrm>
          <a:off x="13811250" y="2647950"/>
          <a:ext cx="304800" cy="1135717"/>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S:\Technicka%20dokumentace\Technick&#225;%20&#345;e&#353;en&#237;\Projekty%20PASCO%20a%20ROBOTEL\Vzorov&#233;%20projekty%20&#353;kol\Z&#352;%20Liberec%20-%20&#352;vermova\21DEPRJ00182\PR3_odevzdan&#225;%20-%20revize%202\Z&#352;%20&#352;vermova%20-%20ocen&#283;n&#253;%20-%20B%20-%20dle%20vzoru%20s%20kartami_k%20akt.%2006_10_24.xlsx" TargetMode="External"/><Relationship Id="rId1" Type="http://schemas.openxmlformats.org/officeDocument/2006/relationships/externalLinkPath" Target="/Technicka%20dokumentace/Technick&#225;%20&#345;e&#353;en&#237;/Projekty%20PASCO%20a%20ROBOTEL/Vzorov&#233;%20projekty%20&#353;kol/Z&#352;%20Liberec%20-%20&#352;vermova/21DEPRJ00182/PR3_odevzdan&#225;%20-%20revize%202/Z&#352;%20&#352;vermova%20-%20ocen&#283;n&#253;%20-%20B%20-%20dle%20vzoru%20s%20kartami_k%20akt.%2006_10_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Krycí list"/>
      <sheetName val="Rekapitulace"/>
      <sheetName val="soupis oceněný"/>
      <sheetName val="#Figury"/>
    </sheetNames>
    <sheetDataSet>
      <sheetData sheetId="0">
        <row r="5">
          <cell r="E5" t="str">
            <v>Budova B</v>
          </cell>
          <cell r="P5" t="str">
            <v xml:space="preserve"> </v>
          </cell>
        </row>
        <row r="7">
          <cell r="E7" t="str">
            <v>Základní škola, Liberec, Švermova 403/40, p. o.</v>
          </cell>
        </row>
        <row r="9">
          <cell r="E9" t="str">
            <v>OCENĚNÝ SOUPIS PRACÍ A DODÁVEK A SLUŽEB</v>
          </cell>
        </row>
        <row r="26">
          <cell r="E26" t="str">
            <v>Statutární Město Liberec,
Švermova 403/40, Liberec X-Františkov, 460 10 Liberec</v>
          </cell>
        </row>
        <row r="28">
          <cell r="E28" t="str">
            <v xml:space="preserve"> </v>
          </cell>
        </row>
        <row r="31">
          <cell r="O31" t="str">
            <v>11/2024</v>
          </cell>
        </row>
      </sheetData>
      <sheetData sheetId="1" refreshError="1"/>
      <sheetData sheetId="2" refreshError="1"/>
      <sheetData sheetId="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2.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66"/>
  <sheetViews>
    <sheetView showGridLines="0" tabSelected="1" topLeftCell="A2" zoomScaleNormal="100" workbookViewId="0">
      <selection activeCell="O43" sqref="O43"/>
    </sheetView>
  </sheetViews>
  <sheetFormatPr defaultColWidth="9.140625" defaultRowHeight="12.75"/>
  <cols>
    <col min="1" max="1" width="2.42578125" style="81" customWidth="1"/>
    <col min="2" max="2" width="3.140625" style="81" customWidth="1"/>
    <col min="3" max="3" width="2.7109375" style="81" customWidth="1"/>
    <col min="4" max="4" width="6.85546875" style="81" customWidth="1"/>
    <col min="5" max="5" width="13.5703125" style="81" customWidth="1"/>
    <col min="6" max="6" width="0.5703125" style="81" customWidth="1"/>
    <col min="7" max="7" width="2.5703125" style="81" customWidth="1"/>
    <col min="8" max="8" width="2.7109375" style="81" customWidth="1"/>
    <col min="9" max="9" width="9.7109375" style="81" customWidth="1"/>
    <col min="10" max="10" width="13.5703125" style="81" customWidth="1"/>
    <col min="11" max="11" width="0.7109375" style="81" customWidth="1"/>
    <col min="12" max="12" width="2.42578125" style="81" customWidth="1"/>
    <col min="13" max="13" width="2.85546875" style="81" customWidth="1"/>
    <col min="14" max="14" width="2" style="81" customWidth="1"/>
    <col min="15" max="15" width="12.7109375" style="81" customWidth="1"/>
    <col min="16" max="16" width="2.85546875" style="81" customWidth="1"/>
    <col min="17" max="17" width="2" style="81" customWidth="1"/>
    <col min="18" max="18" width="13.5703125" style="81" customWidth="1"/>
    <col min="19" max="19" width="0.5703125" style="81" customWidth="1"/>
    <col min="20" max="16384" width="9.140625" style="81"/>
  </cols>
  <sheetData>
    <row r="1" spans="1:19" ht="12.75" hidden="1" customHeight="1">
      <c r="A1" s="89"/>
      <c r="B1" s="90"/>
      <c r="C1" s="90"/>
      <c r="D1" s="90"/>
      <c r="E1" s="90"/>
      <c r="F1" s="90"/>
      <c r="G1" s="90"/>
      <c r="H1" s="90"/>
      <c r="I1" s="90"/>
      <c r="J1" s="90"/>
      <c r="K1" s="90"/>
      <c r="L1" s="90"/>
      <c r="M1" s="90"/>
      <c r="N1" s="90"/>
      <c r="O1" s="90"/>
      <c r="P1" s="90"/>
      <c r="Q1" s="90"/>
      <c r="R1" s="90"/>
      <c r="S1" s="91"/>
    </row>
    <row r="2" spans="1:19" ht="23.25" customHeight="1">
      <c r="A2" s="89"/>
      <c r="B2" s="90"/>
      <c r="C2" s="90"/>
      <c r="D2" s="90"/>
      <c r="E2" s="90"/>
      <c r="F2" s="90"/>
      <c r="G2" s="92" t="s">
        <v>78</v>
      </c>
      <c r="H2" s="90"/>
      <c r="I2" s="90"/>
      <c r="J2" s="90"/>
      <c r="K2" s="90"/>
      <c r="L2" s="90"/>
      <c r="M2" s="90"/>
      <c r="N2" s="90"/>
      <c r="O2" s="90"/>
      <c r="P2" s="90"/>
      <c r="Q2" s="90"/>
      <c r="R2" s="90"/>
      <c r="S2" s="91"/>
    </row>
    <row r="3" spans="1:19" ht="12" hidden="1" customHeight="1">
      <c r="A3" s="93"/>
      <c r="B3" s="94"/>
      <c r="C3" s="94"/>
      <c r="D3" s="94"/>
      <c r="E3" s="94"/>
      <c r="F3" s="94"/>
      <c r="G3" s="94"/>
      <c r="H3" s="94"/>
      <c r="I3" s="94"/>
      <c r="J3" s="94"/>
      <c r="K3" s="94"/>
      <c r="L3" s="94"/>
      <c r="M3" s="94"/>
      <c r="N3" s="94"/>
      <c r="O3" s="94"/>
      <c r="P3" s="94"/>
      <c r="Q3" s="94"/>
      <c r="R3" s="94"/>
      <c r="S3" s="95"/>
    </row>
    <row r="4" spans="1:19" ht="8.25" customHeight="1">
      <c r="A4" s="2"/>
      <c r="B4" s="3"/>
      <c r="C4" s="3"/>
      <c r="D4" s="3"/>
      <c r="E4" s="3"/>
      <c r="F4" s="3"/>
      <c r="G4" s="3"/>
      <c r="H4" s="3"/>
      <c r="I4" s="3"/>
      <c r="J4" s="3"/>
      <c r="K4" s="3"/>
      <c r="L4" s="3"/>
      <c r="M4" s="3"/>
      <c r="N4" s="3"/>
      <c r="O4" s="3"/>
      <c r="P4" s="3"/>
      <c r="Q4" s="3"/>
      <c r="R4" s="3"/>
      <c r="S4" s="4"/>
    </row>
    <row r="5" spans="1:19" ht="24" customHeight="1">
      <c r="A5" s="5"/>
      <c r="B5" s="1" t="s">
        <v>0</v>
      </c>
      <c r="C5" s="1"/>
      <c r="D5" s="1"/>
      <c r="E5" s="337" t="s">
        <v>397</v>
      </c>
      <c r="F5" s="338"/>
      <c r="G5" s="338"/>
      <c r="H5" s="338"/>
      <c r="I5" s="338"/>
      <c r="J5" s="339"/>
      <c r="K5" s="1"/>
      <c r="L5" s="1"/>
      <c r="M5" s="1"/>
      <c r="N5" s="1"/>
      <c r="O5" s="1" t="s">
        <v>1</v>
      </c>
      <c r="P5" s="96" t="s">
        <v>2</v>
      </c>
      <c r="Q5" s="97"/>
      <c r="R5" s="6"/>
      <c r="S5" s="7"/>
    </row>
    <row r="6" spans="1:19" ht="17.25" hidden="1" customHeight="1">
      <c r="A6" s="5"/>
      <c r="B6" s="1" t="s">
        <v>3</v>
      </c>
      <c r="C6" s="1"/>
      <c r="D6" s="1"/>
      <c r="E6" s="98" t="s">
        <v>4</v>
      </c>
      <c r="F6" s="1"/>
      <c r="G6" s="1"/>
      <c r="H6" s="1"/>
      <c r="I6" s="1"/>
      <c r="J6" s="8"/>
      <c r="K6" s="1"/>
      <c r="L6" s="1"/>
      <c r="M6" s="1"/>
      <c r="N6" s="1"/>
      <c r="O6" s="1"/>
      <c r="P6" s="98"/>
      <c r="Q6" s="99"/>
      <c r="R6" s="8"/>
      <c r="S6" s="7"/>
    </row>
    <row r="7" spans="1:19" ht="24" customHeight="1">
      <c r="A7" s="5"/>
      <c r="B7" s="1" t="s">
        <v>5</v>
      </c>
      <c r="C7" s="1"/>
      <c r="D7" s="1"/>
      <c r="E7" s="340" t="s">
        <v>263</v>
      </c>
      <c r="F7" s="341"/>
      <c r="G7" s="341"/>
      <c r="H7" s="341"/>
      <c r="I7" s="341"/>
      <c r="J7" s="342"/>
      <c r="K7" s="1"/>
      <c r="L7" s="1"/>
      <c r="M7" s="1"/>
      <c r="N7" s="1"/>
      <c r="O7" s="1" t="s">
        <v>6</v>
      </c>
      <c r="P7" s="98" t="s">
        <v>7</v>
      </c>
      <c r="Q7" s="99"/>
      <c r="R7" s="8"/>
      <c r="S7" s="7"/>
    </row>
    <row r="8" spans="1:19" ht="17.25" hidden="1" customHeight="1">
      <c r="A8" s="5"/>
      <c r="B8" s="1" t="s">
        <v>8</v>
      </c>
      <c r="C8" s="1"/>
      <c r="D8" s="1"/>
      <c r="E8" s="98" t="s">
        <v>2</v>
      </c>
      <c r="F8" s="1"/>
      <c r="G8" s="1"/>
      <c r="H8" s="1"/>
      <c r="I8" s="1"/>
      <c r="J8" s="8"/>
      <c r="K8" s="1"/>
      <c r="L8" s="1"/>
      <c r="M8" s="1"/>
      <c r="N8" s="1"/>
      <c r="O8" s="1"/>
      <c r="P8" s="98"/>
      <c r="Q8" s="99"/>
      <c r="R8" s="8"/>
      <c r="S8" s="7"/>
    </row>
    <row r="9" spans="1:19" ht="24" customHeight="1">
      <c r="A9" s="5"/>
      <c r="B9" s="1" t="s">
        <v>9</v>
      </c>
      <c r="C9" s="1"/>
      <c r="D9" s="1"/>
      <c r="E9" s="343" t="s">
        <v>79</v>
      </c>
      <c r="F9" s="344"/>
      <c r="G9" s="344"/>
      <c r="H9" s="344"/>
      <c r="I9" s="344"/>
      <c r="J9" s="345"/>
      <c r="K9" s="1"/>
      <c r="L9" s="1"/>
      <c r="M9" s="1"/>
      <c r="N9" s="1"/>
      <c r="O9" s="1" t="s">
        <v>10</v>
      </c>
      <c r="P9" s="346" t="s">
        <v>7</v>
      </c>
      <c r="Q9" s="347"/>
      <c r="R9" s="348"/>
      <c r="S9" s="7"/>
    </row>
    <row r="10" spans="1:19" ht="17.25" hidden="1" customHeight="1">
      <c r="A10" s="5"/>
      <c r="B10" s="1" t="s">
        <v>11</v>
      </c>
      <c r="C10" s="1"/>
      <c r="D10" s="1"/>
      <c r="E10" s="1" t="s">
        <v>2</v>
      </c>
      <c r="F10" s="1"/>
      <c r="G10" s="1"/>
      <c r="H10" s="1"/>
      <c r="I10" s="1"/>
      <c r="J10" s="1"/>
      <c r="K10" s="1"/>
      <c r="L10" s="1"/>
      <c r="M10" s="1"/>
      <c r="N10" s="1"/>
      <c r="O10" s="1"/>
      <c r="P10" s="99"/>
      <c r="Q10" s="99"/>
      <c r="R10" s="1"/>
      <c r="S10" s="7"/>
    </row>
    <row r="11" spans="1:19" ht="17.25" hidden="1" customHeight="1">
      <c r="A11" s="5"/>
      <c r="B11" s="1" t="s">
        <v>12</v>
      </c>
      <c r="C11" s="1"/>
      <c r="D11" s="1"/>
      <c r="E11" s="1" t="s">
        <v>2</v>
      </c>
      <c r="F11" s="1"/>
      <c r="G11" s="1"/>
      <c r="H11" s="1"/>
      <c r="I11" s="1"/>
      <c r="J11" s="1"/>
      <c r="K11" s="1"/>
      <c r="L11" s="1"/>
      <c r="M11" s="1"/>
      <c r="N11" s="1"/>
      <c r="O11" s="1"/>
      <c r="P11" s="99"/>
      <c r="Q11" s="99"/>
      <c r="R11" s="1"/>
      <c r="S11" s="7"/>
    </row>
    <row r="12" spans="1:19" ht="17.25" hidden="1" customHeight="1">
      <c r="A12" s="5"/>
      <c r="B12" s="1" t="s">
        <v>13</v>
      </c>
      <c r="C12" s="1"/>
      <c r="D12" s="1"/>
      <c r="E12" s="1" t="s">
        <v>2</v>
      </c>
      <c r="F12" s="1"/>
      <c r="G12" s="1"/>
      <c r="H12" s="1"/>
      <c r="I12" s="1"/>
      <c r="J12" s="1"/>
      <c r="K12" s="1"/>
      <c r="L12" s="1"/>
      <c r="M12" s="1"/>
      <c r="N12" s="1"/>
      <c r="O12" s="1"/>
      <c r="P12" s="99"/>
      <c r="Q12" s="99"/>
      <c r="R12" s="1"/>
      <c r="S12" s="7"/>
    </row>
    <row r="13" spans="1:19" ht="17.25" hidden="1" customHeight="1">
      <c r="A13" s="5"/>
      <c r="B13" s="1"/>
      <c r="C13" s="1"/>
      <c r="D13" s="1"/>
      <c r="E13" s="1" t="s">
        <v>2</v>
      </c>
      <c r="F13" s="1"/>
      <c r="G13" s="1"/>
      <c r="H13" s="1"/>
      <c r="I13" s="1"/>
      <c r="J13" s="1"/>
      <c r="K13" s="1"/>
      <c r="L13" s="1"/>
      <c r="M13" s="1"/>
      <c r="N13" s="1"/>
      <c r="O13" s="1"/>
      <c r="P13" s="99"/>
      <c r="Q13" s="99"/>
      <c r="R13" s="1"/>
      <c r="S13" s="7"/>
    </row>
    <row r="14" spans="1:19" ht="17.25" hidden="1" customHeight="1">
      <c r="A14" s="5"/>
      <c r="B14" s="1"/>
      <c r="C14" s="1"/>
      <c r="D14" s="1"/>
      <c r="E14" s="1" t="s">
        <v>2</v>
      </c>
      <c r="F14" s="1"/>
      <c r="G14" s="1"/>
      <c r="H14" s="1"/>
      <c r="I14" s="1"/>
      <c r="J14" s="1"/>
      <c r="K14" s="1"/>
      <c r="L14" s="1"/>
      <c r="M14" s="1"/>
      <c r="N14" s="1"/>
      <c r="O14" s="1"/>
      <c r="P14" s="99"/>
      <c r="Q14" s="99"/>
      <c r="R14" s="1"/>
      <c r="S14" s="7"/>
    </row>
    <row r="15" spans="1:19" ht="17.25" hidden="1" customHeight="1">
      <c r="A15" s="5"/>
      <c r="B15" s="1"/>
      <c r="C15" s="1"/>
      <c r="D15" s="1"/>
      <c r="E15" s="1" t="s">
        <v>2</v>
      </c>
      <c r="F15" s="1"/>
      <c r="G15" s="1"/>
      <c r="H15" s="1"/>
      <c r="I15" s="1"/>
      <c r="J15" s="1"/>
      <c r="K15" s="1"/>
      <c r="L15" s="1"/>
      <c r="M15" s="1"/>
      <c r="N15" s="1"/>
      <c r="O15" s="1"/>
      <c r="P15" s="99"/>
      <c r="Q15" s="99"/>
      <c r="R15" s="1"/>
      <c r="S15" s="7"/>
    </row>
    <row r="16" spans="1:19" ht="17.25" hidden="1" customHeight="1">
      <c r="A16" s="5"/>
      <c r="B16" s="1"/>
      <c r="C16" s="1"/>
      <c r="D16" s="1"/>
      <c r="E16" s="1" t="s">
        <v>2</v>
      </c>
      <c r="F16" s="1"/>
      <c r="G16" s="1"/>
      <c r="H16" s="1"/>
      <c r="I16" s="1"/>
      <c r="J16" s="1"/>
      <c r="K16" s="1"/>
      <c r="L16" s="1"/>
      <c r="M16" s="1"/>
      <c r="N16" s="1"/>
      <c r="O16" s="1"/>
      <c r="P16" s="99"/>
      <c r="Q16" s="99"/>
      <c r="R16" s="1"/>
      <c r="S16" s="7"/>
    </row>
    <row r="17" spans="1:19" ht="17.25" hidden="1" customHeight="1">
      <c r="A17" s="5"/>
      <c r="B17" s="1"/>
      <c r="C17" s="1"/>
      <c r="D17" s="1"/>
      <c r="E17" s="1" t="s">
        <v>2</v>
      </c>
      <c r="F17" s="1"/>
      <c r="G17" s="1"/>
      <c r="H17" s="1"/>
      <c r="I17" s="1"/>
      <c r="J17" s="1"/>
      <c r="K17" s="1"/>
      <c r="L17" s="1"/>
      <c r="M17" s="1"/>
      <c r="N17" s="1"/>
      <c r="O17" s="1"/>
      <c r="P17" s="99"/>
      <c r="Q17" s="99"/>
      <c r="R17" s="1"/>
      <c r="S17" s="7"/>
    </row>
    <row r="18" spans="1:19" ht="17.25" hidden="1" customHeight="1">
      <c r="A18" s="5"/>
      <c r="B18" s="1"/>
      <c r="C18" s="1"/>
      <c r="D18" s="1"/>
      <c r="E18" s="1" t="s">
        <v>2</v>
      </c>
      <c r="F18" s="1"/>
      <c r="G18" s="1"/>
      <c r="H18" s="1"/>
      <c r="I18" s="1"/>
      <c r="J18" s="1"/>
      <c r="K18" s="1"/>
      <c r="L18" s="1"/>
      <c r="M18" s="1"/>
      <c r="N18" s="1"/>
      <c r="O18" s="1"/>
      <c r="P18" s="99"/>
      <c r="Q18" s="99"/>
      <c r="R18" s="1"/>
      <c r="S18" s="7"/>
    </row>
    <row r="19" spans="1:19" ht="17.25" hidden="1" customHeight="1">
      <c r="A19" s="5"/>
      <c r="B19" s="1"/>
      <c r="C19" s="1"/>
      <c r="D19" s="1"/>
      <c r="E19" s="1" t="s">
        <v>2</v>
      </c>
      <c r="F19" s="1"/>
      <c r="G19" s="1"/>
      <c r="H19" s="1"/>
      <c r="I19" s="1"/>
      <c r="J19" s="1"/>
      <c r="K19" s="1"/>
      <c r="L19" s="1"/>
      <c r="M19" s="1"/>
      <c r="N19" s="1"/>
      <c r="O19" s="1"/>
      <c r="P19" s="99"/>
      <c r="Q19" s="99"/>
      <c r="R19" s="1"/>
      <c r="S19" s="7"/>
    </row>
    <row r="20" spans="1:19" ht="17.25" hidden="1" customHeight="1">
      <c r="A20" s="5"/>
      <c r="B20" s="1"/>
      <c r="C20" s="1"/>
      <c r="D20" s="1"/>
      <c r="E20" s="1" t="s">
        <v>2</v>
      </c>
      <c r="F20" s="1"/>
      <c r="G20" s="1"/>
      <c r="H20" s="1"/>
      <c r="I20" s="1"/>
      <c r="J20" s="1"/>
      <c r="K20" s="1"/>
      <c r="L20" s="1"/>
      <c r="M20" s="1"/>
      <c r="N20" s="1"/>
      <c r="O20" s="1"/>
      <c r="P20" s="99"/>
      <c r="Q20" s="99"/>
      <c r="R20" s="1"/>
      <c r="S20" s="7"/>
    </row>
    <row r="21" spans="1:19" ht="17.25" hidden="1" customHeight="1">
      <c r="A21" s="5"/>
      <c r="B21" s="1"/>
      <c r="C21" s="1"/>
      <c r="D21" s="1"/>
      <c r="E21" s="1" t="s">
        <v>2</v>
      </c>
      <c r="F21" s="1"/>
      <c r="G21" s="1"/>
      <c r="H21" s="1"/>
      <c r="I21" s="1"/>
      <c r="J21" s="1"/>
      <c r="K21" s="1"/>
      <c r="L21" s="1"/>
      <c r="M21" s="1"/>
      <c r="N21" s="1"/>
      <c r="O21" s="1"/>
      <c r="P21" s="99"/>
      <c r="Q21" s="99"/>
      <c r="R21" s="1"/>
      <c r="S21" s="7"/>
    </row>
    <row r="22" spans="1:19" ht="17.25" hidden="1" customHeight="1">
      <c r="A22" s="5"/>
      <c r="B22" s="1"/>
      <c r="C22" s="1"/>
      <c r="D22" s="1"/>
      <c r="E22" s="1" t="s">
        <v>2</v>
      </c>
      <c r="F22" s="1"/>
      <c r="G22" s="1"/>
      <c r="H22" s="1"/>
      <c r="I22" s="1"/>
      <c r="J22" s="1"/>
      <c r="K22" s="1"/>
      <c r="L22" s="1"/>
      <c r="M22" s="1"/>
      <c r="N22" s="1"/>
      <c r="O22" s="1"/>
      <c r="P22" s="99"/>
      <c r="Q22" s="99"/>
      <c r="R22" s="1"/>
      <c r="S22" s="7"/>
    </row>
    <row r="23" spans="1:19" ht="17.25" hidden="1" customHeight="1">
      <c r="A23" s="5"/>
      <c r="B23" s="1"/>
      <c r="C23" s="1"/>
      <c r="D23" s="1"/>
      <c r="E23" s="1" t="s">
        <v>2</v>
      </c>
      <c r="F23" s="1"/>
      <c r="G23" s="1"/>
      <c r="H23" s="1"/>
      <c r="I23" s="1"/>
      <c r="J23" s="1"/>
      <c r="K23" s="1"/>
      <c r="L23" s="1"/>
      <c r="M23" s="1"/>
      <c r="N23" s="1"/>
      <c r="O23" s="1"/>
      <c r="P23" s="99"/>
      <c r="Q23" s="99"/>
      <c r="R23" s="1"/>
      <c r="S23" s="7"/>
    </row>
    <row r="24" spans="1:19" ht="17.25" hidden="1" customHeight="1">
      <c r="A24" s="5"/>
      <c r="B24" s="1"/>
      <c r="C24" s="1"/>
      <c r="D24" s="1"/>
      <c r="E24" s="1" t="s">
        <v>2</v>
      </c>
      <c r="F24" s="1"/>
      <c r="G24" s="1"/>
      <c r="H24" s="1"/>
      <c r="I24" s="1"/>
      <c r="J24" s="1"/>
      <c r="K24" s="1"/>
      <c r="L24" s="1"/>
      <c r="M24" s="1"/>
      <c r="N24" s="1"/>
      <c r="O24" s="1"/>
      <c r="P24" s="99"/>
      <c r="Q24" s="99"/>
      <c r="R24" s="1"/>
      <c r="S24" s="7"/>
    </row>
    <row r="25" spans="1:19" ht="17.850000000000001" customHeight="1">
      <c r="A25" s="5"/>
      <c r="B25" s="1"/>
      <c r="C25" s="1"/>
      <c r="D25" s="1"/>
      <c r="E25" s="1"/>
      <c r="F25" s="1"/>
      <c r="G25" s="1"/>
      <c r="H25" s="1"/>
      <c r="I25" s="1"/>
      <c r="J25" s="1"/>
      <c r="K25" s="1"/>
      <c r="L25" s="1"/>
      <c r="M25" s="1"/>
      <c r="N25" s="1"/>
      <c r="O25" s="1" t="s">
        <v>14</v>
      </c>
      <c r="P25" s="1" t="s">
        <v>15</v>
      </c>
      <c r="Q25" s="1"/>
      <c r="R25" s="1"/>
      <c r="S25" s="7"/>
    </row>
    <row r="26" spans="1:19" ht="24" customHeight="1">
      <c r="A26" s="5"/>
      <c r="B26" s="1" t="s">
        <v>16</v>
      </c>
      <c r="C26" s="1"/>
      <c r="D26" s="1"/>
      <c r="E26" s="350" t="s">
        <v>264</v>
      </c>
      <c r="F26" s="351"/>
      <c r="G26" s="351"/>
      <c r="H26" s="351"/>
      <c r="I26" s="351"/>
      <c r="J26" s="352"/>
      <c r="K26" s="1"/>
      <c r="L26" s="1"/>
      <c r="M26" s="1"/>
      <c r="N26" s="1"/>
      <c r="O26" s="100">
        <v>70884978</v>
      </c>
      <c r="P26" s="101" t="s">
        <v>7</v>
      </c>
      <c r="Q26" s="102"/>
      <c r="R26" s="10"/>
      <c r="S26" s="7"/>
    </row>
    <row r="27" spans="1:19" ht="17.850000000000001" customHeight="1">
      <c r="A27" s="5"/>
      <c r="B27" s="1" t="s">
        <v>17</v>
      </c>
      <c r="C27" s="1"/>
      <c r="D27" s="1"/>
      <c r="E27" s="98" t="s">
        <v>121</v>
      </c>
      <c r="F27" s="1"/>
      <c r="G27" s="1"/>
      <c r="H27" s="1"/>
      <c r="I27" s="1"/>
      <c r="J27" s="8"/>
      <c r="K27" s="1"/>
      <c r="L27" s="1"/>
      <c r="M27" s="1"/>
      <c r="N27" s="1"/>
      <c r="O27" s="100" t="s">
        <v>7</v>
      </c>
      <c r="P27" s="101" t="s">
        <v>7</v>
      </c>
      <c r="Q27" s="102"/>
      <c r="R27" s="10"/>
      <c r="S27" s="7"/>
    </row>
    <row r="28" spans="1:19" ht="17.850000000000001" customHeight="1">
      <c r="A28" s="5"/>
      <c r="B28" s="1" t="s">
        <v>18</v>
      </c>
      <c r="C28" s="1"/>
      <c r="D28" s="1"/>
      <c r="E28" s="98" t="s">
        <v>2</v>
      </c>
      <c r="F28" s="1"/>
      <c r="G28" s="1"/>
      <c r="H28" s="1"/>
      <c r="I28" s="1"/>
      <c r="J28" s="8"/>
      <c r="K28" s="1"/>
      <c r="L28" s="1"/>
      <c r="M28" s="1"/>
      <c r="N28" s="1"/>
      <c r="O28" s="100" t="s">
        <v>7</v>
      </c>
      <c r="P28" s="101" t="s">
        <v>7</v>
      </c>
      <c r="Q28" s="102"/>
      <c r="R28" s="10"/>
      <c r="S28" s="7"/>
    </row>
    <row r="29" spans="1:19" ht="17.850000000000001" customHeight="1">
      <c r="A29" s="5"/>
      <c r="B29" s="1"/>
      <c r="C29" s="1"/>
      <c r="D29" s="1"/>
      <c r="E29" s="103" t="s">
        <v>7</v>
      </c>
      <c r="F29" s="11"/>
      <c r="G29" s="11"/>
      <c r="H29" s="11"/>
      <c r="I29" s="11"/>
      <c r="J29" s="12"/>
      <c r="K29" s="1"/>
      <c r="L29" s="1"/>
      <c r="M29" s="1"/>
      <c r="N29" s="1"/>
      <c r="O29" s="99"/>
      <c r="P29" s="99"/>
      <c r="Q29" s="99"/>
      <c r="R29" s="1"/>
      <c r="S29" s="7"/>
    </row>
    <row r="30" spans="1:19" ht="17.850000000000001" customHeight="1">
      <c r="A30" s="5"/>
      <c r="B30" s="1"/>
      <c r="C30" s="1"/>
      <c r="D30" s="1"/>
      <c r="E30" s="99" t="s">
        <v>19</v>
      </c>
      <c r="F30" s="1"/>
      <c r="G30" s="1" t="s">
        <v>20</v>
      </c>
      <c r="H30" s="1"/>
      <c r="I30" s="1"/>
      <c r="J30" s="1"/>
      <c r="K30" s="1"/>
      <c r="L30" s="1"/>
      <c r="M30" s="1"/>
      <c r="N30" s="1"/>
      <c r="O30" s="99" t="s">
        <v>21</v>
      </c>
      <c r="P30" s="99"/>
      <c r="Q30" s="99"/>
      <c r="R30" s="13"/>
      <c r="S30" s="7"/>
    </row>
    <row r="31" spans="1:19" ht="17.850000000000001" customHeight="1">
      <c r="A31" s="5"/>
      <c r="B31" s="1"/>
      <c r="C31" s="1"/>
      <c r="D31" s="1"/>
      <c r="E31" s="100" t="s">
        <v>7</v>
      </c>
      <c r="F31" s="1"/>
      <c r="G31" s="101"/>
      <c r="H31" s="14"/>
      <c r="I31" s="104"/>
      <c r="J31" s="1"/>
      <c r="K31" s="1"/>
      <c r="L31" s="1"/>
      <c r="M31" s="1"/>
      <c r="N31" s="1"/>
      <c r="O31" s="105"/>
      <c r="P31" s="99"/>
      <c r="Q31" s="99"/>
      <c r="R31" s="13"/>
      <c r="S31" s="7"/>
    </row>
    <row r="32" spans="1:19" ht="8.25" customHeight="1">
      <c r="A32" s="15"/>
      <c r="B32" s="16"/>
      <c r="C32" s="16"/>
      <c r="D32" s="16"/>
      <c r="E32" s="16"/>
      <c r="F32" s="16"/>
      <c r="G32" s="16"/>
      <c r="H32" s="16"/>
      <c r="I32" s="16"/>
      <c r="J32" s="16"/>
      <c r="K32" s="16"/>
      <c r="L32" s="16"/>
      <c r="M32" s="16"/>
      <c r="N32" s="16"/>
      <c r="O32" s="16"/>
      <c r="P32" s="16"/>
      <c r="Q32" s="16"/>
      <c r="R32" s="16"/>
      <c r="S32" s="17"/>
    </row>
    <row r="33" spans="1:19" ht="20.25" customHeight="1">
      <c r="A33" s="18"/>
      <c r="B33" s="19"/>
      <c r="C33" s="19"/>
      <c r="D33" s="19"/>
      <c r="E33" s="20" t="s">
        <v>22</v>
      </c>
      <c r="F33" s="19"/>
      <c r="G33" s="19"/>
      <c r="H33" s="19"/>
      <c r="I33" s="19"/>
      <c r="J33" s="19"/>
      <c r="K33" s="19"/>
      <c r="L33" s="19"/>
      <c r="M33" s="19"/>
      <c r="N33" s="19"/>
      <c r="O33" s="19"/>
      <c r="P33" s="19"/>
      <c r="Q33" s="19"/>
      <c r="R33" s="19"/>
      <c r="S33" s="21"/>
    </row>
    <row r="34" spans="1:19" ht="20.25" customHeight="1">
      <c r="A34" s="22" t="s">
        <v>23</v>
      </c>
      <c r="B34" s="23"/>
      <c r="C34" s="23"/>
      <c r="D34" s="24"/>
      <c r="E34" s="25" t="s">
        <v>24</v>
      </c>
      <c r="F34" s="24"/>
      <c r="G34" s="25" t="s">
        <v>25</v>
      </c>
      <c r="H34" s="23"/>
      <c r="I34" s="24"/>
      <c r="J34" s="25" t="s">
        <v>26</v>
      </c>
      <c r="K34" s="23"/>
      <c r="L34" s="25" t="s">
        <v>27</v>
      </c>
      <c r="M34" s="23"/>
      <c r="N34" s="23"/>
      <c r="O34" s="24"/>
      <c r="P34" s="25" t="s">
        <v>28</v>
      </c>
      <c r="Q34" s="23"/>
      <c r="R34" s="23"/>
      <c r="S34" s="26"/>
    </row>
    <row r="35" spans="1:19" ht="20.25" customHeight="1">
      <c r="A35" s="106"/>
      <c r="B35" s="107"/>
      <c r="C35" s="107"/>
      <c r="D35" s="108">
        <v>0</v>
      </c>
      <c r="E35" s="109">
        <f>IF(D35=0,0,R56/D35)</f>
        <v>0</v>
      </c>
      <c r="F35" s="110"/>
      <c r="G35" s="111"/>
      <c r="H35" s="107"/>
      <c r="I35" s="108">
        <v>0</v>
      </c>
      <c r="J35" s="109">
        <f>IF(I35=0,0,R56/I35)</f>
        <v>0</v>
      </c>
      <c r="K35" s="112"/>
      <c r="L35" s="111"/>
      <c r="M35" s="107"/>
      <c r="N35" s="107"/>
      <c r="O35" s="108">
        <v>0</v>
      </c>
      <c r="P35" s="111"/>
      <c r="Q35" s="107"/>
      <c r="R35" s="113">
        <f>IF(O35=0,0,R56/O35)</f>
        <v>0</v>
      </c>
      <c r="S35" s="114"/>
    </row>
    <row r="36" spans="1:19" ht="20.25" customHeight="1">
      <c r="A36" s="18"/>
      <c r="B36" s="19"/>
      <c r="C36" s="19"/>
      <c r="D36" s="19"/>
      <c r="E36" s="20" t="s">
        <v>29</v>
      </c>
      <c r="F36" s="19"/>
      <c r="G36" s="19"/>
      <c r="H36" s="19"/>
      <c r="I36" s="19"/>
      <c r="J36" s="27" t="s">
        <v>30</v>
      </c>
      <c r="K36" s="19"/>
      <c r="L36" s="19"/>
      <c r="M36" s="19"/>
      <c r="N36" s="19"/>
      <c r="O36" s="19"/>
      <c r="P36" s="19"/>
      <c r="Q36" s="19"/>
      <c r="R36" s="19"/>
      <c r="S36" s="21"/>
    </row>
    <row r="37" spans="1:19" ht="20.25" customHeight="1">
      <c r="A37" s="28" t="s">
        <v>31</v>
      </c>
      <c r="B37" s="29"/>
      <c r="C37" s="30" t="s">
        <v>32</v>
      </c>
      <c r="D37" s="31"/>
      <c r="E37" s="31"/>
      <c r="F37" s="32"/>
      <c r="G37" s="28" t="s">
        <v>33</v>
      </c>
      <c r="H37" s="33"/>
      <c r="I37" s="30" t="s">
        <v>34</v>
      </c>
      <c r="J37" s="31"/>
      <c r="K37" s="31"/>
      <c r="L37" s="28" t="s">
        <v>35</v>
      </c>
      <c r="M37" s="33"/>
      <c r="N37" s="30" t="s">
        <v>36</v>
      </c>
      <c r="O37" s="31"/>
      <c r="P37" s="31"/>
      <c r="Q37" s="31"/>
      <c r="R37" s="31"/>
      <c r="S37" s="32"/>
    </row>
    <row r="38" spans="1:19" ht="20.25" customHeight="1">
      <c r="A38" s="34">
        <v>1</v>
      </c>
      <c r="B38" s="35" t="s">
        <v>382</v>
      </c>
      <c r="C38" s="6"/>
      <c r="D38" s="36"/>
      <c r="E38" s="115">
        <f>Rekapitulace!C14</f>
        <v>0</v>
      </c>
      <c r="F38" s="37"/>
      <c r="G38" s="34">
        <v>10</v>
      </c>
      <c r="H38" s="38" t="s">
        <v>37</v>
      </c>
      <c r="I38" s="10"/>
      <c r="J38" s="116">
        <v>0</v>
      </c>
      <c r="K38" s="117"/>
      <c r="L38" s="34">
        <v>14</v>
      </c>
      <c r="M38" s="101" t="s">
        <v>38</v>
      </c>
      <c r="N38" s="14"/>
      <c r="O38" s="14"/>
      <c r="P38" s="118" t="str">
        <f>M58</f>
        <v>21</v>
      </c>
      <c r="Q38" s="119" t="s">
        <v>40</v>
      </c>
      <c r="R38" s="115">
        <v>0</v>
      </c>
      <c r="S38" s="39"/>
    </row>
    <row r="39" spans="1:19" ht="20.25" customHeight="1">
      <c r="A39" s="34">
        <v>2</v>
      </c>
      <c r="B39" s="233" t="s">
        <v>383</v>
      </c>
      <c r="C39" s="12"/>
      <c r="D39" s="36"/>
      <c r="E39" s="115">
        <f>Rekapitulace!C15</f>
        <v>0</v>
      </c>
      <c r="F39" s="37"/>
      <c r="G39" s="34">
        <v>11</v>
      </c>
      <c r="H39" s="1" t="s">
        <v>41</v>
      </c>
      <c r="I39" s="36"/>
      <c r="J39" s="116">
        <v>0</v>
      </c>
      <c r="K39" s="117"/>
      <c r="L39" s="34">
        <v>15</v>
      </c>
      <c r="M39" s="101" t="s">
        <v>101</v>
      </c>
      <c r="N39" s="14"/>
      <c r="O39" s="14"/>
      <c r="P39" s="118" t="str">
        <f>M58</f>
        <v>21</v>
      </c>
      <c r="Q39" s="119" t="s">
        <v>40</v>
      </c>
      <c r="R39" s="115">
        <v>0</v>
      </c>
      <c r="S39" s="39"/>
    </row>
    <row r="40" spans="1:19" ht="20.25" customHeight="1">
      <c r="A40" s="34">
        <v>3</v>
      </c>
      <c r="B40" s="35" t="s">
        <v>384</v>
      </c>
      <c r="C40" s="6"/>
      <c r="D40" s="36"/>
      <c r="E40" s="115">
        <f>Rekapitulace!C16</f>
        <v>0</v>
      </c>
      <c r="F40" s="37"/>
      <c r="G40" s="34">
        <v>12</v>
      </c>
      <c r="H40" s="38" t="s">
        <v>42</v>
      </c>
      <c r="I40" s="10"/>
      <c r="J40" s="116">
        <v>0</v>
      </c>
      <c r="K40" s="117"/>
      <c r="L40" s="34">
        <v>16</v>
      </c>
      <c r="M40" s="101" t="s">
        <v>43</v>
      </c>
      <c r="N40" s="14"/>
      <c r="O40" s="14"/>
      <c r="P40" s="118" t="str">
        <f>M58</f>
        <v>21</v>
      </c>
      <c r="Q40" s="119" t="s">
        <v>40</v>
      </c>
      <c r="R40" s="115">
        <v>0</v>
      </c>
      <c r="S40" s="39"/>
    </row>
    <row r="41" spans="1:19" ht="20.25" customHeight="1">
      <c r="A41" s="34">
        <v>4</v>
      </c>
      <c r="B41" s="233" t="s">
        <v>385</v>
      </c>
      <c r="C41" s="12"/>
      <c r="D41" s="36"/>
      <c r="E41" s="115">
        <f>Rekapitulace!C17</f>
        <v>0</v>
      </c>
      <c r="F41" s="37"/>
      <c r="G41" s="34"/>
      <c r="H41" s="38"/>
      <c r="I41" s="10"/>
      <c r="J41" s="116"/>
      <c r="K41" s="117"/>
      <c r="L41" s="34">
        <v>17</v>
      </c>
      <c r="M41" s="101" t="s">
        <v>44</v>
      </c>
      <c r="N41" s="14"/>
      <c r="O41" s="14"/>
      <c r="P41" s="118" t="str">
        <f>M58</f>
        <v>21</v>
      </c>
      <c r="Q41" s="119" t="s">
        <v>40</v>
      </c>
      <c r="R41" s="115">
        <v>0</v>
      </c>
      <c r="S41" s="39"/>
    </row>
    <row r="42" spans="1:19" ht="20.25" customHeight="1">
      <c r="A42" s="34">
        <v>5</v>
      </c>
      <c r="B42" s="233" t="s">
        <v>386</v>
      </c>
      <c r="C42" s="6"/>
      <c r="D42" s="36"/>
      <c r="E42" s="115">
        <f>Rekapitulace!C18</f>
        <v>0</v>
      </c>
      <c r="F42" s="69"/>
      <c r="G42" s="40"/>
      <c r="H42" s="14"/>
      <c r="I42" s="10"/>
      <c r="J42" s="120"/>
      <c r="K42" s="121"/>
      <c r="L42" s="34">
        <v>18</v>
      </c>
      <c r="M42" s="101" t="s">
        <v>45</v>
      </c>
      <c r="N42" s="14"/>
      <c r="O42" s="14"/>
      <c r="P42" s="118">
        <f>M60</f>
        <v>0</v>
      </c>
      <c r="Q42" s="119" t="s">
        <v>40</v>
      </c>
      <c r="R42" s="115">
        <v>0</v>
      </c>
      <c r="S42" s="7"/>
    </row>
    <row r="43" spans="1:19" ht="20.25" customHeight="1">
      <c r="A43" s="34">
        <v>6</v>
      </c>
      <c r="B43" s="233" t="s">
        <v>387</v>
      </c>
      <c r="C43" s="6"/>
      <c r="D43" s="36"/>
      <c r="E43" s="115">
        <f>Rekapitulace!C19</f>
        <v>0</v>
      </c>
      <c r="F43" s="69"/>
      <c r="G43" s="40"/>
      <c r="H43" s="14"/>
      <c r="I43" s="10"/>
      <c r="J43" s="120"/>
      <c r="K43" s="121"/>
      <c r="L43" s="34">
        <v>19</v>
      </c>
      <c r="M43" s="38" t="s">
        <v>46</v>
      </c>
      <c r="N43" s="14"/>
      <c r="O43" s="14"/>
      <c r="P43" s="14"/>
      <c r="Q43" s="10"/>
      <c r="R43" s="115">
        <v>0</v>
      </c>
      <c r="S43" s="7"/>
    </row>
    <row r="44" spans="1:19" ht="20.25" customHeight="1">
      <c r="A44" s="34">
        <v>7</v>
      </c>
      <c r="B44" s="233" t="s">
        <v>388</v>
      </c>
      <c r="C44" s="6"/>
      <c r="D44" s="36"/>
      <c r="E44" s="115">
        <f>Rekapitulace!C20</f>
        <v>0</v>
      </c>
      <c r="F44" s="69"/>
      <c r="G44" s="40"/>
      <c r="H44" s="14"/>
      <c r="I44" s="10"/>
      <c r="J44" s="120"/>
      <c r="K44" s="121"/>
      <c r="L44" s="34"/>
      <c r="M44" s="38"/>
      <c r="N44" s="14"/>
      <c r="O44" s="14"/>
      <c r="P44" s="14"/>
      <c r="Q44" s="10"/>
      <c r="R44" s="115"/>
      <c r="S44" s="7"/>
    </row>
    <row r="45" spans="1:19" ht="20.25" customHeight="1">
      <c r="A45" s="34"/>
      <c r="B45" s="233" t="s">
        <v>389</v>
      </c>
      <c r="C45" s="6"/>
      <c r="D45" s="36"/>
      <c r="E45" s="115">
        <f>Rekapitulace!C21</f>
        <v>0</v>
      </c>
      <c r="F45" s="69"/>
      <c r="G45" s="40"/>
      <c r="H45" s="14"/>
      <c r="I45" s="10"/>
      <c r="J45" s="120"/>
      <c r="K45" s="121"/>
      <c r="L45" s="34"/>
      <c r="M45" s="38"/>
      <c r="N45" s="14"/>
      <c r="O45" s="14"/>
      <c r="P45" s="14"/>
      <c r="Q45" s="10"/>
      <c r="R45" s="115"/>
      <c r="S45" s="7"/>
    </row>
    <row r="46" spans="1:19" ht="20.25" customHeight="1">
      <c r="A46" s="34"/>
      <c r="B46" s="233" t="s">
        <v>390</v>
      </c>
      <c r="C46" s="6"/>
      <c r="D46" s="36"/>
      <c r="E46" s="115">
        <f>Rekapitulace!C22</f>
        <v>0</v>
      </c>
      <c r="F46" s="69"/>
      <c r="G46" s="40"/>
      <c r="H46" s="14"/>
      <c r="I46" s="10"/>
      <c r="J46" s="120"/>
      <c r="K46" s="121"/>
      <c r="L46" s="34"/>
      <c r="M46" s="38"/>
      <c r="N46" s="14"/>
      <c r="O46" s="14"/>
      <c r="P46" s="14"/>
      <c r="Q46" s="10"/>
      <c r="R46" s="115"/>
      <c r="S46" s="7"/>
    </row>
    <row r="47" spans="1:19" ht="20.25" customHeight="1">
      <c r="A47" s="34"/>
      <c r="B47" s="233" t="s">
        <v>391</v>
      </c>
      <c r="C47" s="6"/>
      <c r="D47" s="36"/>
      <c r="E47" s="115">
        <f>Rekapitulace!C23</f>
        <v>0</v>
      </c>
      <c r="F47" s="69"/>
      <c r="G47" s="40"/>
      <c r="H47" s="14"/>
      <c r="I47" s="10"/>
      <c r="J47" s="120"/>
      <c r="K47" s="121"/>
      <c r="L47" s="34"/>
      <c r="M47" s="38"/>
      <c r="N47" s="14"/>
      <c r="O47" s="14"/>
      <c r="P47" s="14"/>
      <c r="Q47" s="10"/>
      <c r="R47" s="115"/>
      <c r="S47" s="7"/>
    </row>
    <row r="48" spans="1:19" ht="20.25" customHeight="1">
      <c r="A48" s="34"/>
      <c r="B48" s="233" t="s">
        <v>392</v>
      </c>
      <c r="C48" s="6"/>
      <c r="D48" s="36"/>
      <c r="E48" s="115">
        <f>Rekapitulace!C24</f>
        <v>0</v>
      </c>
      <c r="F48" s="69"/>
      <c r="G48" s="40"/>
      <c r="H48" s="14"/>
      <c r="I48" s="10"/>
      <c r="J48" s="120"/>
      <c r="K48" s="121"/>
      <c r="L48" s="34"/>
      <c r="M48" s="38"/>
      <c r="N48" s="14"/>
      <c r="O48" s="14"/>
      <c r="P48" s="14"/>
      <c r="Q48" s="10"/>
      <c r="R48" s="115"/>
      <c r="S48" s="7"/>
    </row>
    <row r="49" spans="1:19" ht="20.25" customHeight="1">
      <c r="A49" s="34"/>
      <c r="B49" s="233" t="s">
        <v>393</v>
      </c>
      <c r="C49" s="6"/>
      <c r="D49" s="36"/>
      <c r="E49" s="115">
        <f>Rekapitulace!C25</f>
        <v>0</v>
      </c>
      <c r="F49" s="69"/>
      <c r="G49" s="40"/>
      <c r="H49" s="14"/>
      <c r="I49" s="10"/>
      <c r="J49" s="120"/>
      <c r="K49" s="121"/>
      <c r="L49" s="34"/>
      <c r="M49" s="38"/>
      <c r="N49" s="14"/>
      <c r="O49" s="14"/>
      <c r="P49" s="14"/>
      <c r="Q49" s="10"/>
      <c r="R49" s="115"/>
      <c r="S49" s="7"/>
    </row>
    <row r="50" spans="1:19" ht="20.25" customHeight="1">
      <c r="A50" s="34"/>
      <c r="B50" s="233" t="s">
        <v>394</v>
      </c>
      <c r="C50" s="6"/>
      <c r="D50" s="36"/>
      <c r="E50" s="115">
        <f>Rekapitulace!C26</f>
        <v>0</v>
      </c>
      <c r="F50" s="69"/>
      <c r="G50" s="40"/>
      <c r="H50" s="14"/>
      <c r="I50" s="10"/>
      <c r="J50" s="120"/>
      <c r="K50" s="121"/>
      <c r="L50" s="34"/>
      <c r="M50" s="38"/>
      <c r="N50" s="14"/>
      <c r="O50" s="14"/>
      <c r="P50" s="14"/>
      <c r="Q50" s="10"/>
      <c r="R50" s="115"/>
      <c r="S50" s="7"/>
    </row>
    <row r="51" spans="1:19" ht="20.25" customHeight="1">
      <c r="A51" s="34"/>
      <c r="B51" s="233" t="s">
        <v>395</v>
      </c>
      <c r="C51" s="6"/>
      <c r="D51" s="36"/>
      <c r="E51" s="115">
        <f>Rekapitulace!C27</f>
        <v>0</v>
      </c>
      <c r="F51" s="69"/>
      <c r="G51" s="40"/>
      <c r="H51" s="14"/>
      <c r="I51" s="10"/>
      <c r="J51" s="120"/>
      <c r="K51" s="121"/>
      <c r="L51" s="34"/>
      <c r="M51" s="38"/>
      <c r="N51" s="14"/>
      <c r="O51" s="14"/>
      <c r="P51" s="14"/>
      <c r="Q51" s="10"/>
      <c r="R51" s="115"/>
      <c r="S51" s="7"/>
    </row>
    <row r="52" spans="1:19" ht="20.25" customHeight="1">
      <c r="A52" s="34">
        <v>8</v>
      </c>
      <c r="B52" s="233" t="s">
        <v>396</v>
      </c>
      <c r="C52" s="6"/>
      <c r="D52" s="36"/>
      <c r="E52" s="115">
        <f>Rekapitulace!C28</f>
        <v>0</v>
      </c>
      <c r="F52" s="69"/>
      <c r="G52" s="40"/>
      <c r="H52" s="14"/>
      <c r="I52" s="10"/>
      <c r="J52" s="120"/>
      <c r="K52" s="121"/>
      <c r="L52" s="34"/>
      <c r="M52" s="38"/>
      <c r="N52" s="14"/>
      <c r="O52" s="14"/>
      <c r="P52" s="14"/>
      <c r="Q52" s="10"/>
      <c r="R52" s="115"/>
      <c r="S52" s="7"/>
    </row>
    <row r="53" spans="1:19" ht="20.25" customHeight="1">
      <c r="A53" s="34">
        <v>9</v>
      </c>
      <c r="B53" s="41" t="s">
        <v>97</v>
      </c>
      <c r="C53" s="14"/>
      <c r="D53" s="10"/>
      <c r="E53" s="122">
        <f>SUM(E38:E52)</f>
        <v>0</v>
      </c>
      <c r="F53" s="42"/>
      <c r="G53" s="34">
        <v>13</v>
      </c>
      <c r="H53" s="41" t="s">
        <v>98</v>
      </c>
      <c r="I53" s="10"/>
      <c r="J53" s="123">
        <f>SUM(J38:J41)</f>
        <v>0</v>
      </c>
      <c r="K53" s="124"/>
      <c r="L53" s="34">
        <v>20</v>
      </c>
      <c r="M53" s="35" t="s">
        <v>99</v>
      </c>
      <c r="N53" s="9"/>
      <c r="O53" s="9"/>
      <c r="P53" s="9"/>
      <c r="Q53" s="43"/>
      <c r="R53" s="122">
        <f>SUM(R38:R43)</f>
        <v>0</v>
      </c>
      <c r="S53" s="21"/>
    </row>
    <row r="54" spans="1:19" ht="20.25" customHeight="1">
      <c r="A54" s="44">
        <v>21</v>
      </c>
      <c r="B54" s="45" t="s">
        <v>47</v>
      </c>
      <c r="C54" s="46"/>
      <c r="D54" s="47"/>
      <c r="E54" s="125">
        <v>0</v>
      </c>
      <c r="F54" s="48"/>
      <c r="G54" s="44">
        <v>22</v>
      </c>
      <c r="H54" s="45" t="s">
        <v>48</v>
      </c>
      <c r="I54" s="47"/>
      <c r="J54" s="126">
        <v>0</v>
      </c>
      <c r="K54" s="127" t="str">
        <f>M58</f>
        <v>21</v>
      </c>
      <c r="L54" s="44">
        <v>23</v>
      </c>
      <c r="M54" s="45" t="s">
        <v>49</v>
      </c>
      <c r="N54" s="46"/>
      <c r="O54" s="46"/>
      <c r="P54" s="46"/>
      <c r="Q54" s="47"/>
      <c r="R54" s="125">
        <v>0</v>
      </c>
      <c r="S54" s="17"/>
    </row>
    <row r="55" spans="1:19" ht="20.25" customHeight="1">
      <c r="A55" s="49" t="s">
        <v>17</v>
      </c>
      <c r="B55" s="3"/>
      <c r="C55" s="3"/>
      <c r="D55" s="3"/>
      <c r="E55" s="3"/>
      <c r="F55" s="50"/>
      <c r="G55" s="51"/>
      <c r="H55" s="3"/>
      <c r="I55" s="3"/>
      <c r="J55" s="3"/>
      <c r="K55" s="3"/>
      <c r="L55" s="52" t="s">
        <v>50</v>
      </c>
      <c r="M55" s="24"/>
      <c r="N55" s="30" t="s">
        <v>51</v>
      </c>
      <c r="O55" s="23"/>
      <c r="P55" s="23"/>
      <c r="Q55" s="23"/>
      <c r="R55" s="23"/>
      <c r="S55" s="26"/>
    </row>
    <row r="56" spans="1:19" ht="20.25" customHeight="1">
      <c r="A56" s="5"/>
      <c r="B56" s="1"/>
      <c r="C56" s="1"/>
      <c r="D56" s="1"/>
      <c r="E56" s="1"/>
      <c r="F56" s="8"/>
      <c r="G56" s="53"/>
      <c r="H56" s="1"/>
      <c r="I56" s="1"/>
      <c r="J56" s="1"/>
      <c r="K56" s="1"/>
      <c r="L56" s="34">
        <v>24</v>
      </c>
      <c r="M56" s="38" t="s">
        <v>100</v>
      </c>
      <c r="N56" s="14"/>
      <c r="O56" s="14"/>
      <c r="P56" s="14"/>
      <c r="Q56" s="39"/>
      <c r="R56" s="122">
        <f>ROUND(E53+J53+R53+E54+J54+R54,2)</f>
        <v>0</v>
      </c>
      <c r="S56" s="54">
        <f>E53+J53+R53+E54+J54+R54</f>
        <v>0</v>
      </c>
    </row>
    <row r="57" spans="1:19" ht="20.25" customHeight="1">
      <c r="A57" s="55" t="s">
        <v>52</v>
      </c>
      <c r="B57" s="11"/>
      <c r="C57" s="11"/>
      <c r="D57" s="11"/>
      <c r="E57" s="11"/>
      <c r="F57" s="12"/>
      <c r="G57" s="56" t="s">
        <v>53</v>
      </c>
      <c r="H57" s="11"/>
      <c r="I57" s="11"/>
      <c r="J57" s="11"/>
      <c r="K57" s="11"/>
      <c r="L57" s="34">
        <v>25</v>
      </c>
      <c r="M57" s="128">
        <v>12</v>
      </c>
      <c r="N57" s="12" t="s">
        <v>40</v>
      </c>
      <c r="O57" s="129">
        <f>ROUND(R56-O58,2)</f>
        <v>0</v>
      </c>
      <c r="P57" s="14" t="s">
        <v>54</v>
      </c>
      <c r="Q57" s="10"/>
      <c r="R57" s="130">
        <f>ROUND(O57*M57/100,2)</f>
        <v>0</v>
      </c>
      <c r="S57" s="57">
        <f>O57*M57/100</f>
        <v>0</v>
      </c>
    </row>
    <row r="58" spans="1:19" ht="20.25" customHeight="1" thickBot="1">
      <c r="A58" s="58" t="s">
        <v>16</v>
      </c>
      <c r="B58" s="9"/>
      <c r="C58" s="9"/>
      <c r="D58" s="9"/>
      <c r="E58" s="9"/>
      <c r="F58" s="6"/>
      <c r="G58" s="59"/>
      <c r="H58" s="9"/>
      <c r="I58" s="9"/>
      <c r="J58" s="9"/>
      <c r="K58" s="9"/>
      <c r="L58" s="34">
        <v>26</v>
      </c>
      <c r="M58" s="131" t="s">
        <v>39</v>
      </c>
      <c r="N58" s="10" t="s">
        <v>40</v>
      </c>
      <c r="O58" s="129">
        <f>R56</f>
        <v>0</v>
      </c>
      <c r="P58" s="14" t="s">
        <v>54</v>
      </c>
      <c r="Q58" s="10"/>
      <c r="R58" s="115">
        <f>ROUND(O58*M58/100,2)</f>
        <v>0</v>
      </c>
      <c r="S58" s="60">
        <f>O58*M58/100</f>
        <v>0</v>
      </c>
    </row>
    <row r="59" spans="1:19" ht="20.25" customHeight="1" thickBot="1">
      <c r="A59" s="5"/>
      <c r="B59" s="1"/>
      <c r="C59" s="1"/>
      <c r="D59" s="1"/>
      <c r="E59" s="1"/>
      <c r="F59" s="8"/>
      <c r="G59" s="53"/>
      <c r="H59" s="1"/>
      <c r="I59" s="1"/>
      <c r="J59" s="1"/>
      <c r="K59" s="1"/>
      <c r="L59" s="44">
        <v>27</v>
      </c>
      <c r="M59" s="61" t="s">
        <v>102</v>
      </c>
      <c r="N59" s="46"/>
      <c r="O59" s="46"/>
      <c r="P59" s="46"/>
      <c r="Q59" s="62"/>
      <c r="R59" s="132">
        <f>R56+R57+R58</f>
        <v>0</v>
      </c>
      <c r="S59" s="63"/>
    </row>
    <row r="60" spans="1:19" ht="20.25" customHeight="1">
      <c r="A60" s="55" t="s">
        <v>52</v>
      </c>
      <c r="B60" s="11"/>
      <c r="C60" s="11"/>
      <c r="D60" s="11"/>
      <c r="E60" s="11"/>
      <c r="F60" s="12"/>
      <c r="G60" s="56" t="s">
        <v>53</v>
      </c>
      <c r="H60" s="11"/>
      <c r="I60" s="11"/>
      <c r="J60" s="11"/>
      <c r="K60" s="11"/>
      <c r="L60" s="52" t="s">
        <v>55</v>
      </c>
      <c r="M60" s="24"/>
      <c r="N60" s="30" t="s">
        <v>56</v>
      </c>
      <c r="O60" s="23"/>
      <c r="P60" s="23"/>
      <c r="Q60" s="23"/>
      <c r="R60" s="133"/>
      <c r="S60" s="26"/>
    </row>
    <row r="61" spans="1:19" ht="20.25" customHeight="1">
      <c r="A61" s="58" t="s">
        <v>18</v>
      </c>
      <c r="B61" s="9"/>
      <c r="C61" s="9"/>
      <c r="D61" s="9"/>
      <c r="E61" s="9"/>
      <c r="F61" s="6"/>
      <c r="G61" s="59"/>
      <c r="H61" s="9"/>
      <c r="I61" s="9"/>
      <c r="J61" s="9"/>
      <c r="K61" s="9"/>
      <c r="L61" s="34">
        <v>28</v>
      </c>
      <c r="M61" s="38" t="s">
        <v>57</v>
      </c>
      <c r="N61" s="14"/>
      <c r="O61" s="14"/>
      <c r="P61" s="14"/>
      <c r="Q61" s="10"/>
      <c r="R61" s="115">
        <v>0</v>
      </c>
      <c r="S61" s="39"/>
    </row>
    <row r="62" spans="1:19" ht="20.25" customHeight="1">
      <c r="A62" s="5"/>
      <c r="B62" s="1"/>
      <c r="C62" s="1"/>
      <c r="D62" s="1"/>
      <c r="E62" s="1"/>
      <c r="F62" s="8"/>
      <c r="G62" s="53"/>
      <c r="H62" s="1"/>
      <c r="I62" s="1"/>
      <c r="J62" s="1"/>
      <c r="K62" s="1"/>
      <c r="L62" s="34">
        <v>29</v>
      </c>
      <c r="M62" s="38" t="s">
        <v>58</v>
      </c>
      <c r="N62" s="14"/>
      <c r="O62" s="14"/>
      <c r="P62" s="14"/>
      <c r="Q62" s="10"/>
      <c r="R62" s="115">
        <v>0</v>
      </c>
      <c r="S62" s="39"/>
    </row>
    <row r="63" spans="1:19" ht="20.25" customHeight="1">
      <c r="A63" s="64" t="s">
        <v>52</v>
      </c>
      <c r="B63" s="16"/>
      <c r="C63" s="16"/>
      <c r="D63" s="16"/>
      <c r="E63" s="16"/>
      <c r="F63" s="65"/>
      <c r="G63" s="66" t="s">
        <v>53</v>
      </c>
      <c r="H63" s="16"/>
      <c r="I63" s="16"/>
      <c r="J63" s="16"/>
      <c r="K63" s="16"/>
      <c r="L63" s="44">
        <v>30</v>
      </c>
      <c r="M63" s="45" t="s">
        <v>59</v>
      </c>
      <c r="N63" s="46"/>
      <c r="O63" s="46"/>
      <c r="P63" s="46"/>
      <c r="Q63" s="47"/>
      <c r="R63" s="109">
        <v>0</v>
      </c>
      <c r="S63" s="67"/>
    </row>
    <row r="66" spans="1:18" ht="27" customHeight="1">
      <c r="A66" s="349"/>
      <c r="B66" s="349"/>
      <c r="C66" s="349"/>
      <c r="D66" s="349"/>
      <c r="E66" s="349"/>
      <c r="F66" s="349"/>
      <c r="G66" s="349"/>
      <c r="H66" s="349"/>
      <c r="I66" s="349"/>
      <c r="J66" s="349"/>
      <c r="K66" s="349"/>
      <c r="L66" s="349"/>
      <c r="M66" s="349"/>
      <c r="N66" s="349"/>
      <c r="O66" s="349"/>
      <c r="P66" s="349"/>
      <c r="Q66" s="349"/>
      <c r="R66" s="349"/>
    </row>
  </sheetData>
  <sheetProtection formatCells="0" formatColumns="0" formatRows="0" insertColumns="0" insertRows="0" insertHyperlinks="0" deleteColumns="0" deleteRows="0" sort="0" autoFilter="0" pivotTables="0"/>
  <customSheetViews>
    <customSheetView guid="{D6CFA044-0C8C-4ECE-96A2-AFF3DD5E0425}" showGridLines="0" fitToPage="1" hiddenRows="1" topLeftCell="A2">
      <selection activeCell="U30" sqref="U30"/>
      <pageMargins left="0.59055118110236227" right="0.59055118110236227" top="0.9055118110236221" bottom="0.9055118110236221" header="0.51181102362204722" footer="0.51181102362204722"/>
      <printOptions horizontalCentered="1" verticalCentered="1"/>
      <pageSetup paperSize="9" scale="94" orientation="portrait" errors="blank" horizontalDpi="200" verticalDpi="200" r:id="rId1"/>
      <headerFooter alignWithMargins="0">
        <oddFooter>&amp;A</oddFooter>
      </headerFooter>
    </customSheetView>
    <customSheetView guid="{82B4F4D9-5370-4303-A97E-2A49E01AF629}" showGridLines="0" fitToPage="1" hiddenRows="1" topLeftCell="A2">
      <selection activeCell="U30" sqref="U30"/>
      <pageMargins left="0.59055118110236227" right="0.59055118110236227" top="0.9055118110236221" bottom="0.9055118110236221" header="0.51181102362204722" footer="0.51181102362204722"/>
      <printOptions horizontalCentered="1" verticalCentered="1"/>
      <pageSetup paperSize="9" scale="94" orientation="portrait" errors="blank" horizontalDpi="200" verticalDpi="200" r:id="rId2"/>
      <headerFooter alignWithMargins="0">
        <oddFooter>&amp;A</oddFooter>
      </headerFooter>
    </customSheetView>
    <customSheetView guid="{65E3123D-ED26-44E3-A414-09EEEF825484}" showGridLines="0" fitToPage="1" hiddenRows="1" topLeftCell="A2">
      <selection activeCell="U30" sqref="U30"/>
      <pageMargins left="0.59055118110236227" right="0.59055118110236227" top="0.9055118110236221" bottom="0.9055118110236221" header="0.51181102362204722" footer="0.51181102362204722"/>
      <printOptions horizontalCentered="1" verticalCentered="1"/>
      <pageSetup paperSize="9" scale="94" orientation="portrait" errors="blank" horizontalDpi="200" verticalDpi="200" r:id="rId3"/>
      <headerFooter alignWithMargins="0">
        <oddFooter>&amp;A</oddFooter>
      </headerFooter>
    </customSheetView>
  </customSheetViews>
  <mergeCells count="6">
    <mergeCell ref="E5:J5"/>
    <mergeCell ref="E7:J7"/>
    <mergeCell ref="E9:J9"/>
    <mergeCell ref="P9:R9"/>
    <mergeCell ref="A66:R66"/>
    <mergeCell ref="E26:J26"/>
  </mergeCells>
  <printOptions horizontalCentered="1" verticalCentered="1"/>
  <pageMargins left="0.59055118110236227" right="0.59055118110236227" top="0.9055118110236221" bottom="0.9055118110236221" header="0.51181102362204722" footer="0.51181102362204722"/>
  <pageSetup paperSize="9" scale="94" orientation="portrait" errors="blank" horizontalDpi="200" verticalDpi="200" r:id="rId4"/>
  <headerFooter alignWithMargins="0">
    <oddFooter>&amp;A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0D47D5-913A-4D82-9161-63B025F01E04}">
  <sheetPr>
    <pageSetUpPr fitToPage="1"/>
  </sheetPr>
  <dimension ref="A1:M39"/>
  <sheetViews>
    <sheetView showGridLines="0" zoomScaleNormal="100" workbookViewId="0">
      <selection activeCell="E17" sqref="E17"/>
    </sheetView>
  </sheetViews>
  <sheetFormatPr defaultColWidth="9.140625" defaultRowHeight="12.75"/>
  <cols>
    <col min="1" max="1" width="5.5703125" style="261" customWidth="1"/>
    <col min="2" max="2" width="4.42578125" style="256" customWidth="1"/>
    <col min="3" max="3" width="6" style="256" customWidth="1"/>
    <col min="4" max="4" width="12.7109375" style="306" customWidth="1"/>
    <col min="5" max="5" width="94.28515625" style="305" customWidth="1"/>
    <col min="6" max="6" width="7.7109375" style="256" customWidth="1"/>
    <col min="7" max="7" width="9.85546875" style="261" customWidth="1"/>
    <col min="8" max="8" width="13.140625" style="261" customWidth="1"/>
    <col min="9" max="9" width="15.5703125" style="261" customWidth="1"/>
    <col min="10" max="10" width="9.140625" style="261"/>
    <col min="11" max="11" width="28.7109375" style="239" customWidth="1"/>
    <col min="12" max="12" width="10.7109375" style="239" customWidth="1"/>
    <col min="13" max="13" width="9.140625" style="261"/>
    <col min="14" max="16384" width="9.140625" style="263"/>
  </cols>
  <sheetData>
    <row r="1" spans="1:13" s="239" customFormat="1" ht="18">
      <c r="A1" s="236" t="s">
        <v>114</v>
      </c>
      <c r="B1" s="237"/>
      <c r="C1" s="237"/>
      <c r="D1" s="238"/>
      <c r="E1" s="238"/>
      <c r="F1" s="237"/>
      <c r="G1" s="237"/>
      <c r="H1" s="237"/>
      <c r="I1" s="237"/>
    </row>
    <row r="2" spans="1:13" s="239" customFormat="1">
      <c r="A2" s="240" t="s">
        <v>60</v>
      </c>
      <c r="B2" s="237"/>
      <c r="C2" s="241" t="str">
        <f>'[1]Krycí list'!E5</f>
        <v>Budova B</v>
      </c>
      <c r="D2" s="242"/>
      <c r="E2" s="242"/>
      <c r="F2" s="237"/>
      <c r="G2" s="237"/>
      <c r="H2" s="237"/>
      <c r="I2" s="237"/>
    </row>
    <row r="3" spans="1:13" s="239" customFormat="1">
      <c r="A3" s="240" t="s">
        <v>61</v>
      </c>
      <c r="B3" s="237"/>
      <c r="C3" s="356" t="str">
        <f>'[1]Krycí list'!E7</f>
        <v>Základní škola, Liberec, Švermova 403/40, p. o.</v>
      </c>
      <c r="D3" s="357"/>
      <c r="E3" s="357"/>
      <c r="F3" s="237"/>
      <c r="G3" s="237"/>
      <c r="H3" s="237"/>
      <c r="I3" s="241"/>
    </row>
    <row r="4" spans="1:13" s="239" customFormat="1">
      <c r="A4" s="240" t="s">
        <v>62</v>
      </c>
      <c r="B4" s="237"/>
      <c r="C4" s="241" t="str">
        <f>'[1]Krycí list'!E9</f>
        <v>OCENĚNÝ SOUPIS PRACÍ A DODÁVEK A SLUŽEB</v>
      </c>
      <c r="D4" s="242"/>
      <c r="E4" s="242"/>
      <c r="F4" s="237"/>
      <c r="G4" s="237"/>
      <c r="H4" s="237"/>
      <c r="I4" s="241"/>
    </row>
    <row r="5" spans="1:13" s="239" customFormat="1">
      <c r="A5" s="237" t="s">
        <v>70</v>
      </c>
      <c r="B5" s="237"/>
      <c r="C5" s="241" t="str">
        <f>'[1]Krycí list'!P5</f>
        <v xml:space="preserve"> </v>
      </c>
      <c r="D5" s="242"/>
      <c r="E5" s="242"/>
      <c r="F5" s="237"/>
      <c r="G5" s="237"/>
      <c r="H5" s="237"/>
      <c r="I5" s="241"/>
    </row>
    <row r="6" spans="1:13" s="239" customFormat="1">
      <c r="A6" s="237"/>
      <c r="B6" s="237"/>
      <c r="C6" s="241"/>
      <c r="D6" s="242"/>
      <c r="E6" s="242"/>
      <c r="F6" s="237"/>
      <c r="G6" s="237"/>
      <c r="H6" s="237"/>
      <c r="I6" s="241"/>
    </row>
    <row r="7" spans="1:13" s="239" customFormat="1">
      <c r="A7" s="237" t="s">
        <v>64</v>
      </c>
      <c r="B7" s="237"/>
      <c r="C7" s="356" t="str">
        <f>'[1]Krycí list'!E26</f>
        <v>Statutární Město Liberec,
Švermova 403/40, Liberec X-Františkov, 460 10 Liberec</v>
      </c>
      <c r="D7" s="357"/>
      <c r="E7" s="357"/>
      <c r="F7" s="237"/>
      <c r="G7" s="237"/>
      <c r="H7" s="237"/>
      <c r="I7" s="241"/>
    </row>
    <row r="8" spans="1:13" s="239" customFormat="1">
      <c r="A8" s="237" t="s">
        <v>65</v>
      </c>
      <c r="B8" s="237"/>
      <c r="C8" s="356" t="str">
        <f>'[1]Krycí list'!E28</f>
        <v xml:space="preserve"> </v>
      </c>
      <c r="D8" s="357"/>
      <c r="E8" s="242"/>
      <c r="F8" s="237"/>
      <c r="G8" s="237"/>
      <c r="H8" s="237"/>
      <c r="I8" s="241"/>
    </row>
    <row r="9" spans="1:13" s="239" customFormat="1">
      <c r="A9" s="237" t="s">
        <v>66</v>
      </c>
      <c r="B9" s="237"/>
      <c r="C9" s="358" t="str">
        <f>'[1]Krycí list'!O31</f>
        <v>11/2024</v>
      </c>
      <c r="D9" s="357"/>
      <c r="E9" s="242"/>
      <c r="F9" s="237"/>
      <c r="G9" s="237"/>
      <c r="H9" s="237"/>
      <c r="I9" s="241"/>
    </row>
    <row r="10" spans="1:13" s="239" customFormat="1">
      <c r="A10" s="237"/>
      <c r="B10" s="237"/>
      <c r="C10" s="237"/>
      <c r="D10" s="238"/>
      <c r="E10" s="238"/>
      <c r="F10" s="237"/>
      <c r="G10" s="237"/>
      <c r="H10" s="237"/>
      <c r="I10" s="237"/>
    </row>
    <row r="11" spans="1:13" s="249" customFormat="1" ht="50.25" customHeight="1">
      <c r="A11" s="244" t="s">
        <v>71</v>
      </c>
      <c r="B11" s="245" t="s">
        <v>72</v>
      </c>
      <c r="C11" s="245" t="s">
        <v>73</v>
      </c>
      <c r="D11" s="245" t="s">
        <v>108</v>
      </c>
      <c r="E11" s="245" t="s">
        <v>105</v>
      </c>
      <c r="F11" s="245" t="s">
        <v>74</v>
      </c>
      <c r="G11" s="245" t="s">
        <v>75</v>
      </c>
      <c r="H11" s="245" t="s">
        <v>106</v>
      </c>
      <c r="I11" s="245" t="s">
        <v>107</v>
      </c>
      <c r="J11" s="246"/>
      <c r="K11" s="247" t="s">
        <v>110</v>
      </c>
      <c r="L11" s="248" t="s">
        <v>158</v>
      </c>
    </row>
    <row r="12" spans="1:13" s="256" customFormat="1">
      <c r="A12" s="250">
        <v>1</v>
      </c>
      <c r="B12" s="251">
        <v>2</v>
      </c>
      <c r="C12" s="251">
        <v>3</v>
      </c>
      <c r="D12" s="252">
        <v>4</v>
      </c>
      <c r="E12" s="252">
        <v>5</v>
      </c>
      <c r="F12" s="251">
        <v>6</v>
      </c>
      <c r="G12" s="251">
        <v>7</v>
      </c>
      <c r="H12" s="251">
        <v>8</v>
      </c>
      <c r="I12" s="251">
        <v>9</v>
      </c>
      <c r="J12" s="253"/>
      <c r="K12" s="254">
        <v>10</v>
      </c>
      <c r="L12" s="255">
        <v>12</v>
      </c>
    </row>
    <row r="13" spans="1:13">
      <c r="A13" s="257"/>
      <c r="B13" s="258"/>
      <c r="C13" s="258"/>
      <c r="D13" s="259"/>
      <c r="E13" s="260"/>
      <c r="F13" s="258"/>
      <c r="G13" s="257"/>
      <c r="H13" s="257"/>
      <c r="I13" s="257"/>
    </row>
    <row r="14" spans="1:13" s="271" customFormat="1">
      <c r="A14" s="264"/>
      <c r="B14" s="265"/>
      <c r="C14" s="266"/>
      <c r="D14" s="267" t="s">
        <v>96</v>
      </c>
      <c r="E14" s="268" t="s">
        <v>405</v>
      </c>
      <c r="F14" s="266"/>
      <c r="G14" s="262"/>
      <c r="H14" s="262"/>
      <c r="I14" s="269">
        <f>SUBTOTAL(9,I15:I38)</f>
        <v>0</v>
      </c>
      <c r="J14" s="262"/>
      <c r="K14" s="270"/>
      <c r="L14" s="270"/>
      <c r="M14" s="262"/>
    </row>
    <row r="15" spans="1:13" s="282" customFormat="1">
      <c r="A15" s="272"/>
      <c r="B15" s="273"/>
      <c r="C15" s="274"/>
      <c r="D15" s="275"/>
      <c r="E15" s="276" t="s">
        <v>175</v>
      </c>
      <c r="F15" s="274"/>
      <c r="G15" s="277"/>
      <c r="H15" s="277"/>
      <c r="I15" s="278">
        <f>SUBTOTAL(9,I16:I24)</f>
        <v>0</v>
      </c>
      <c r="J15" s="279"/>
      <c r="K15" s="243"/>
      <c r="L15" s="243"/>
      <c r="M15" s="279"/>
    </row>
    <row r="16" spans="1:13" s="282" customFormat="1" ht="102">
      <c r="A16" s="272">
        <v>1</v>
      </c>
      <c r="B16" s="283"/>
      <c r="C16" s="283" t="s">
        <v>113</v>
      </c>
      <c r="D16" s="284" t="s">
        <v>149</v>
      </c>
      <c r="E16" s="285" t="s">
        <v>290</v>
      </c>
      <c r="F16" s="283" t="s">
        <v>76</v>
      </c>
      <c r="G16" s="281">
        <v>1</v>
      </c>
      <c r="H16" s="229"/>
      <c r="I16" s="229">
        <f t="shared" ref="I16:I24" si="0">ROUND(G16*H16,2)</f>
        <v>0</v>
      </c>
      <c r="J16" s="279"/>
      <c r="K16" s="286"/>
      <c r="L16" s="286"/>
      <c r="M16" s="279"/>
    </row>
    <row r="17" spans="1:13" s="282" customFormat="1" ht="89.25">
      <c r="A17" s="272">
        <v>2</v>
      </c>
      <c r="B17" s="283"/>
      <c r="C17" s="283" t="s">
        <v>113</v>
      </c>
      <c r="D17" s="284" t="s">
        <v>150</v>
      </c>
      <c r="E17" s="285" t="s">
        <v>157</v>
      </c>
      <c r="F17" s="283" t="s">
        <v>76</v>
      </c>
      <c r="G17" s="281">
        <v>1</v>
      </c>
      <c r="H17" s="229"/>
      <c r="I17" s="229">
        <f t="shared" si="0"/>
        <v>0</v>
      </c>
      <c r="J17" s="272"/>
      <c r="K17" s="286"/>
      <c r="L17" s="286"/>
      <c r="M17" s="279"/>
    </row>
    <row r="18" spans="1:13" s="282" customFormat="1" ht="51">
      <c r="A18" s="272">
        <v>3</v>
      </c>
      <c r="B18" s="283"/>
      <c r="C18" s="283" t="s">
        <v>113</v>
      </c>
      <c r="D18" s="284" t="s">
        <v>115</v>
      </c>
      <c r="E18" s="287" t="s">
        <v>185</v>
      </c>
      <c r="F18" s="283" t="s">
        <v>76</v>
      </c>
      <c r="G18" s="281">
        <v>1</v>
      </c>
      <c r="H18" s="229"/>
      <c r="I18" s="229">
        <f t="shared" si="0"/>
        <v>0</v>
      </c>
      <c r="J18" s="279"/>
      <c r="K18" s="286"/>
      <c r="L18" s="286"/>
      <c r="M18" s="279"/>
    </row>
    <row r="19" spans="1:13" s="282" customFormat="1" ht="25.5">
      <c r="A19" s="272">
        <v>4</v>
      </c>
      <c r="B19" s="283"/>
      <c r="C19" s="288" t="s">
        <v>113</v>
      </c>
      <c r="D19" s="286" t="s">
        <v>126</v>
      </c>
      <c r="E19" s="285" t="s">
        <v>161</v>
      </c>
      <c r="F19" s="283" t="s">
        <v>76</v>
      </c>
      <c r="G19" s="281">
        <v>1</v>
      </c>
      <c r="H19" s="229"/>
      <c r="I19" s="229">
        <f t="shared" si="0"/>
        <v>0</v>
      </c>
      <c r="J19" s="289"/>
      <c r="K19" s="286"/>
      <c r="L19" s="290"/>
      <c r="M19" s="279"/>
    </row>
    <row r="20" spans="1:13" s="282" customFormat="1" ht="38.25">
      <c r="A20" s="272">
        <v>5</v>
      </c>
      <c r="B20" s="283"/>
      <c r="C20" s="288" t="s">
        <v>113</v>
      </c>
      <c r="D20" s="286" t="s">
        <v>164</v>
      </c>
      <c r="E20" s="285" t="s">
        <v>162</v>
      </c>
      <c r="F20" s="283" t="s">
        <v>76</v>
      </c>
      <c r="G20" s="281">
        <v>1</v>
      </c>
      <c r="H20" s="229"/>
      <c r="I20" s="229">
        <f t="shared" si="0"/>
        <v>0</v>
      </c>
      <c r="J20" s="289"/>
      <c r="K20" s="243"/>
      <c r="L20" s="290"/>
      <c r="M20" s="279"/>
    </row>
    <row r="21" spans="1:13" s="282" customFormat="1" ht="25.5">
      <c r="A21" s="272">
        <v>6</v>
      </c>
      <c r="B21" s="283"/>
      <c r="C21" s="288" t="s">
        <v>113</v>
      </c>
      <c r="D21" s="286" t="s">
        <v>126</v>
      </c>
      <c r="E21" s="285" t="s">
        <v>163</v>
      </c>
      <c r="F21" s="283" t="s">
        <v>76</v>
      </c>
      <c r="G21" s="281">
        <v>1</v>
      </c>
      <c r="H21" s="229"/>
      <c r="I21" s="229">
        <f t="shared" si="0"/>
        <v>0</v>
      </c>
      <c r="J21" s="289"/>
      <c r="K21" s="286"/>
      <c r="L21" s="290"/>
      <c r="M21" s="279"/>
    </row>
    <row r="22" spans="1:13" s="282" customFormat="1" ht="25.5">
      <c r="A22" s="272">
        <v>7</v>
      </c>
      <c r="B22" s="283"/>
      <c r="C22" s="283" t="s">
        <v>113</v>
      </c>
      <c r="D22" s="286" t="s">
        <v>122</v>
      </c>
      <c r="E22" s="285" t="s">
        <v>136</v>
      </c>
      <c r="F22" s="283" t="s">
        <v>76</v>
      </c>
      <c r="G22" s="281">
        <v>1</v>
      </c>
      <c r="H22" s="229"/>
      <c r="I22" s="229">
        <f t="shared" si="0"/>
        <v>0</v>
      </c>
      <c r="J22" s="279"/>
      <c r="K22" s="286"/>
      <c r="L22" s="286"/>
      <c r="M22" s="279"/>
    </row>
    <row r="23" spans="1:13" s="282" customFormat="1" ht="63.75">
      <c r="A23" s="272">
        <v>8</v>
      </c>
      <c r="B23" s="283"/>
      <c r="C23" s="283" t="s">
        <v>113</v>
      </c>
      <c r="D23" s="284" t="s">
        <v>128</v>
      </c>
      <c r="E23" s="285" t="s">
        <v>183</v>
      </c>
      <c r="F23" s="283" t="s">
        <v>76</v>
      </c>
      <c r="G23" s="281">
        <v>1</v>
      </c>
      <c r="H23" s="229"/>
      <c r="I23" s="229">
        <f t="shared" si="0"/>
        <v>0</v>
      </c>
      <c r="J23" s="279"/>
      <c r="K23" s="243"/>
      <c r="L23" s="243"/>
      <c r="M23" s="279"/>
    </row>
    <row r="24" spans="1:13" s="282" customFormat="1" ht="51">
      <c r="A24" s="272">
        <v>9</v>
      </c>
      <c r="B24" s="283"/>
      <c r="C24" s="283" t="s">
        <v>113</v>
      </c>
      <c r="D24" s="284" t="s">
        <v>80</v>
      </c>
      <c r="E24" s="285" t="s">
        <v>151</v>
      </c>
      <c r="F24" s="283" t="s">
        <v>76</v>
      </c>
      <c r="G24" s="281">
        <v>1</v>
      </c>
      <c r="H24" s="229"/>
      <c r="I24" s="229">
        <f t="shared" si="0"/>
        <v>0</v>
      </c>
      <c r="J24" s="279"/>
      <c r="K24" s="243"/>
      <c r="L24" s="286"/>
      <c r="M24" s="279"/>
    </row>
    <row r="25" spans="1:13" s="282" customFormat="1">
      <c r="A25" s="272"/>
      <c r="B25" s="283"/>
      <c r="C25" s="273"/>
      <c r="D25" s="291"/>
      <c r="E25" s="276" t="s">
        <v>176</v>
      </c>
      <c r="F25" s="292"/>
      <c r="G25" s="277"/>
      <c r="H25" s="277"/>
      <c r="I25" s="278">
        <f>SUBTOTAL(9,I26:I35)</f>
        <v>0</v>
      </c>
      <c r="J25" s="279"/>
      <c r="K25" s="243"/>
      <c r="L25" s="243"/>
      <c r="M25" s="279"/>
    </row>
    <row r="26" spans="1:13" s="282" customFormat="1" ht="102">
      <c r="A26" s="272">
        <v>10</v>
      </c>
      <c r="B26" s="283"/>
      <c r="C26" s="283" t="s">
        <v>113</v>
      </c>
      <c r="D26" s="284" t="s">
        <v>87</v>
      </c>
      <c r="E26" s="285" t="s">
        <v>241</v>
      </c>
      <c r="F26" s="283" t="s">
        <v>76</v>
      </c>
      <c r="G26" s="281">
        <v>1</v>
      </c>
      <c r="H26" s="229"/>
      <c r="I26" s="293">
        <f t="shared" ref="I26:I35" si="1">ROUND(G26*H26,2)</f>
        <v>0</v>
      </c>
      <c r="J26" s="279"/>
      <c r="K26" s="286"/>
      <c r="L26" s="243"/>
      <c r="M26" s="279"/>
    </row>
    <row r="27" spans="1:13" s="282" customFormat="1" ht="63.75">
      <c r="A27" s="272">
        <v>11</v>
      </c>
      <c r="B27" s="283"/>
      <c r="C27" s="283" t="s">
        <v>113</v>
      </c>
      <c r="D27" s="284" t="s">
        <v>88</v>
      </c>
      <c r="E27" s="285" t="s">
        <v>152</v>
      </c>
      <c r="F27" s="283" t="s">
        <v>76</v>
      </c>
      <c r="G27" s="281">
        <v>1</v>
      </c>
      <c r="H27" s="229"/>
      <c r="I27" s="293">
        <f t="shared" si="1"/>
        <v>0</v>
      </c>
      <c r="J27" s="294"/>
      <c r="K27" s="286"/>
      <c r="L27" s="243"/>
      <c r="M27" s="279"/>
    </row>
    <row r="28" spans="1:13" s="282" customFormat="1" ht="25.5">
      <c r="A28" s="272">
        <v>12</v>
      </c>
      <c r="B28" s="283"/>
      <c r="C28" s="283" t="s">
        <v>113</v>
      </c>
      <c r="D28" s="286" t="s">
        <v>124</v>
      </c>
      <c r="E28" s="287" t="s">
        <v>144</v>
      </c>
      <c r="F28" s="283" t="s">
        <v>76</v>
      </c>
      <c r="G28" s="281">
        <v>1</v>
      </c>
      <c r="H28" s="229"/>
      <c r="I28" s="293">
        <f t="shared" si="1"/>
        <v>0</v>
      </c>
      <c r="J28" s="294"/>
      <c r="K28" s="286"/>
      <c r="L28" s="290"/>
      <c r="M28" s="279"/>
    </row>
    <row r="29" spans="1:13" s="282" customFormat="1" ht="25.5">
      <c r="A29" s="272">
        <v>13</v>
      </c>
      <c r="B29" s="283"/>
      <c r="C29" s="283" t="s">
        <v>113</v>
      </c>
      <c r="D29" s="286" t="s">
        <v>125</v>
      </c>
      <c r="E29" s="285" t="s">
        <v>145</v>
      </c>
      <c r="F29" s="283" t="s">
        <v>76</v>
      </c>
      <c r="G29" s="281">
        <v>1</v>
      </c>
      <c r="H29" s="229"/>
      <c r="I29" s="229">
        <f t="shared" si="1"/>
        <v>0</v>
      </c>
      <c r="J29" s="294"/>
      <c r="K29" s="286"/>
      <c r="L29" s="290"/>
      <c r="M29" s="279"/>
    </row>
    <row r="30" spans="1:13" s="282" customFormat="1" ht="102">
      <c r="A30" s="272">
        <v>14</v>
      </c>
      <c r="B30" s="283"/>
      <c r="C30" s="283" t="s">
        <v>113</v>
      </c>
      <c r="D30" s="284" t="s">
        <v>291</v>
      </c>
      <c r="E30" s="285" t="s">
        <v>292</v>
      </c>
      <c r="F30" s="283" t="s">
        <v>76</v>
      </c>
      <c r="G30" s="281">
        <v>25</v>
      </c>
      <c r="H30" s="229"/>
      <c r="I30" s="229">
        <f t="shared" si="1"/>
        <v>0</v>
      </c>
      <c r="J30" s="279"/>
      <c r="K30" s="232"/>
      <c r="L30" s="243"/>
      <c r="M30" s="279"/>
    </row>
    <row r="31" spans="1:13" s="282" customFormat="1" ht="102">
      <c r="A31" s="272">
        <v>15</v>
      </c>
      <c r="B31" s="283"/>
      <c r="C31" s="283" t="s">
        <v>113</v>
      </c>
      <c r="D31" s="284" t="s">
        <v>89</v>
      </c>
      <c r="E31" s="285" t="s">
        <v>241</v>
      </c>
      <c r="F31" s="283" t="s">
        <v>76</v>
      </c>
      <c r="G31" s="281">
        <v>24</v>
      </c>
      <c r="H31" s="229"/>
      <c r="I31" s="293">
        <f t="shared" si="1"/>
        <v>0</v>
      </c>
      <c r="J31" s="279"/>
      <c r="K31" s="286"/>
      <c r="L31" s="243"/>
      <c r="M31" s="279"/>
    </row>
    <row r="32" spans="1:13" s="282" customFormat="1" ht="63.75">
      <c r="A32" s="272">
        <v>16</v>
      </c>
      <c r="B32" s="283"/>
      <c r="C32" s="283" t="s">
        <v>113</v>
      </c>
      <c r="D32" s="284" t="s">
        <v>88</v>
      </c>
      <c r="E32" s="285" t="s">
        <v>152</v>
      </c>
      <c r="F32" s="283" t="s">
        <v>76</v>
      </c>
      <c r="G32" s="281">
        <v>24</v>
      </c>
      <c r="H32" s="229"/>
      <c r="I32" s="293">
        <f t="shared" si="1"/>
        <v>0</v>
      </c>
      <c r="J32" s="294"/>
      <c r="K32" s="286"/>
      <c r="L32" s="243"/>
      <c r="M32" s="279"/>
    </row>
    <row r="33" spans="1:13" s="282" customFormat="1" ht="25.5">
      <c r="A33" s="272">
        <v>17</v>
      </c>
      <c r="B33" s="283"/>
      <c r="C33" s="283" t="s">
        <v>113</v>
      </c>
      <c r="D33" s="286" t="s">
        <v>124</v>
      </c>
      <c r="E33" s="287" t="s">
        <v>134</v>
      </c>
      <c r="F33" s="283" t="s">
        <v>76</v>
      </c>
      <c r="G33" s="281">
        <v>24</v>
      </c>
      <c r="H33" s="229"/>
      <c r="I33" s="293">
        <f t="shared" si="1"/>
        <v>0</v>
      </c>
      <c r="J33" s="294"/>
      <c r="K33" s="286"/>
      <c r="L33" s="290"/>
      <c r="M33" s="279"/>
    </row>
    <row r="34" spans="1:13" s="282" customFormat="1" ht="51">
      <c r="A34" s="272">
        <v>18</v>
      </c>
      <c r="B34" s="283"/>
      <c r="C34" s="283" t="s">
        <v>113</v>
      </c>
      <c r="D34" s="284" t="s">
        <v>270</v>
      </c>
      <c r="E34" s="301" t="s">
        <v>293</v>
      </c>
      <c r="F34" s="283" t="s">
        <v>76</v>
      </c>
      <c r="G34" s="281">
        <v>1</v>
      </c>
      <c r="H34" s="229"/>
      <c r="I34" s="229">
        <f>ROUND(G34*H34,2)</f>
        <v>0</v>
      </c>
      <c r="J34" s="294"/>
      <c r="K34" s="243"/>
      <c r="L34" s="290"/>
      <c r="M34" s="279"/>
    </row>
    <row r="35" spans="1:13" s="282" customFormat="1" ht="38.25">
      <c r="A35" s="272">
        <v>19</v>
      </c>
      <c r="B35" s="283"/>
      <c r="C35" s="283" t="s">
        <v>113</v>
      </c>
      <c r="D35" s="284" t="s">
        <v>90</v>
      </c>
      <c r="E35" s="285" t="s">
        <v>127</v>
      </c>
      <c r="F35" s="283" t="s">
        <v>76</v>
      </c>
      <c r="G35" s="281">
        <v>1</v>
      </c>
      <c r="H35" s="229"/>
      <c r="I35" s="293">
        <f t="shared" si="1"/>
        <v>0</v>
      </c>
      <c r="J35" s="279"/>
      <c r="K35" s="286"/>
      <c r="L35" s="290"/>
      <c r="M35" s="279"/>
    </row>
    <row r="36" spans="1:13" s="282" customFormat="1">
      <c r="A36" s="272"/>
      <c r="B36" s="283"/>
      <c r="C36" s="283"/>
      <c r="D36" s="284"/>
      <c r="E36" s="276" t="s">
        <v>142</v>
      </c>
      <c r="F36" s="292"/>
      <c r="G36" s="277"/>
      <c r="H36" s="277"/>
      <c r="I36" s="278">
        <f>SUBTOTAL(9,I37:I38)</f>
        <v>0</v>
      </c>
      <c r="J36" s="279"/>
      <c r="K36" s="286"/>
      <c r="L36" s="243"/>
      <c r="M36" s="279"/>
    </row>
    <row r="37" spans="1:13" s="282" customFormat="1" ht="38.25">
      <c r="A37" s="272">
        <v>20</v>
      </c>
      <c r="B37" s="283"/>
      <c r="C37" s="288" t="s">
        <v>113</v>
      </c>
      <c r="D37" s="296" t="s">
        <v>172</v>
      </c>
      <c r="E37" s="298" t="s">
        <v>170</v>
      </c>
      <c r="F37" s="283" t="s">
        <v>76</v>
      </c>
      <c r="G37" s="281">
        <v>1</v>
      </c>
      <c r="H37" s="229"/>
      <c r="I37" s="229">
        <f t="shared" ref="I37:I38" si="2">ROUND(G37*H37,2)</f>
        <v>0</v>
      </c>
      <c r="J37" s="279"/>
      <c r="K37" s="299"/>
      <c r="L37" s="243"/>
      <c r="M37" s="279"/>
    </row>
    <row r="38" spans="1:13" s="282" customFormat="1" ht="25.5">
      <c r="A38" s="272">
        <v>21</v>
      </c>
      <c r="B38" s="283"/>
      <c r="C38" s="288" t="s">
        <v>113</v>
      </c>
      <c r="D38" s="296" t="s">
        <v>126</v>
      </c>
      <c r="E38" s="285" t="s">
        <v>171</v>
      </c>
      <c r="F38" s="283" t="s">
        <v>76</v>
      </c>
      <c r="G38" s="281">
        <f>G37</f>
        <v>1</v>
      </c>
      <c r="H38" s="229"/>
      <c r="I38" s="229">
        <f t="shared" si="2"/>
        <v>0</v>
      </c>
      <c r="J38" s="279"/>
      <c r="K38" s="299"/>
      <c r="L38" s="243"/>
      <c r="M38" s="279"/>
    </row>
    <row r="39" spans="1:13">
      <c r="A39" s="327"/>
      <c r="B39" s="328"/>
      <c r="C39" s="328"/>
      <c r="D39" s="329"/>
      <c r="E39" s="330" t="s">
        <v>109</v>
      </c>
      <c r="F39" s="328"/>
      <c r="G39" s="331"/>
      <c r="H39" s="331"/>
      <c r="I39" s="332">
        <f>SUBTOTAL(9,I14:I38)</f>
        <v>0</v>
      </c>
      <c r="J39" s="331"/>
      <c r="K39" s="333"/>
    </row>
  </sheetData>
  <sheetProtection formatCells="0" formatColumns="0" formatRows="0" insertColumns="0" insertRows="0" insertHyperlinks="0" deleteColumns="0" deleteRows="0" sort="0" autoFilter="0" pivotTables="0"/>
  <mergeCells count="4">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35" fitToHeight="999" orientation="landscape" errors="blank"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8840F-FBE9-4E5A-8EE1-085031C8142A}">
  <sheetPr>
    <pageSetUpPr fitToPage="1"/>
  </sheetPr>
  <dimension ref="A1:M53"/>
  <sheetViews>
    <sheetView showGridLines="0" zoomScaleNormal="100" workbookViewId="0">
      <selection activeCell="E17" sqref="E17"/>
    </sheetView>
  </sheetViews>
  <sheetFormatPr defaultColWidth="9.140625" defaultRowHeight="12.75"/>
  <cols>
    <col min="1" max="1" width="5.5703125" style="261" customWidth="1"/>
    <col min="2" max="2" width="4.42578125" style="256" customWidth="1"/>
    <col min="3" max="3" width="6" style="256" customWidth="1"/>
    <col min="4" max="4" width="12.7109375" style="306" customWidth="1"/>
    <col min="5" max="5" width="94.28515625" style="305" customWidth="1"/>
    <col min="6" max="6" width="7.7109375" style="256" customWidth="1"/>
    <col min="7" max="7" width="9.85546875" style="261" customWidth="1"/>
    <col min="8" max="8" width="13.140625" style="261" customWidth="1"/>
    <col min="9" max="9" width="15.5703125" style="261" customWidth="1"/>
    <col min="10" max="10" width="9.140625" style="261"/>
    <col min="11" max="11" width="28.7109375" style="239" customWidth="1"/>
    <col min="12" max="12" width="10.7109375" style="239" customWidth="1"/>
    <col min="13" max="13" width="9.140625" style="261"/>
    <col min="14" max="16384" width="9.140625" style="263"/>
  </cols>
  <sheetData>
    <row r="1" spans="1:13" s="239" customFormat="1" ht="18">
      <c r="A1" s="236" t="s">
        <v>114</v>
      </c>
      <c r="B1" s="237"/>
      <c r="C1" s="237"/>
      <c r="D1" s="238"/>
      <c r="E1" s="238"/>
      <c r="F1" s="237"/>
      <c r="G1" s="237"/>
      <c r="H1" s="237"/>
      <c r="I1" s="237"/>
    </row>
    <row r="2" spans="1:13" s="239" customFormat="1">
      <c r="A2" s="240" t="s">
        <v>60</v>
      </c>
      <c r="B2" s="237"/>
      <c r="C2" s="241" t="str">
        <f>'[1]Krycí list'!E5</f>
        <v>Budova B</v>
      </c>
      <c r="D2" s="242"/>
      <c r="E2" s="242"/>
      <c r="F2" s="237"/>
      <c r="G2" s="237"/>
      <c r="H2" s="237"/>
      <c r="I2" s="237"/>
    </row>
    <row r="3" spans="1:13" s="239" customFormat="1">
      <c r="A3" s="240" t="s">
        <v>61</v>
      </c>
      <c r="B3" s="237"/>
      <c r="C3" s="356" t="str">
        <f>'[1]Krycí list'!E7</f>
        <v>Základní škola, Liberec, Švermova 403/40, p. o.</v>
      </c>
      <c r="D3" s="357"/>
      <c r="E3" s="357"/>
      <c r="F3" s="237"/>
      <c r="G3" s="237"/>
      <c r="H3" s="237"/>
      <c r="I3" s="241"/>
    </row>
    <row r="4" spans="1:13" s="239" customFormat="1">
      <c r="A4" s="240" t="s">
        <v>62</v>
      </c>
      <c r="B4" s="237"/>
      <c r="C4" s="241" t="str">
        <f>'[1]Krycí list'!E9</f>
        <v>OCENĚNÝ SOUPIS PRACÍ A DODÁVEK A SLUŽEB</v>
      </c>
      <c r="D4" s="242"/>
      <c r="E4" s="242"/>
      <c r="F4" s="237"/>
      <c r="G4" s="237"/>
      <c r="H4" s="237"/>
      <c r="I4" s="241"/>
    </row>
    <row r="5" spans="1:13" s="239" customFormat="1">
      <c r="A5" s="237" t="s">
        <v>70</v>
      </c>
      <c r="B5" s="237"/>
      <c r="C5" s="241" t="str">
        <f>'[1]Krycí list'!P5</f>
        <v xml:space="preserve"> </v>
      </c>
      <c r="D5" s="242"/>
      <c r="E5" s="242"/>
      <c r="F5" s="237"/>
      <c r="G5" s="237"/>
      <c r="H5" s="237"/>
      <c r="I5" s="241"/>
    </row>
    <row r="6" spans="1:13" s="239" customFormat="1">
      <c r="A6" s="237"/>
      <c r="B6" s="237"/>
      <c r="C6" s="241"/>
      <c r="D6" s="242"/>
      <c r="E6" s="242"/>
      <c r="F6" s="237"/>
      <c r="G6" s="237"/>
      <c r="H6" s="237"/>
      <c r="I6" s="241"/>
    </row>
    <row r="7" spans="1:13" s="239" customFormat="1">
      <c r="A7" s="237" t="s">
        <v>64</v>
      </c>
      <c r="B7" s="237"/>
      <c r="C7" s="356" t="str">
        <f>'[1]Krycí list'!E26</f>
        <v>Statutární Město Liberec,
Švermova 403/40, Liberec X-Františkov, 460 10 Liberec</v>
      </c>
      <c r="D7" s="357"/>
      <c r="E7" s="357"/>
      <c r="F7" s="237"/>
      <c r="G7" s="237"/>
      <c r="H7" s="237"/>
      <c r="I7" s="241"/>
    </row>
    <row r="8" spans="1:13" s="239" customFormat="1">
      <c r="A8" s="237" t="s">
        <v>65</v>
      </c>
      <c r="B8" s="237"/>
      <c r="C8" s="356" t="str">
        <f>'[1]Krycí list'!E28</f>
        <v xml:space="preserve"> </v>
      </c>
      <c r="D8" s="357"/>
      <c r="E8" s="242"/>
      <c r="F8" s="237"/>
      <c r="G8" s="237"/>
      <c r="H8" s="237"/>
      <c r="I8" s="241"/>
    </row>
    <row r="9" spans="1:13" s="239" customFormat="1">
      <c r="A9" s="237" t="s">
        <v>66</v>
      </c>
      <c r="B9" s="237"/>
      <c r="C9" s="358" t="str">
        <f>'[1]Krycí list'!O31</f>
        <v>11/2024</v>
      </c>
      <c r="D9" s="357"/>
      <c r="E9" s="242"/>
      <c r="F9" s="237"/>
      <c r="G9" s="237"/>
      <c r="H9" s="237"/>
      <c r="I9" s="241"/>
    </row>
    <row r="10" spans="1:13" s="239" customFormat="1">
      <c r="A10" s="237"/>
      <c r="B10" s="237"/>
      <c r="C10" s="237"/>
      <c r="D10" s="238"/>
      <c r="E10" s="238"/>
      <c r="F10" s="237"/>
      <c r="G10" s="237"/>
      <c r="H10" s="237"/>
      <c r="I10" s="237"/>
    </row>
    <row r="11" spans="1:13" s="249" customFormat="1" ht="50.25" customHeight="1">
      <c r="A11" s="244" t="s">
        <v>71</v>
      </c>
      <c r="B11" s="245" t="s">
        <v>72</v>
      </c>
      <c r="C11" s="245" t="s">
        <v>73</v>
      </c>
      <c r="D11" s="245" t="s">
        <v>108</v>
      </c>
      <c r="E11" s="245" t="s">
        <v>105</v>
      </c>
      <c r="F11" s="245" t="s">
        <v>74</v>
      </c>
      <c r="G11" s="245" t="s">
        <v>75</v>
      </c>
      <c r="H11" s="245" t="s">
        <v>106</v>
      </c>
      <c r="I11" s="245" t="s">
        <v>107</v>
      </c>
      <c r="J11" s="246"/>
      <c r="K11" s="247" t="s">
        <v>110</v>
      </c>
      <c r="L11" s="248" t="s">
        <v>158</v>
      </c>
    </row>
    <row r="12" spans="1:13" s="256" customFormat="1">
      <c r="A12" s="250">
        <v>1</v>
      </c>
      <c r="B12" s="251">
        <v>2</v>
      </c>
      <c r="C12" s="251">
        <v>3</v>
      </c>
      <c r="D12" s="252">
        <v>4</v>
      </c>
      <c r="E12" s="252">
        <v>5</v>
      </c>
      <c r="F12" s="251">
        <v>6</v>
      </c>
      <c r="G12" s="251">
        <v>7</v>
      </c>
      <c r="H12" s="251">
        <v>8</v>
      </c>
      <c r="I12" s="251">
        <v>9</v>
      </c>
      <c r="J12" s="253"/>
      <c r="K12" s="254">
        <v>10</v>
      </c>
      <c r="L12" s="255">
        <v>12</v>
      </c>
    </row>
    <row r="13" spans="1:13">
      <c r="A13" s="257"/>
      <c r="B13" s="258"/>
      <c r="C13" s="258"/>
      <c r="D13" s="259"/>
      <c r="E13" s="260"/>
      <c r="F13" s="258"/>
      <c r="G13" s="257"/>
      <c r="H13" s="257"/>
      <c r="I13" s="257"/>
    </row>
    <row r="14" spans="1:13" s="271" customFormat="1">
      <c r="A14" s="264"/>
      <c r="B14" s="265"/>
      <c r="C14" s="266"/>
      <c r="D14" s="267" t="s">
        <v>96</v>
      </c>
      <c r="E14" s="268" t="s">
        <v>406</v>
      </c>
      <c r="F14" s="266"/>
      <c r="G14" s="262"/>
      <c r="H14" s="262"/>
      <c r="I14" s="269">
        <f>SUBTOTAL(9,I15:I52)</f>
        <v>0</v>
      </c>
      <c r="J14" s="262"/>
      <c r="K14" s="270"/>
      <c r="L14" s="270"/>
      <c r="M14" s="262"/>
    </row>
    <row r="15" spans="1:13" s="282" customFormat="1">
      <c r="A15" s="272"/>
      <c r="B15" s="273"/>
      <c r="C15" s="274"/>
      <c r="D15" s="275"/>
      <c r="E15" s="276" t="s">
        <v>175</v>
      </c>
      <c r="F15" s="274"/>
      <c r="G15" s="277"/>
      <c r="H15" s="277"/>
      <c r="I15" s="278">
        <f>SUBTOTAL(9,I16:I24)</f>
        <v>0</v>
      </c>
      <c r="J15" s="279"/>
      <c r="K15" s="243"/>
      <c r="L15" s="243"/>
      <c r="M15" s="279"/>
    </row>
    <row r="16" spans="1:13" s="282" customFormat="1" ht="140.25">
      <c r="A16" s="272">
        <v>1</v>
      </c>
      <c r="B16" s="283"/>
      <c r="C16" s="283" t="s">
        <v>113</v>
      </c>
      <c r="D16" s="284" t="s">
        <v>149</v>
      </c>
      <c r="E16" s="287" t="s">
        <v>294</v>
      </c>
      <c r="F16" s="283" t="s">
        <v>76</v>
      </c>
      <c r="G16" s="281">
        <v>1</v>
      </c>
      <c r="H16" s="229"/>
      <c r="I16" s="229">
        <f t="shared" ref="I16:I24" si="0">ROUND(G16*H16,2)</f>
        <v>0</v>
      </c>
      <c r="J16" s="279"/>
      <c r="K16" s="286"/>
      <c r="L16" s="286"/>
      <c r="M16" s="279"/>
    </row>
    <row r="17" spans="1:13" s="282" customFormat="1" ht="89.25">
      <c r="A17" s="272">
        <v>2</v>
      </c>
      <c r="B17" s="283"/>
      <c r="C17" s="283" t="s">
        <v>113</v>
      </c>
      <c r="D17" s="284" t="s">
        <v>150</v>
      </c>
      <c r="E17" s="285" t="s">
        <v>157</v>
      </c>
      <c r="F17" s="283" t="s">
        <v>76</v>
      </c>
      <c r="G17" s="281">
        <v>1</v>
      </c>
      <c r="H17" s="229"/>
      <c r="I17" s="229">
        <f t="shared" si="0"/>
        <v>0</v>
      </c>
      <c r="J17" s="272"/>
      <c r="K17" s="286"/>
      <c r="L17" s="286"/>
      <c r="M17" s="279"/>
    </row>
    <row r="18" spans="1:13" s="282" customFormat="1" ht="51">
      <c r="A18" s="272">
        <v>3</v>
      </c>
      <c r="B18" s="283"/>
      <c r="C18" s="283" t="s">
        <v>113</v>
      </c>
      <c r="D18" s="284" t="s">
        <v>115</v>
      </c>
      <c r="E18" s="285" t="s">
        <v>185</v>
      </c>
      <c r="F18" s="283" t="s">
        <v>76</v>
      </c>
      <c r="G18" s="281">
        <v>1</v>
      </c>
      <c r="H18" s="229"/>
      <c r="I18" s="229">
        <f t="shared" si="0"/>
        <v>0</v>
      </c>
      <c r="J18" s="279"/>
      <c r="K18" s="286"/>
      <c r="L18" s="286"/>
      <c r="M18" s="279"/>
    </row>
    <row r="19" spans="1:13" s="282" customFormat="1" ht="25.5">
      <c r="A19" s="272">
        <v>4</v>
      </c>
      <c r="B19" s="283"/>
      <c r="C19" s="288" t="s">
        <v>113</v>
      </c>
      <c r="D19" s="286" t="s">
        <v>126</v>
      </c>
      <c r="E19" s="285" t="s">
        <v>161</v>
      </c>
      <c r="F19" s="283" t="s">
        <v>76</v>
      </c>
      <c r="G19" s="281">
        <v>0</v>
      </c>
      <c r="H19" s="229"/>
      <c r="I19" s="229">
        <f t="shared" si="0"/>
        <v>0</v>
      </c>
      <c r="J19" s="289"/>
      <c r="K19" s="286"/>
      <c r="L19" s="290"/>
      <c r="M19" s="279"/>
    </row>
    <row r="20" spans="1:13" s="282" customFormat="1" ht="38.25">
      <c r="A20" s="272">
        <v>5</v>
      </c>
      <c r="B20" s="283"/>
      <c r="C20" s="288" t="s">
        <v>113</v>
      </c>
      <c r="D20" s="286" t="s">
        <v>164</v>
      </c>
      <c r="E20" s="285" t="s">
        <v>162</v>
      </c>
      <c r="F20" s="283" t="s">
        <v>76</v>
      </c>
      <c r="G20" s="281">
        <v>1</v>
      </c>
      <c r="H20" s="229"/>
      <c r="I20" s="229">
        <f t="shared" si="0"/>
        <v>0</v>
      </c>
      <c r="J20" s="289"/>
      <c r="K20" s="243"/>
      <c r="L20" s="290"/>
      <c r="M20" s="279"/>
    </row>
    <row r="21" spans="1:13" s="282" customFormat="1" ht="25.5">
      <c r="A21" s="272">
        <v>6</v>
      </c>
      <c r="B21" s="283"/>
      <c r="C21" s="288" t="s">
        <v>113</v>
      </c>
      <c r="D21" s="286" t="s">
        <v>126</v>
      </c>
      <c r="E21" s="285" t="s">
        <v>163</v>
      </c>
      <c r="F21" s="283" t="s">
        <v>76</v>
      </c>
      <c r="G21" s="281">
        <v>1</v>
      </c>
      <c r="H21" s="229"/>
      <c r="I21" s="229">
        <f t="shared" si="0"/>
        <v>0</v>
      </c>
      <c r="J21" s="289"/>
      <c r="K21" s="286"/>
      <c r="L21" s="290"/>
      <c r="M21" s="279"/>
    </row>
    <row r="22" spans="1:13" s="282" customFormat="1" ht="25.5">
      <c r="A22" s="272">
        <v>7</v>
      </c>
      <c r="B22" s="283"/>
      <c r="C22" s="283" t="s">
        <v>113</v>
      </c>
      <c r="D22" s="286" t="s">
        <v>122</v>
      </c>
      <c r="E22" s="285" t="s">
        <v>136</v>
      </c>
      <c r="F22" s="283" t="s">
        <v>76</v>
      </c>
      <c r="G22" s="281">
        <v>1</v>
      </c>
      <c r="H22" s="229"/>
      <c r="I22" s="229">
        <f t="shared" si="0"/>
        <v>0</v>
      </c>
      <c r="J22" s="279"/>
      <c r="K22" s="286"/>
      <c r="L22" s="286"/>
      <c r="M22" s="279"/>
    </row>
    <row r="23" spans="1:13" s="282" customFormat="1" ht="63.75">
      <c r="A23" s="272">
        <v>8</v>
      </c>
      <c r="B23" s="283"/>
      <c r="C23" s="283" t="s">
        <v>113</v>
      </c>
      <c r="D23" s="284" t="s">
        <v>128</v>
      </c>
      <c r="E23" s="285" t="s">
        <v>183</v>
      </c>
      <c r="F23" s="283" t="s">
        <v>76</v>
      </c>
      <c r="G23" s="281">
        <v>1</v>
      </c>
      <c r="H23" s="229"/>
      <c r="I23" s="229">
        <f t="shared" si="0"/>
        <v>0</v>
      </c>
      <c r="J23" s="279"/>
      <c r="K23" s="243"/>
      <c r="L23" s="243"/>
      <c r="M23" s="279"/>
    </row>
    <row r="24" spans="1:13" s="282" customFormat="1" ht="51">
      <c r="A24" s="272">
        <v>9</v>
      </c>
      <c r="B24" s="283"/>
      <c r="C24" s="283" t="s">
        <v>113</v>
      </c>
      <c r="D24" s="284" t="s">
        <v>80</v>
      </c>
      <c r="E24" s="285" t="s">
        <v>151</v>
      </c>
      <c r="F24" s="283" t="s">
        <v>76</v>
      </c>
      <c r="G24" s="281">
        <v>1</v>
      </c>
      <c r="H24" s="229"/>
      <c r="I24" s="229">
        <f t="shared" si="0"/>
        <v>0</v>
      </c>
      <c r="J24" s="279"/>
      <c r="K24" s="243"/>
      <c r="L24" s="286"/>
      <c r="M24" s="279"/>
    </row>
    <row r="25" spans="1:13" s="282" customFormat="1">
      <c r="A25" s="272"/>
      <c r="B25" s="283"/>
      <c r="C25" s="273"/>
      <c r="D25" s="291"/>
      <c r="E25" s="276" t="s">
        <v>176</v>
      </c>
      <c r="F25" s="292"/>
      <c r="G25" s="277"/>
      <c r="H25" s="277"/>
      <c r="I25" s="278">
        <f>SUBTOTAL(9,I26:I38)</f>
        <v>0</v>
      </c>
      <c r="J25" s="279"/>
      <c r="K25" s="243"/>
      <c r="L25" s="243"/>
      <c r="M25" s="279"/>
    </row>
    <row r="26" spans="1:13" s="282" customFormat="1" ht="76.5">
      <c r="A26" s="272">
        <v>10</v>
      </c>
      <c r="B26" s="283"/>
      <c r="C26" s="283" t="s">
        <v>113</v>
      </c>
      <c r="D26" s="284" t="s">
        <v>211</v>
      </c>
      <c r="E26" s="285" t="s">
        <v>295</v>
      </c>
      <c r="F26" s="283" t="s">
        <v>76</v>
      </c>
      <c r="G26" s="281">
        <v>1</v>
      </c>
      <c r="H26" s="229"/>
      <c r="I26" s="293">
        <f t="shared" ref="I26:I38" si="1">ROUND(G26*H26,2)</f>
        <v>0</v>
      </c>
      <c r="J26" s="279"/>
      <c r="K26" s="286"/>
      <c r="L26" s="243"/>
      <c r="M26" s="279"/>
    </row>
    <row r="27" spans="1:13" s="282" customFormat="1" ht="63.75">
      <c r="A27" s="272">
        <v>11</v>
      </c>
      <c r="B27" s="283"/>
      <c r="C27" s="283" t="s">
        <v>113</v>
      </c>
      <c r="D27" s="284" t="s">
        <v>88</v>
      </c>
      <c r="E27" s="285" t="s">
        <v>296</v>
      </c>
      <c r="F27" s="283" t="s">
        <v>76</v>
      </c>
      <c r="G27" s="281">
        <v>1</v>
      </c>
      <c r="H27" s="229"/>
      <c r="I27" s="293">
        <f t="shared" si="1"/>
        <v>0</v>
      </c>
      <c r="J27" s="294"/>
      <c r="K27" s="286"/>
      <c r="L27" s="243"/>
      <c r="M27" s="279"/>
    </row>
    <row r="28" spans="1:13" s="282" customFormat="1" ht="25.5">
      <c r="A28" s="272">
        <v>12</v>
      </c>
      <c r="B28" s="283"/>
      <c r="C28" s="283" t="s">
        <v>113</v>
      </c>
      <c r="D28" s="286" t="s">
        <v>124</v>
      </c>
      <c r="E28" s="287" t="s">
        <v>144</v>
      </c>
      <c r="F28" s="283" t="s">
        <v>76</v>
      </c>
      <c r="G28" s="281">
        <v>1</v>
      </c>
      <c r="H28" s="229"/>
      <c r="I28" s="293">
        <f t="shared" si="1"/>
        <v>0</v>
      </c>
      <c r="J28" s="294"/>
      <c r="K28" s="286"/>
      <c r="L28" s="290"/>
      <c r="M28" s="279"/>
    </row>
    <row r="29" spans="1:13" s="282" customFormat="1" ht="25.5">
      <c r="A29" s="272">
        <v>13</v>
      </c>
      <c r="B29" s="283"/>
      <c r="C29" s="283" t="s">
        <v>113</v>
      </c>
      <c r="D29" s="286" t="s">
        <v>125</v>
      </c>
      <c r="E29" s="285" t="s">
        <v>145</v>
      </c>
      <c r="F29" s="283" t="s">
        <v>76</v>
      </c>
      <c r="G29" s="281">
        <v>1</v>
      </c>
      <c r="H29" s="229"/>
      <c r="I29" s="229">
        <f t="shared" si="1"/>
        <v>0</v>
      </c>
      <c r="J29" s="294"/>
      <c r="K29" s="286"/>
      <c r="L29" s="290"/>
      <c r="M29" s="279"/>
    </row>
    <row r="30" spans="1:13" s="282" customFormat="1" ht="51">
      <c r="A30" s="272">
        <v>14</v>
      </c>
      <c r="B30" s="283"/>
      <c r="C30" s="283" t="s">
        <v>113</v>
      </c>
      <c r="D30" s="284" t="s">
        <v>297</v>
      </c>
      <c r="E30" s="287" t="s">
        <v>298</v>
      </c>
      <c r="F30" s="283" t="s">
        <v>76</v>
      </c>
      <c r="G30" s="281">
        <v>1</v>
      </c>
      <c r="H30" s="229"/>
      <c r="I30" s="229">
        <f t="shared" si="1"/>
        <v>0</v>
      </c>
      <c r="J30" s="279"/>
      <c r="K30" s="286"/>
      <c r="L30" s="243"/>
      <c r="M30" s="279"/>
    </row>
    <row r="31" spans="1:13" s="282" customFormat="1" ht="114.75">
      <c r="A31" s="272">
        <v>15</v>
      </c>
      <c r="B31" s="283"/>
      <c r="C31" s="283" t="s">
        <v>113</v>
      </c>
      <c r="D31" s="284" t="s">
        <v>299</v>
      </c>
      <c r="E31" s="287" t="s">
        <v>300</v>
      </c>
      <c r="F31" s="283" t="s">
        <v>76</v>
      </c>
      <c r="G31" s="281">
        <v>1</v>
      </c>
      <c r="H31" s="229"/>
      <c r="I31" s="229">
        <f t="shared" si="1"/>
        <v>0</v>
      </c>
      <c r="J31" s="294"/>
      <c r="K31" s="286"/>
      <c r="L31" s="286"/>
      <c r="M31" s="279"/>
    </row>
    <row r="32" spans="1:13" s="282" customFormat="1" ht="63.75">
      <c r="A32" s="272">
        <v>16</v>
      </c>
      <c r="B32" s="283"/>
      <c r="C32" s="283" t="s">
        <v>113</v>
      </c>
      <c r="D32" s="284" t="s">
        <v>283</v>
      </c>
      <c r="E32" s="287" t="s">
        <v>284</v>
      </c>
      <c r="F32" s="283" t="s">
        <v>76</v>
      </c>
      <c r="G32" s="281">
        <v>16</v>
      </c>
      <c r="H32" s="229"/>
      <c r="I32" s="229">
        <f t="shared" si="1"/>
        <v>0</v>
      </c>
      <c r="J32" s="279"/>
      <c r="K32" s="286"/>
      <c r="L32" s="243"/>
      <c r="M32" s="279"/>
    </row>
    <row r="33" spans="1:13" s="282" customFormat="1" ht="38.25">
      <c r="A33" s="272">
        <v>17</v>
      </c>
      <c r="B33" s="283"/>
      <c r="C33" s="283" t="s">
        <v>113</v>
      </c>
      <c r="D33" s="284" t="s">
        <v>285</v>
      </c>
      <c r="E33" s="285" t="s">
        <v>286</v>
      </c>
      <c r="F33" s="283" t="s">
        <v>76</v>
      </c>
      <c r="G33" s="281">
        <v>16</v>
      </c>
      <c r="H33" s="229"/>
      <c r="I33" s="229">
        <f t="shared" si="1"/>
        <v>0</v>
      </c>
      <c r="J33" s="279"/>
      <c r="K33" s="286"/>
      <c r="L33" s="243"/>
      <c r="M33" s="279"/>
    </row>
    <row r="34" spans="1:13" s="282" customFormat="1" ht="25.5">
      <c r="A34" s="272">
        <v>18</v>
      </c>
      <c r="B34" s="283"/>
      <c r="C34" s="283" t="s">
        <v>113</v>
      </c>
      <c r="D34" s="284" t="s">
        <v>287</v>
      </c>
      <c r="E34" s="287" t="s">
        <v>288</v>
      </c>
      <c r="F34" s="283" t="s">
        <v>76</v>
      </c>
      <c r="G34" s="281">
        <f>G32</f>
        <v>16</v>
      </c>
      <c r="H34" s="229"/>
      <c r="I34" s="229">
        <f t="shared" si="1"/>
        <v>0</v>
      </c>
      <c r="J34" s="279"/>
      <c r="K34" s="286"/>
      <c r="L34" s="243"/>
      <c r="M34" s="279"/>
    </row>
    <row r="35" spans="1:13" s="282" customFormat="1" ht="89.25">
      <c r="A35" s="272">
        <v>19</v>
      </c>
      <c r="B35" s="283"/>
      <c r="C35" s="283" t="s">
        <v>113</v>
      </c>
      <c r="D35" s="284" t="s">
        <v>190</v>
      </c>
      <c r="E35" s="285" t="s">
        <v>301</v>
      </c>
      <c r="F35" s="283" t="s">
        <v>76</v>
      </c>
      <c r="G35" s="281">
        <v>1</v>
      </c>
      <c r="H35" s="229"/>
      <c r="I35" s="229">
        <f t="shared" si="1"/>
        <v>0</v>
      </c>
      <c r="J35" s="279"/>
      <c r="K35" s="243"/>
      <c r="L35" s="286"/>
      <c r="M35" s="279"/>
    </row>
    <row r="36" spans="1:13" s="282" customFormat="1" ht="38.25">
      <c r="A36" s="272">
        <v>20</v>
      </c>
      <c r="B36" s="283"/>
      <c r="C36" s="283" t="s">
        <v>113</v>
      </c>
      <c r="D36" s="284" t="s">
        <v>270</v>
      </c>
      <c r="E36" s="301" t="s">
        <v>302</v>
      </c>
      <c r="F36" s="283" t="s">
        <v>76</v>
      </c>
      <c r="G36" s="281">
        <v>1</v>
      </c>
      <c r="H36" s="229"/>
      <c r="I36" s="229">
        <f>ROUND(G36*H36,2)</f>
        <v>0</v>
      </c>
      <c r="J36" s="294"/>
      <c r="K36" s="243"/>
      <c r="L36" s="290"/>
      <c r="M36" s="279"/>
    </row>
    <row r="37" spans="1:13" s="282" customFormat="1" ht="114.75">
      <c r="A37" s="272">
        <v>21</v>
      </c>
      <c r="B37" s="283"/>
      <c r="C37" s="283" t="s">
        <v>113</v>
      </c>
      <c r="D37" s="284" t="s">
        <v>212</v>
      </c>
      <c r="E37" s="285" t="s">
        <v>261</v>
      </c>
      <c r="F37" s="283" t="s">
        <v>76</v>
      </c>
      <c r="G37" s="281">
        <v>1</v>
      </c>
      <c r="H37" s="229"/>
      <c r="I37" s="229">
        <f t="shared" si="1"/>
        <v>0</v>
      </c>
      <c r="J37" s="302"/>
      <c r="K37" s="286"/>
      <c r="L37" s="286"/>
      <c r="M37" s="279"/>
    </row>
    <row r="38" spans="1:13" s="282" customFormat="1" ht="25.5">
      <c r="A38" s="272">
        <v>22</v>
      </c>
      <c r="B38" s="283"/>
      <c r="C38" s="283" t="s">
        <v>113</v>
      </c>
      <c r="D38" s="284" t="s">
        <v>213</v>
      </c>
      <c r="E38" s="285" t="s">
        <v>303</v>
      </c>
      <c r="F38" s="283" t="s">
        <v>76</v>
      </c>
      <c r="G38" s="281">
        <v>10</v>
      </c>
      <c r="H38" s="229"/>
      <c r="I38" s="229">
        <f t="shared" si="1"/>
        <v>0</v>
      </c>
      <c r="J38" s="279"/>
      <c r="K38" s="286"/>
      <c r="L38" s="243"/>
      <c r="M38" s="279"/>
    </row>
    <row r="39" spans="1:13" s="282" customFormat="1">
      <c r="A39" s="303"/>
      <c r="B39" s="304"/>
      <c r="C39" s="304"/>
      <c r="D39" s="284"/>
      <c r="E39" s="276" t="s">
        <v>304</v>
      </c>
      <c r="F39" s="292"/>
      <c r="G39" s="277"/>
      <c r="H39" s="229"/>
      <c r="I39" s="278">
        <f>SUBTOTAL(9,I40:I45)</f>
        <v>0</v>
      </c>
      <c r="J39" s="302"/>
      <c r="K39" s="243"/>
      <c r="L39" s="286"/>
      <c r="M39" s="279"/>
    </row>
    <row r="40" spans="1:13" s="282" customFormat="1" ht="63.75">
      <c r="A40" s="272">
        <v>23</v>
      </c>
      <c r="B40" s="283"/>
      <c r="C40" s="283" t="s">
        <v>113</v>
      </c>
      <c r="D40" s="284" t="s">
        <v>305</v>
      </c>
      <c r="E40" s="285" t="s">
        <v>306</v>
      </c>
      <c r="F40" s="283" t="s">
        <v>76</v>
      </c>
      <c r="G40" s="281">
        <f>2*6</f>
        <v>12</v>
      </c>
      <c r="H40" s="229"/>
      <c r="I40" s="229">
        <f t="shared" ref="I40:I45" si="2">ROUND(G40*H40,2)</f>
        <v>0</v>
      </c>
      <c r="J40" s="279"/>
      <c r="K40" s="286"/>
      <c r="L40" s="243"/>
      <c r="M40" s="279"/>
    </row>
    <row r="41" spans="1:13" s="282" customFormat="1" ht="63.75">
      <c r="A41" s="272">
        <v>24</v>
      </c>
      <c r="B41" s="283"/>
      <c r="C41" s="283" t="s">
        <v>113</v>
      </c>
      <c r="D41" s="284" t="s">
        <v>305</v>
      </c>
      <c r="E41" s="285" t="s">
        <v>307</v>
      </c>
      <c r="F41" s="283" t="s">
        <v>76</v>
      </c>
      <c r="G41" s="281">
        <f>2*5</f>
        <v>10</v>
      </c>
      <c r="H41" s="229"/>
      <c r="I41" s="229">
        <f t="shared" si="2"/>
        <v>0</v>
      </c>
      <c r="J41" s="279"/>
      <c r="K41" s="286"/>
      <c r="L41" s="243"/>
      <c r="M41" s="279"/>
    </row>
    <row r="42" spans="1:13" s="282" customFormat="1" ht="76.5">
      <c r="A42" s="272">
        <v>25</v>
      </c>
      <c r="B42" s="283"/>
      <c r="C42" s="283" t="s">
        <v>113</v>
      </c>
      <c r="D42" s="284" t="s">
        <v>305</v>
      </c>
      <c r="E42" s="295" t="s">
        <v>308</v>
      </c>
      <c r="F42" s="283" t="s">
        <v>76</v>
      </c>
      <c r="G42" s="281">
        <f>2*5</f>
        <v>10</v>
      </c>
      <c r="H42" s="229"/>
      <c r="I42" s="229">
        <f t="shared" si="2"/>
        <v>0</v>
      </c>
      <c r="J42" s="302"/>
      <c r="K42" s="286"/>
      <c r="L42" s="243"/>
      <c r="M42" s="279"/>
    </row>
    <row r="43" spans="1:13" s="282" customFormat="1" ht="25.5">
      <c r="A43" s="272">
        <v>26</v>
      </c>
      <c r="B43" s="283"/>
      <c r="C43" s="283" t="s">
        <v>113</v>
      </c>
      <c r="D43" s="284" t="s">
        <v>309</v>
      </c>
      <c r="E43" s="305" t="s">
        <v>310</v>
      </c>
      <c r="F43" s="283" t="s">
        <v>76</v>
      </c>
      <c r="G43" s="281">
        <v>1</v>
      </c>
      <c r="H43" s="229"/>
      <c r="I43" s="229">
        <f t="shared" si="2"/>
        <v>0</v>
      </c>
      <c r="J43" s="302"/>
      <c r="K43" s="286"/>
      <c r="L43" s="243"/>
      <c r="M43" s="279"/>
    </row>
    <row r="44" spans="1:13" s="282" customFormat="1" ht="25.5">
      <c r="A44" s="272">
        <v>27</v>
      </c>
      <c r="B44" s="283"/>
      <c r="C44" s="283" t="s">
        <v>113</v>
      </c>
      <c r="D44" s="306" t="s">
        <v>311</v>
      </c>
      <c r="E44" s="305" t="s">
        <v>312</v>
      </c>
      <c r="F44" s="283" t="s">
        <v>76</v>
      </c>
      <c r="G44" s="281">
        <v>1</v>
      </c>
      <c r="H44" s="229"/>
      <c r="I44" s="229">
        <f t="shared" si="2"/>
        <v>0</v>
      </c>
      <c r="J44" s="302"/>
      <c r="K44" s="286"/>
      <c r="L44" s="243"/>
      <c r="M44" s="279"/>
    </row>
    <row r="45" spans="1:13" s="282" customFormat="1" ht="89.25">
      <c r="A45" s="272">
        <v>28</v>
      </c>
      <c r="B45" s="283"/>
      <c r="C45" s="283" t="s">
        <v>113</v>
      </c>
      <c r="D45" s="306" t="s">
        <v>305</v>
      </c>
      <c r="E45" s="305" t="s">
        <v>313</v>
      </c>
      <c r="F45" s="283" t="s">
        <v>76</v>
      </c>
      <c r="G45" s="281">
        <v>2</v>
      </c>
      <c r="H45" s="229"/>
      <c r="I45" s="229">
        <f t="shared" si="2"/>
        <v>0</v>
      </c>
      <c r="J45" s="279"/>
      <c r="K45" s="286"/>
      <c r="L45" s="243"/>
      <c r="M45" s="279"/>
    </row>
    <row r="46" spans="1:13" s="282" customFormat="1">
      <c r="A46" s="303"/>
      <c r="B46" s="304"/>
      <c r="C46" s="304"/>
      <c r="D46" s="284"/>
      <c r="E46" s="276" t="s">
        <v>314</v>
      </c>
      <c r="F46" s="283"/>
      <c r="G46" s="277"/>
      <c r="H46" s="229"/>
      <c r="I46" s="278">
        <f>SUBTOTAL(9,I47:I49)</f>
        <v>0</v>
      </c>
      <c r="J46" s="302"/>
      <c r="K46" s="243"/>
      <c r="L46" s="286"/>
      <c r="M46" s="279"/>
    </row>
    <row r="47" spans="1:13" s="282" customFormat="1" ht="114.75">
      <c r="A47" s="272">
        <v>29</v>
      </c>
      <c r="B47" s="283"/>
      <c r="C47" s="283" t="s">
        <v>113</v>
      </c>
      <c r="D47" s="284" t="s">
        <v>315</v>
      </c>
      <c r="E47" s="285" t="s">
        <v>316</v>
      </c>
      <c r="F47" s="307" t="s">
        <v>76</v>
      </c>
      <c r="G47" s="300">
        <v>2</v>
      </c>
      <c r="H47" s="229"/>
      <c r="I47" s="229">
        <f t="shared" ref="I47:I49" si="3">ROUND(G47*H47,2)</f>
        <v>0</v>
      </c>
      <c r="J47" s="279"/>
      <c r="K47" s="286"/>
      <c r="L47" s="286"/>
      <c r="M47" s="279"/>
    </row>
    <row r="48" spans="1:13" s="282" customFormat="1" ht="242.25">
      <c r="A48" s="272">
        <v>30</v>
      </c>
      <c r="B48" s="283"/>
      <c r="C48" s="283" t="s">
        <v>113</v>
      </c>
      <c r="D48" s="284" t="s">
        <v>317</v>
      </c>
      <c r="E48" s="285" t="s">
        <v>318</v>
      </c>
      <c r="F48" s="307" t="s">
        <v>76</v>
      </c>
      <c r="G48" s="300">
        <v>1</v>
      </c>
      <c r="H48" s="229"/>
      <c r="I48" s="229">
        <f t="shared" si="3"/>
        <v>0</v>
      </c>
      <c r="J48" s="279"/>
      <c r="K48" s="286"/>
      <c r="L48" s="286"/>
      <c r="M48" s="279"/>
    </row>
    <row r="49" spans="1:13" s="282" customFormat="1" ht="25.5">
      <c r="A49" s="272">
        <v>31</v>
      </c>
      <c r="B49" s="283"/>
      <c r="C49" s="283" t="s">
        <v>113</v>
      </c>
      <c r="D49" s="284" t="s">
        <v>319</v>
      </c>
      <c r="E49" s="285" t="s">
        <v>320</v>
      </c>
      <c r="F49" s="307" t="s">
        <v>76</v>
      </c>
      <c r="G49" s="300">
        <v>1</v>
      </c>
      <c r="H49" s="229"/>
      <c r="I49" s="229">
        <f t="shared" si="3"/>
        <v>0</v>
      </c>
      <c r="J49" s="279"/>
      <c r="K49" s="286"/>
      <c r="L49" s="286"/>
      <c r="M49" s="279"/>
    </row>
    <row r="50" spans="1:13" s="282" customFormat="1">
      <c r="A50" s="272"/>
      <c r="B50" s="283"/>
      <c r="C50" s="283"/>
      <c r="D50" s="284"/>
      <c r="E50" s="276" t="s">
        <v>142</v>
      </c>
      <c r="F50" s="292"/>
      <c r="G50" s="277"/>
      <c r="H50" s="277"/>
      <c r="I50" s="278">
        <f>SUBTOTAL(9,I51:I52)</f>
        <v>0</v>
      </c>
      <c r="J50" s="279"/>
      <c r="K50" s="286"/>
      <c r="L50" s="243"/>
      <c r="M50" s="279"/>
    </row>
    <row r="51" spans="1:13" s="282" customFormat="1" ht="38.25">
      <c r="A51" s="272">
        <v>32</v>
      </c>
      <c r="B51" s="283"/>
      <c r="C51" s="288" t="s">
        <v>113</v>
      </c>
      <c r="D51" s="296" t="s">
        <v>172</v>
      </c>
      <c r="E51" s="298" t="s">
        <v>170</v>
      </c>
      <c r="F51" s="283" t="s">
        <v>76</v>
      </c>
      <c r="G51" s="281">
        <v>1</v>
      </c>
      <c r="H51" s="229"/>
      <c r="I51" s="229">
        <f t="shared" ref="I51:I52" si="4">ROUND(G51*H51,2)</f>
        <v>0</v>
      </c>
      <c r="J51" s="279"/>
      <c r="K51" s="299"/>
      <c r="L51" s="243"/>
      <c r="M51" s="279"/>
    </row>
    <row r="52" spans="1:13" s="282" customFormat="1" ht="25.5">
      <c r="A52" s="272">
        <v>33</v>
      </c>
      <c r="B52" s="283"/>
      <c r="C52" s="288" t="s">
        <v>113</v>
      </c>
      <c r="D52" s="296" t="s">
        <v>126</v>
      </c>
      <c r="E52" s="285" t="s">
        <v>171</v>
      </c>
      <c r="F52" s="283" t="s">
        <v>76</v>
      </c>
      <c r="G52" s="281">
        <f>G51</f>
        <v>1</v>
      </c>
      <c r="H52" s="229"/>
      <c r="I52" s="229">
        <f t="shared" si="4"/>
        <v>0</v>
      </c>
      <c r="J52" s="279"/>
      <c r="K52" s="299"/>
      <c r="L52" s="243"/>
      <c r="M52" s="279"/>
    </row>
    <row r="53" spans="1:13">
      <c r="A53" s="327"/>
      <c r="B53" s="328"/>
      <c r="C53" s="328"/>
      <c r="D53" s="329"/>
      <c r="E53" s="330" t="s">
        <v>109</v>
      </c>
      <c r="F53" s="328"/>
      <c r="G53" s="331"/>
      <c r="H53" s="331"/>
      <c r="I53" s="332">
        <f>SUBTOTAL(9,I14:I52)</f>
        <v>0</v>
      </c>
      <c r="J53" s="331"/>
      <c r="K53" s="333"/>
    </row>
  </sheetData>
  <sheetProtection formatCells="0" formatColumns="0" formatRows="0" insertColumns="0" insertRows="0" insertHyperlinks="0" deleteColumns="0" deleteRows="0" sort="0" autoFilter="0" pivotTables="0"/>
  <mergeCells count="4">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35" fitToHeight="999" orientation="landscape" errors="blank"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5D881D-1247-42E4-BB4B-F0763639EAEC}">
  <sheetPr>
    <pageSetUpPr fitToPage="1"/>
  </sheetPr>
  <dimension ref="A1:M52"/>
  <sheetViews>
    <sheetView showGridLines="0" zoomScaleNormal="100" workbookViewId="0">
      <selection activeCell="E17" sqref="E17"/>
    </sheetView>
  </sheetViews>
  <sheetFormatPr defaultColWidth="9.140625" defaultRowHeight="12.75"/>
  <cols>
    <col min="1" max="1" width="5.5703125" style="261" customWidth="1"/>
    <col min="2" max="2" width="4.42578125" style="256" customWidth="1"/>
    <col min="3" max="3" width="6" style="256" customWidth="1"/>
    <col min="4" max="4" width="12.7109375" style="306" customWidth="1"/>
    <col min="5" max="5" width="94.28515625" style="305" customWidth="1"/>
    <col min="6" max="6" width="7.7109375" style="256" customWidth="1"/>
    <col min="7" max="7" width="9.85546875" style="261" customWidth="1"/>
    <col min="8" max="8" width="13.140625" style="261" customWidth="1"/>
    <col min="9" max="9" width="15.5703125" style="261" customWidth="1"/>
    <col min="10" max="10" width="9.140625" style="261"/>
    <col min="11" max="11" width="28.7109375" style="239" customWidth="1"/>
    <col min="12" max="12" width="10.7109375" style="239" customWidth="1"/>
    <col min="13" max="13" width="9.140625" style="261"/>
    <col min="14" max="16384" width="9.140625" style="263"/>
  </cols>
  <sheetData>
    <row r="1" spans="1:13" s="239" customFormat="1" ht="18">
      <c r="A1" s="236" t="s">
        <v>114</v>
      </c>
      <c r="B1" s="237"/>
      <c r="C1" s="237"/>
      <c r="D1" s="238"/>
      <c r="E1" s="238"/>
      <c r="F1" s="237"/>
      <c r="G1" s="237"/>
      <c r="H1" s="237"/>
      <c r="I1" s="237"/>
    </row>
    <row r="2" spans="1:13" s="239" customFormat="1">
      <c r="A2" s="240" t="s">
        <v>60</v>
      </c>
      <c r="B2" s="237"/>
      <c r="C2" s="241" t="str">
        <f>'[1]Krycí list'!E5</f>
        <v>Budova B</v>
      </c>
      <c r="D2" s="242"/>
      <c r="E2" s="242"/>
      <c r="F2" s="237"/>
      <c r="G2" s="237"/>
      <c r="H2" s="237"/>
      <c r="I2" s="237"/>
    </row>
    <row r="3" spans="1:13" s="239" customFormat="1">
      <c r="A3" s="240" t="s">
        <v>61</v>
      </c>
      <c r="B3" s="237"/>
      <c r="C3" s="356" t="str">
        <f>'[1]Krycí list'!E7</f>
        <v>Základní škola, Liberec, Švermova 403/40, p. o.</v>
      </c>
      <c r="D3" s="357"/>
      <c r="E3" s="357"/>
      <c r="F3" s="237"/>
      <c r="G3" s="237"/>
      <c r="H3" s="237"/>
      <c r="I3" s="241"/>
    </row>
    <row r="4" spans="1:13" s="239" customFormat="1">
      <c r="A4" s="240" t="s">
        <v>62</v>
      </c>
      <c r="B4" s="237"/>
      <c r="C4" s="241" t="str">
        <f>'[1]Krycí list'!E9</f>
        <v>OCENĚNÝ SOUPIS PRACÍ A DODÁVEK A SLUŽEB</v>
      </c>
      <c r="D4" s="242"/>
      <c r="E4" s="242"/>
      <c r="F4" s="237"/>
      <c r="G4" s="237"/>
      <c r="H4" s="237"/>
      <c r="I4" s="241"/>
    </row>
    <row r="5" spans="1:13" s="239" customFormat="1">
      <c r="A5" s="237" t="s">
        <v>70</v>
      </c>
      <c r="B5" s="237"/>
      <c r="C5" s="241" t="str">
        <f>'[1]Krycí list'!P5</f>
        <v xml:space="preserve"> </v>
      </c>
      <c r="D5" s="242"/>
      <c r="E5" s="242"/>
      <c r="F5" s="237"/>
      <c r="G5" s="237"/>
      <c r="H5" s="237"/>
      <c r="I5" s="241"/>
    </row>
    <row r="6" spans="1:13" s="239" customFormat="1">
      <c r="A6" s="237"/>
      <c r="B6" s="237"/>
      <c r="C6" s="241"/>
      <c r="D6" s="242"/>
      <c r="E6" s="242"/>
      <c r="F6" s="237"/>
      <c r="G6" s="237"/>
      <c r="H6" s="237"/>
      <c r="I6" s="241"/>
    </row>
    <row r="7" spans="1:13" s="239" customFormat="1">
      <c r="A7" s="237" t="s">
        <v>64</v>
      </c>
      <c r="B7" s="237"/>
      <c r="C7" s="356" t="str">
        <f>'[1]Krycí list'!E26</f>
        <v>Statutární Město Liberec,
Švermova 403/40, Liberec X-Františkov, 460 10 Liberec</v>
      </c>
      <c r="D7" s="357"/>
      <c r="E7" s="357"/>
      <c r="F7" s="237"/>
      <c r="G7" s="237"/>
      <c r="H7" s="237"/>
      <c r="I7" s="241"/>
    </row>
    <row r="8" spans="1:13" s="239" customFormat="1">
      <c r="A8" s="237" t="s">
        <v>65</v>
      </c>
      <c r="B8" s="237"/>
      <c r="C8" s="356" t="str">
        <f>'[1]Krycí list'!E28</f>
        <v xml:space="preserve"> </v>
      </c>
      <c r="D8" s="357"/>
      <c r="E8" s="242"/>
      <c r="F8" s="237"/>
      <c r="G8" s="237"/>
      <c r="H8" s="237"/>
      <c r="I8" s="241"/>
    </row>
    <row r="9" spans="1:13" s="239" customFormat="1">
      <c r="A9" s="237" t="s">
        <v>66</v>
      </c>
      <c r="B9" s="237"/>
      <c r="C9" s="358" t="str">
        <f>'[1]Krycí list'!O31</f>
        <v>11/2024</v>
      </c>
      <c r="D9" s="357"/>
      <c r="E9" s="242"/>
      <c r="F9" s="237"/>
      <c r="G9" s="237"/>
      <c r="H9" s="237"/>
      <c r="I9" s="241"/>
    </row>
    <row r="10" spans="1:13" s="239" customFormat="1">
      <c r="A10" s="237"/>
      <c r="B10" s="237"/>
      <c r="C10" s="237"/>
      <c r="D10" s="238"/>
      <c r="E10" s="238"/>
      <c r="F10" s="237"/>
      <c r="G10" s="237"/>
      <c r="H10" s="237"/>
      <c r="I10" s="237"/>
    </row>
    <row r="11" spans="1:13" s="249" customFormat="1" ht="50.25" customHeight="1">
      <c r="A11" s="244" t="s">
        <v>71</v>
      </c>
      <c r="B11" s="245" t="s">
        <v>72</v>
      </c>
      <c r="C11" s="245" t="s">
        <v>73</v>
      </c>
      <c r="D11" s="245" t="s">
        <v>108</v>
      </c>
      <c r="E11" s="245" t="s">
        <v>105</v>
      </c>
      <c r="F11" s="245" t="s">
        <v>74</v>
      </c>
      <c r="G11" s="245" t="s">
        <v>75</v>
      </c>
      <c r="H11" s="245" t="s">
        <v>106</v>
      </c>
      <c r="I11" s="245" t="s">
        <v>107</v>
      </c>
      <c r="J11" s="246"/>
      <c r="K11" s="247" t="s">
        <v>110</v>
      </c>
      <c r="L11" s="248" t="s">
        <v>158</v>
      </c>
    </row>
    <row r="12" spans="1:13" s="256" customFormat="1">
      <c r="A12" s="250">
        <v>1</v>
      </c>
      <c r="B12" s="251">
        <v>2</v>
      </c>
      <c r="C12" s="251">
        <v>3</v>
      </c>
      <c r="D12" s="252">
        <v>4</v>
      </c>
      <c r="E12" s="252">
        <v>5</v>
      </c>
      <c r="F12" s="251">
        <v>6</v>
      </c>
      <c r="G12" s="251">
        <v>7</v>
      </c>
      <c r="H12" s="251">
        <v>8</v>
      </c>
      <c r="I12" s="251">
        <v>9</v>
      </c>
      <c r="J12" s="253"/>
      <c r="K12" s="254">
        <v>10</v>
      </c>
      <c r="L12" s="255">
        <v>12</v>
      </c>
    </row>
    <row r="13" spans="1:13">
      <c r="A13" s="257"/>
      <c r="B13" s="258"/>
      <c r="C13" s="258"/>
      <c r="D13" s="259"/>
      <c r="E13" s="260"/>
      <c r="F13" s="258"/>
      <c r="G13" s="257"/>
      <c r="H13" s="257"/>
      <c r="I13" s="257"/>
    </row>
    <row r="14" spans="1:13" s="271" customFormat="1">
      <c r="A14" s="264"/>
      <c r="B14" s="265"/>
      <c r="C14" s="266"/>
      <c r="D14" s="267" t="s">
        <v>96</v>
      </c>
      <c r="E14" s="268" t="s">
        <v>407</v>
      </c>
      <c r="F14" s="266"/>
      <c r="G14" s="262"/>
      <c r="H14" s="262"/>
      <c r="I14" s="269">
        <f>SUBTOTAL(9,I15:I51)</f>
        <v>0</v>
      </c>
      <c r="J14" s="262"/>
      <c r="K14" s="270"/>
      <c r="L14" s="270"/>
      <c r="M14" s="262"/>
    </row>
    <row r="15" spans="1:13" s="282" customFormat="1">
      <c r="A15" s="272"/>
      <c r="B15" s="273"/>
      <c r="C15" s="274"/>
      <c r="D15" s="275"/>
      <c r="E15" s="276" t="s">
        <v>175</v>
      </c>
      <c r="F15" s="274"/>
      <c r="G15" s="277"/>
      <c r="H15" s="277"/>
      <c r="I15" s="278">
        <f>SUBTOTAL(9,I16:I24)</f>
        <v>0</v>
      </c>
      <c r="J15" s="279"/>
      <c r="K15" s="243"/>
      <c r="L15" s="243"/>
      <c r="M15" s="279"/>
    </row>
    <row r="16" spans="1:13" s="282" customFormat="1" ht="127.5">
      <c r="A16" s="272">
        <v>1</v>
      </c>
      <c r="B16" s="283"/>
      <c r="C16" s="283" t="s">
        <v>113</v>
      </c>
      <c r="D16" s="284" t="s">
        <v>149</v>
      </c>
      <c r="E16" s="287" t="s">
        <v>262</v>
      </c>
      <c r="F16" s="283" t="s">
        <v>76</v>
      </c>
      <c r="G16" s="281">
        <v>1</v>
      </c>
      <c r="H16" s="229"/>
      <c r="I16" s="229">
        <f t="shared" ref="I16:I24" si="0">ROUND(G16*H16,2)</f>
        <v>0</v>
      </c>
      <c r="J16" s="279"/>
      <c r="K16" s="286"/>
      <c r="L16" s="286"/>
      <c r="M16" s="279"/>
    </row>
    <row r="17" spans="1:13" s="282" customFormat="1" ht="89.25">
      <c r="A17" s="272">
        <v>2</v>
      </c>
      <c r="B17" s="283"/>
      <c r="C17" s="283" t="s">
        <v>113</v>
      </c>
      <c r="D17" s="284" t="s">
        <v>150</v>
      </c>
      <c r="E17" s="285" t="s">
        <v>157</v>
      </c>
      <c r="F17" s="283" t="s">
        <v>76</v>
      </c>
      <c r="G17" s="281">
        <v>1</v>
      </c>
      <c r="H17" s="229"/>
      <c r="I17" s="229">
        <f t="shared" si="0"/>
        <v>0</v>
      </c>
      <c r="J17" s="272"/>
      <c r="K17" s="286"/>
      <c r="L17" s="286"/>
      <c r="M17" s="279"/>
    </row>
    <row r="18" spans="1:13" s="282" customFormat="1" ht="51">
      <c r="A18" s="272">
        <v>3</v>
      </c>
      <c r="B18" s="283"/>
      <c r="C18" s="283" t="s">
        <v>113</v>
      </c>
      <c r="D18" s="284" t="s">
        <v>115</v>
      </c>
      <c r="E18" s="285" t="s">
        <v>185</v>
      </c>
      <c r="F18" s="283" t="s">
        <v>76</v>
      </c>
      <c r="G18" s="281">
        <v>1</v>
      </c>
      <c r="H18" s="229"/>
      <c r="I18" s="229">
        <f t="shared" si="0"/>
        <v>0</v>
      </c>
      <c r="J18" s="279"/>
      <c r="K18" s="286"/>
      <c r="L18" s="286"/>
      <c r="M18" s="279"/>
    </row>
    <row r="19" spans="1:13" s="282" customFormat="1" ht="25.5">
      <c r="A19" s="272">
        <v>4</v>
      </c>
      <c r="B19" s="283"/>
      <c r="C19" s="288" t="s">
        <v>113</v>
      </c>
      <c r="D19" s="286" t="s">
        <v>126</v>
      </c>
      <c r="E19" s="285" t="s">
        <v>161</v>
      </c>
      <c r="F19" s="283" t="s">
        <v>76</v>
      </c>
      <c r="G19" s="281">
        <v>1</v>
      </c>
      <c r="H19" s="229"/>
      <c r="I19" s="229">
        <f t="shared" si="0"/>
        <v>0</v>
      </c>
      <c r="J19" s="289"/>
      <c r="K19" s="286"/>
      <c r="L19" s="290"/>
      <c r="M19" s="279"/>
    </row>
    <row r="20" spans="1:13" s="282" customFormat="1" ht="38.25">
      <c r="A20" s="272">
        <v>5</v>
      </c>
      <c r="B20" s="283"/>
      <c r="C20" s="288" t="s">
        <v>113</v>
      </c>
      <c r="D20" s="286" t="s">
        <v>164</v>
      </c>
      <c r="E20" s="285" t="s">
        <v>162</v>
      </c>
      <c r="F20" s="283" t="s">
        <v>76</v>
      </c>
      <c r="G20" s="281">
        <v>1</v>
      </c>
      <c r="H20" s="229"/>
      <c r="I20" s="229">
        <f t="shared" si="0"/>
        <v>0</v>
      </c>
      <c r="J20" s="289"/>
      <c r="K20" s="243"/>
      <c r="L20" s="243"/>
      <c r="M20" s="279"/>
    </row>
    <row r="21" spans="1:13" s="282" customFormat="1" ht="25.5">
      <c r="A21" s="272">
        <v>6</v>
      </c>
      <c r="B21" s="283"/>
      <c r="C21" s="288" t="s">
        <v>113</v>
      </c>
      <c r="D21" s="286" t="s">
        <v>126</v>
      </c>
      <c r="E21" s="285" t="s">
        <v>163</v>
      </c>
      <c r="F21" s="283" t="s">
        <v>76</v>
      </c>
      <c r="G21" s="281">
        <v>1</v>
      </c>
      <c r="H21" s="229"/>
      <c r="I21" s="229">
        <f t="shared" si="0"/>
        <v>0</v>
      </c>
      <c r="J21" s="289"/>
      <c r="K21" s="286"/>
      <c r="L21" s="243"/>
      <c r="M21" s="279"/>
    </row>
    <row r="22" spans="1:13" s="282" customFormat="1" ht="25.5">
      <c r="A22" s="272">
        <v>7</v>
      </c>
      <c r="B22" s="283"/>
      <c r="C22" s="283" t="s">
        <v>113</v>
      </c>
      <c r="D22" s="286" t="s">
        <v>122</v>
      </c>
      <c r="E22" s="285" t="s">
        <v>136</v>
      </c>
      <c r="F22" s="283" t="s">
        <v>76</v>
      </c>
      <c r="G22" s="281">
        <v>1</v>
      </c>
      <c r="H22" s="229"/>
      <c r="I22" s="229">
        <f t="shared" si="0"/>
        <v>0</v>
      </c>
      <c r="J22" s="279"/>
      <c r="K22" s="286"/>
      <c r="L22" s="286"/>
      <c r="M22" s="279"/>
    </row>
    <row r="23" spans="1:13" s="282" customFormat="1" ht="63.75">
      <c r="A23" s="272">
        <v>8</v>
      </c>
      <c r="B23" s="283"/>
      <c r="C23" s="283" t="s">
        <v>113</v>
      </c>
      <c r="D23" s="284" t="s">
        <v>128</v>
      </c>
      <c r="E23" s="285" t="s">
        <v>183</v>
      </c>
      <c r="F23" s="283" t="s">
        <v>76</v>
      </c>
      <c r="G23" s="281">
        <v>1</v>
      </c>
      <c r="H23" s="229"/>
      <c r="I23" s="229">
        <f t="shared" si="0"/>
        <v>0</v>
      </c>
      <c r="J23" s="279"/>
      <c r="K23" s="243"/>
      <c r="L23" s="243"/>
      <c r="M23" s="279"/>
    </row>
    <row r="24" spans="1:13" s="282" customFormat="1" ht="51">
      <c r="A24" s="272">
        <v>9</v>
      </c>
      <c r="B24" s="283"/>
      <c r="C24" s="283" t="s">
        <v>113</v>
      </c>
      <c r="D24" s="284" t="s">
        <v>80</v>
      </c>
      <c r="E24" s="285" t="s">
        <v>151</v>
      </c>
      <c r="F24" s="283" t="s">
        <v>76</v>
      </c>
      <c r="G24" s="281">
        <v>1</v>
      </c>
      <c r="H24" s="229"/>
      <c r="I24" s="229">
        <f t="shared" si="0"/>
        <v>0</v>
      </c>
      <c r="J24" s="279"/>
      <c r="K24" s="243"/>
      <c r="L24" s="286"/>
      <c r="M24" s="279"/>
    </row>
    <row r="25" spans="1:13" s="282" customFormat="1">
      <c r="A25" s="272"/>
      <c r="B25" s="283"/>
      <c r="C25" s="273"/>
      <c r="D25" s="291"/>
      <c r="E25" s="276" t="s">
        <v>259</v>
      </c>
      <c r="F25" s="292"/>
      <c r="G25" s="277"/>
      <c r="H25" s="277"/>
      <c r="I25" s="278">
        <f>SUBTOTAL(9,I26:I48)</f>
        <v>0</v>
      </c>
      <c r="J25" s="279"/>
      <c r="K25" s="243"/>
      <c r="L25" s="243"/>
      <c r="M25" s="279"/>
    </row>
    <row r="26" spans="1:13" s="282" customFormat="1" ht="89.25">
      <c r="A26" s="272">
        <v>10</v>
      </c>
      <c r="B26" s="283"/>
      <c r="C26" s="283" t="s">
        <v>113</v>
      </c>
      <c r="D26" s="284" t="s">
        <v>129</v>
      </c>
      <c r="E26" s="285" t="s">
        <v>156</v>
      </c>
      <c r="F26" s="283" t="s">
        <v>76</v>
      </c>
      <c r="G26" s="281">
        <v>20</v>
      </c>
      <c r="H26" s="229"/>
      <c r="I26" s="293">
        <f t="shared" ref="I26:I48" si="1">ROUND(G26*H26,2)</f>
        <v>0</v>
      </c>
      <c r="J26" s="279"/>
      <c r="K26" s="243"/>
      <c r="L26" s="243"/>
      <c r="M26" s="279"/>
    </row>
    <row r="27" spans="1:13" s="282" customFormat="1" ht="114.75">
      <c r="A27" s="272">
        <v>11</v>
      </c>
      <c r="B27" s="283"/>
      <c r="C27" s="283" t="s">
        <v>113</v>
      </c>
      <c r="D27" s="284" t="s">
        <v>81</v>
      </c>
      <c r="E27" s="285" t="s">
        <v>155</v>
      </c>
      <c r="F27" s="283" t="s">
        <v>76</v>
      </c>
      <c r="G27" s="281">
        <f>G26</f>
        <v>20</v>
      </c>
      <c r="H27" s="229"/>
      <c r="I27" s="293">
        <f t="shared" si="1"/>
        <v>0</v>
      </c>
      <c r="J27" s="279"/>
      <c r="K27" s="243"/>
      <c r="L27" s="243"/>
      <c r="M27" s="279"/>
    </row>
    <row r="28" spans="1:13" s="282" customFormat="1" ht="38.25">
      <c r="A28" s="272">
        <v>12</v>
      </c>
      <c r="B28" s="283"/>
      <c r="C28" s="283" t="s">
        <v>113</v>
      </c>
      <c r="D28" s="284" t="s">
        <v>82</v>
      </c>
      <c r="E28" s="285" t="s">
        <v>154</v>
      </c>
      <c r="F28" s="283" t="s">
        <v>76</v>
      </c>
      <c r="G28" s="281">
        <v>4</v>
      </c>
      <c r="H28" s="229"/>
      <c r="I28" s="293">
        <f t="shared" si="1"/>
        <v>0</v>
      </c>
      <c r="J28" s="279"/>
      <c r="K28" s="243"/>
      <c r="L28" s="243"/>
      <c r="M28" s="279"/>
    </row>
    <row r="29" spans="1:13" s="282" customFormat="1" ht="38.25">
      <c r="A29" s="272">
        <v>13</v>
      </c>
      <c r="B29" s="283"/>
      <c r="C29" s="283" t="s">
        <v>113</v>
      </c>
      <c r="D29" s="284" t="s">
        <v>83</v>
      </c>
      <c r="E29" s="287" t="s">
        <v>117</v>
      </c>
      <c r="F29" s="283" t="s">
        <v>76</v>
      </c>
      <c r="G29" s="300">
        <f>CEILING(G26/31,1)</f>
        <v>1</v>
      </c>
      <c r="H29" s="229"/>
      <c r="I29" s="229">
        <f t="shared" si="1"/>
        <v>0</v>
      </c>
      <c r="J29" s="279"/>
      <c r="K29" s="243"/>
      <c r="L29" s="243"/>
      <c r="M29" s="279"/>
    </row>
    <row r="30" spans="1:13" s="282" customFormat="1" ht="76.5">
      <c r="A30" s="272">
        <v>14</v>
      </c>
      <c r="B30" s="283"/>
      <c r="C30" s="283" t="s">
        <v>113</v>
      </c>
      <c r="D30" s="284" t="s">
        <v>84</v>
      </c>
      <c r="E30" s="287" t="s">
        <v>118</v>
      </c>
      <c r="F30" s="283" t="s">
        <v>76</v>
      </c>
      <c r="G30" s="281">
        <v>1</v>
      </c>
      <c r="H30" s="229"/>
      <c r="I30" s="293">
        <f t="shared" si="1"/>
        <v>0</v>
      </c>
      <c r="J30" s="279"/>
      <c r="K30" s="243"/>
      <c r="L30" s="243"/>
      <c r="M30" s="279"/>
    </row>
    <row r="31" spans="1:13" s="282" customFormat="1" ht="76.5">
      <c r="A31" s="272">
        <v>15</v>
      </c>
      <c r="B31" s="283"/>
      <c r="C31" s="283" t="s">
        <v>113</v>
      </c>
      <c r="D31" s="284" t="s">
        <v>85</v>
      </c>
      <c r="E31" s="285" t="s">
        <v>119</v>
      </c>
      <c r="F31" s="283" t="s">
        <v>76</v>
      </c>
      <c r="G31" s="281">
        <f>G26</f>
        <v>20</v>
      </c>
      <c r="H31" s="229"/>
      <c r="I31" s="293">
        <f t="shared" si="1"/>
        <v>0</v>
      </c>
      <c r="J31" s="279"/>
      <c r="K31" s="286"/>
      <c r="L31" s="243"/>
      <c r="M31" s="279"/>
    </row>
    <row r="32" spans="1:13" s="282" customFormat="1" ht="76.5">
      <c r="A32" s="272">
        <v>16</v>
      </c>
      <c r="B32" s="283"/>
      <c r="C32" s="283" t="s">
        <v>113</v>
      </c>
      <c r="D32" s="284" t="s">
        <v>86</v>
      </c>
      <c r="E32" s="287" t="s">
        <v>120</v>
      </c>
      <c r="F32" s="283" t="s">
        <v>76</v>
      </c>
      <c r="G32" s="281">
        <f>G26+1</f>
        <v>21</v>
      </c>
      <c r="H32" s="229"/>
      <c r="I32" s="293">
        <f t="shared" si="1"/>
        <v>0</v>
      </c>
      <c r="J32" s="279"/>
      <c r="K32" s="243"/>
      <c r="L32" s="243"/>
      <c r="M32" s="279"/>
    </row>
    <row r="33" spans="1:13" s="282" customFormat="1" ht="63.75">
      <c r="A33" s="272">
        <v>17</v>
      </c>
      <c r="B33" s="283"/>
      <c r="C33" s="283" t="s">
        <v>113</v>
      </c>
      <c r="D33" s="284" t="s">
        <v>178</v>
      </c>
      <c r="E33" s="287" t="s">
        <v>177</v>
      </c>
      <c r="F33" s="283" t="s">
        <v>76</v>
      </c>
      <c r="G33" s="281">
        <f>G26</f>
        <v>20</v>
      </c>
      <c r="H33" s="229"/>
      <c r="I33" s="293">
        <f t="shared" si="1"/>
        <v>0</v>
      </c>
      <c r="J33" s="279"/>
      <c r="K33" s="243"/>
      <c r="L33" s="243"/>
      <c r="M33" s="279"/>
    </row>
    <row r="34" spans="1:13" s="282" customFormat="1" ht="38.25">
      <c r="A34" s="272">
        <v>18</v>
      </c>
      <c r="B34" s="283"/>
      <c r="C34" s="283" t="s">
        <v>113</v>
      </c>
      <c r="D34" s="284" t="s">
        <v>130</v>
      </c>
      <c r="E34" s="287" t="s">
        <v>135</v>
      </c>
      <c r="F34" s="283" t="s">
        <v>76</v>
      </c>
      <c r="G34" s="281">
        <v>1</v>
      </c>
      <c r="H34" s="229"/>
      <c r="I34" s="293">
        <f t="shared" si="1"/>
        <v>0</v>
      </c>
      <c r="J34" s="279"/>
      <c r="K34" s="286"/>
      <c r="L34" s="243"/>
      <c r="M34" s="279"/>
    </row>
    <row r="35" spans="1:13" s="282" customFormat="1" ht="102">
      <c r="A35" s="272">
        <v>19</v>
      </c>
      <c r="B35" s="283"/>
      <c r="C35" s="283" t="s">
        <v>113</v>
      </c>
      <c r="D35" s="284" t="s">
        <v>87</v>
      </c>
      <c r="E35" s="285" t="s">
        <v>241</v>
      </c>
      <c r="F35" s="283" t="s">
        <v>76</v>
      </c>
      <c r="G35" s="281">
        <v>1</v>
      </c>
      <c r="H35" s="229"/>
      <c r="I35" s="293">
        <f t="shared" si="1"/>
        <v>0</v>
      </c>
      <c r="J35" s="279"/>
      <c r="K35" s="286"/>
      <c r="L35" s="243"/>
      <c r="M35" s="279"/>
    </row>
    <row r="36" spans="1:13" s="282" customFormat="1" ht="38.25">
      <c r="A36" s="272">
        <v>20</v>
      </c>
      <c r="B36" s="283"/>
      <c r="C36" s="283" t="s">
        <v>113</v>
      </c>
      <c r="D36" s="286" t="s">
        <v>111</v>
      </c>
      <c r="E36" s="287" t="s">
        <v>116</v>
      </c>
      <c r="F36" s="283" t="s">
        <v>76</v>
      </c>
      <c r="G36" s="281">
        <f>G26+1</f>
        <v>21</v>
      </c>
      <c r="H36" s="229"/>
      <c r="I36" s="293">
        <f t="shared" si="1"/>
        <v>0</v>
      </c>
      <c r="J36" s="279"/>
      <c r="K36" s="286"/>
      <c r="L36" s="286"/>
      <c r="M36" s="279"/>
    </row>
    <row r="37" spans="1:13" s="282" customFormat="1" ht="63.75">
      <c r="A37" s="272">
        <v>21</v>
      </c>
      <c r="B37" s="283"/>
      <c r="C37" s="283" t="s">
        <v>113</v>
      </c>
      <c r="D37" s="284" t="s">
        <v>88</v>
      </c>
      <c r="E37" s="285" t="s">
        <v>152</v>
      </c>
      <c r="F37" s="283" t="s">
        <v>76</v>
      </c>
      <c r="G37" s="281">
        <v>2</v>
      </c>
      <c r="H37" s="229"/>
      <c r="I37" s="293">
        <f t="shared" si="1"/>
        <v>0</v>
      </c>
      <c r="J37" s="279"/>
      <c r="K37" s="286"/>
      <c r="L37" s="243"/>
      <c r="M37" s="279"/>
    </row>
    <row r="38" spans="1:13" s="282" customFormat="1" ht="25.5">
      <c r="A38" s="272">
        <v>22</v>
      </c>
      <c r="B38" s="283"/>
      <c r="C38" s="283" t="s">
        <v>113</v>
      </c>
      <c r="D38" s="286" t="s">
        <v>124</v>
      </c>
      <c r="E38" s="287" t="s">
        <v>144</v>
      </c>
      <c r="F38" s="283" t="s">
        <v>76</v>
      </c>
      <c r="G38" s="281">
        <v>1</v>
      </c>
      <c r="H38" s="229"/>
      <c r="I38" s="293">
        <f t="shared" si="1"/>
        <v>0</v>
      </c>
      <c r="J38" s="294"/>
      <c r="K38" s="286"/>
      <c r="L38" s="290"/>
      <c r="M38" s="279"/>
    </row>
    <row r="39" spans="1:13" s="282" customFormat="1" ht="25.5">
      <c r="A39" s="272">
        <v>23</v>
      </c>
      <c r="B39" s="283"/>
      <c r="C39" s="283" t="s">
        <v>113</v>
      </c>
      <c r="D39" s="286" t="s">
        <v>125</v>
      </c>
      <c r="E39" s="285" t="s">
        <v>145</v>
      </c>
      <c r="F39" s="283" t="s">
        <v>76</v>
      </c>
      <c r="G39" s="281">
        <v>1</v>
      </c>
      <c r="H39" s="229"/>
      <c r="I39" s="293">
        <f t="shared" si="1"/>
        <v>0</v>
      </c>
      <c r="J39" s="294"/>
      <c r="K39" s="286"/>
      <c r="L39" s="290"/>
      <c r="M39" s="279"/>
    </row>
    <row r="40" spans="1:13" s="282" customFormat="1" ht="25.5">
      <c r="A40" s="272">
        <v>24</v>
      </c>
      <c r="B40" s="283"/>
      <c r="C40" s="283" t="s">
        <v>113</v>
      </c>
      <c r="D40" s="286" t="s">
        <v>126</v>
      </c>
      <c r="E40" s="285" t="s">
        <v>171</v>
      </c>
      <c r="F40" s="283" t="s">
        <v>76</v>
      </c>
      <c r="G40" s="281">
        <v>1</v>
      </c>
      <c r="H40" s="229"/>
      <c r="I40" s="293">
        <f t="shared" si="1"/>
        <v>0</v>
      </c>
      <c r="J40" s="294"/>
      <c r="K40" s="286"/>
      <c r="L40" s="290"/>
      <c r="M40" s="279"/>
    </row>
    <row r="41" spans="1:13" s="282" customFormat="1" ht="51">
      <c r="A41" s="272">
        <v>25</v>
      </c>
      <c r="B41" s="283"/>
      <c r="C41" s="283" t="s">
        <v>113</v>
      </c>
      <c r="D41" s="284" t="s">
        <v>103</v>
      </c>
      <c r="E41" s="287" t="s">
        <v>131</v>
      </c>
      <c r="F41" s="283" t="s">
        <v>76</v>
      </c>
      <c r="G41" s="281">
        <v>1</v>
      </c>
      <c r="H41" s="229"/>
      <c r="I41" s="293">
        <f t="shared" si="1"/>
        <v>0</v>
      </c>
      <c r="J41" s="294"/>
      <c r="K41" s="243"/>
      <c r="L41" s="290"/>
      <c r="M41" s="279"/>
    </row>
    <row r="42" spans="1:13" s="282" customFormat="1" ht="102">
      <c r="A42" s="272">
        <v>26</v>
      </c>
      <c r="B42" s="283"/>
      <c r="C42" s="283" t="s">
        <v>113</v>
      </c>
      <c r="D42" s="284" t="s">
        <v>89</v>
      </c>
      <c r="E42" s="285" t="s">
        <v>241</v>
      </c>
      <c r="F42" s="283" t="s">
        <v>76</v>
      </c>
      <c r="G42" s="281">
        <f>G26</f>
        <v>20</v>
      </c>
      <c r="H42" s="229"/>
      <c r="I42" s="293">
        <f t="shared" si="1"/>
        <v>0</v>
      </c>
      <c r="J42" s="279"/>
      <c r="K42" s="286"/>
      <c r="L42" s="243"/>
      <c r="M42" s="279"/>
    </row>
    <row r="43" spans="1:13" s="282" customFormat="1" ht="63.75">
      <c r="A43" s="272">
        <v>27</v>
      </c>
      <c r="B43" s="283"/>
      <c r="C43" s="283" t="s">
        <v>113</v>
      </c>
      <c r="D43" s="284" t="s">
        <v>88</v>
      </c>
      <c r="E43" s="285" t="s">
        <v>152</v>
      </c>
      <c r="F43" s="283" t="s">
        <v>76</v>
      </c>
      <c r="G43" s="281">
        <f>G26</f>
        <v>20</v>
      </c>
      <c r="H43" s="229"/>
      <c r="I43" s="293">
        <f t="shared" si="1"/>
        <v>0</v>
      </c>
      <c r="J43" s="294"/>
      <c r="K43" s="286"/>
      <c r="L43" s="243"/>
      <c r="M43" s="279"/>
    </row>
    <row r="44" spans="1:13" s="282" customFormat="1" ht="25.5">
      <c r="A44" s="272">
        <v>28</v>
      </c>
      <c r="B44" s="283"/>
      <c r="C44" s="283" t="s">
        <v>113</v>
      </c>
      <c r="D44" s="286" t="s">
        <v>124</v>
      </c>
      <c r="E44" s="287" t="s">
        <v>134</v>
      </c>
      <c r="F44" s="283" t="s">
        <v>76</v>
      </c>
      <c r="G44" s="281">
        <f>G27</f>
        <v>20</v>
      </c>
      <c r="H44" s="229"/>
      <c r="I44" s="293">
        <f t="shared" si="1"/>
        <v>0</v>
      </c>
      <c r="J44" s="294"/>
      <c r="K44" s="286"/>
      <c r="L44" s="290"/>
      <c r="M44" s="279"/>
    </row>
    <row r="45" spans="1:13" s="282" customFormat="1" ht="51">
      <c r="A45" s="272">
        <v>29</v>
      </c>
      <c r="B45" s="283"/>
      <c r="C45" s="283" t="s">
        <v>113</v>
      </c>
      <c r="D45" s="284" t="s">
        <v>104</v>
      </c>
      <c r="E45" s="287" t="s">
        <v>131</v>
      </c>
      <c r="F45" s="283" t="s">
        <v>76</v>
      </c>
      <c r="G45" s="281">
        <f>G26</f>
        <v>20</v>
      </c>
      <c r="H45" s="229"/>
      <c r="I45" s="293">
        <f t="shared" si="1"/>
        <v>0</v>
      </c>
      <c r="J45" s="294"/>
      <c r="K45" s="286"/>
      <c r="L45" s="290"/>
      <c r="M45" s="279"/>
    </row>
    <row r="46" spans="1:13" s="282" customFormat="1" ht="25.5">
      <c r="A46" s="272">
        <v>30</v>
      </c>
      <c r="B46" s="283"/>
      <c r="C46" s="283" t="s">
        <v>113</v>
      </c>
      <c r="D46" s="284" t="s">
        <v>112</v>
      </c>
      <c r="E46" s="285" t="s">
        <v>133</v>
      </c>
      <c r="F46" s="283" t="s">
        <v>76</v>
      </c>
      <c r="G46" s="281">
        <v>1</v>
      </c>
      <c r="H46" s="229"/>
      <c r="I46" s="293">
        <f t="shared" si="1"/>
        <v>0</v>
      </c>
      <c r="J46" s="294"/>
      <c r="K46" s="286"/>
      <c r="L46" s="290"/>
      <c r="M46" s="279"/>
    </row>
    <row r="47" spans="1:13" s="282" customFormat="1" ht="63.75">
      <c r="A47" s="272">
        <v>31</v>
      </c>
      <c r="B47" s="283"/>
      <c r="C47" s="283" t="s">
        <v>113</v>
      </c>
      <c r="D47" s="284" t="s">
        <v>92</v>
      </c>
      <c r="E47" s="285" t="s">
        <v>132</v>
      </c>
      <c r="F47" s="283" t="s">
        <v>76</v>
      </c>
      <c r="G47" s="281">
        <v>1</v>
      </c>
      <c r="H47" s="229"/>
      <c r="I47" s="293">
        <f t="shared" si="1"/>
        <v>0</v>
      </c>
      <c r="J47" s="279"/>
      <c r="K47" s="286"/>
      <c r="L47" s="290"/>
      <c r="M47" s="279"/>
    </row>
    <row r="48" spans="1:13" s="282" customFormat="1" ht="39" customHeight="1">
      <c r="A48" s="272">
        <v>32</v>
      </c>
      <c r="B48" s="283"/>
      <c r="C48" s="283" t="s">
        <v>113</v>
      </c>
      <c r="D48" s="284" t="s">
        <v>93</v>
      </c>
      <c r="E48" s="285" t="s">
        <v>147</v>
      </c>
      <c r="F48" s="283" t="s">
        <v>76</v>
      </c>
      <c r="G48" s="281">
        <v>2</v>
      </c>
      <c r="H48" s="229"/>
      <c r="I48" s="293">
        <f t="shared" si="1"/>
        <v>0</v>
      </c>
      <c r="J48" s="294"/>
      <c r="K48" s="286"/>
      <c r="L48" s="290"/>
      <c r="M48" s="279"/>
    </row>
    <row r="49" spans="1:13" s="282" customFormat="1">
      <c r="A49" s="272"/>
      <c r="B49" s="283"/>
      <c r="C49" s="283"/>
      <c r="D49" s="284"/>
      <c r="E49" s="276" t="s">
        <v>142</v>
      </c>
      <c r="F49" s="292"/>
      <c r="G49" s="277"/>
      <c r="H49" s="277"/>
      <c r="I49" s="278">
        <f>SUBTOTAL(9,I50:I51)</f>
        <v>0</v>
      </c>
      <c r="J49" s="279"/>
      <c r="K49" s="286"/>
      <c r="L49" s="243"/>
      <c r="M49" s="279"/>
    </row>
    <row r="50" spans="1:13" s="282" customFormat="1" ht="38.25">
      <c r="A50" s="272">
        <v>33</v>
      </c>
      <c r="B50" s="283"/>
      <c r="C50" s="288" t="s">
        <v>113</v>
      </c>
      <c r="D50" s="296" t="s">
        <v>172</v>
      </c>
      <c r="E50" s="298" t="s">
        <v>170</v>
      </c>
      <c r="F50" s="283" t="s">
        <v>76</v>
      </c>
      <c r="G50" s="281">
        <v>1</v>
      </c>
      <c r="H50" s="229"/>
      <c r="I50" s="229">
        <f t="shared" ref="I50:I51" si="2">ROUND(G50*H50,2)</f>
        <v>0</v>
      </c>
      <c r="J50" s="279"/>
      <c r="K50" s="299"/>
      <c r="L50" s="243"/>
      <c r="M50" s="279"/>
    </row>
    <row r="51" spans="1:13" s="282" customFormat="1" ht="25.5">
      <c r="A51" s="272">
        <v>34</v>
      </c>
      <c r="B51" s="283"/>
      <c r="C51" s="288" t="s">
        <v>113</v>
      </c>
      <c r="D51" s="296" t="s">
        <v>126</v>
      </c>
      <c r="E51" s="285" t="s">
        <v>171</v>
      </c>
      <c r="F51" s="283" t="s">
        <v>76</v>
      </c>
      <c r="G51" s="281">
        <f>G50</f>
        <v>1</v>
      </c>
      <c r="H51" s="229"/>
      <c r="I51" s="229">
        <f t="shared" si="2"/>
        <v>0</v>
      </c>
      <c r="J51" s="279"/>
      <c r="K51" s="299"/>
      <c r="L51" s="243"/>
      <c r="M51" s="279"/>
    </row>
    <row r="52" spans="1:13">
      <c r="A52" s="327"/>
      <c r="B52" s="328"/>
      <c r="C52" s="328"/>
      <c r="D52" s="329"/>
      <c r="E52" s="330" t="s">
        <v>109</v>
      </c>
      <c r="F52" s="328"/>
      <c r="G52" s="331"/>
      <c r="H52" s="331"/>
      <c r="I52" s="332">
        <f>SUBTOTAL(9,I14:I51)</f>
        <v>0</v>
      </c>
      <c r="J52" s="331"/>
      <c r="K52" s="333"/>
    </row>
  </sheetData>
  <sheetProtection formatCells="0" formatColumns="0" formatRows="0" insertColumns="0" insertRows="0" insertHyperlinks="0" deleteColumns="0" deleteRows="0" sort="0" autoFilter="0" pivotTables="0"/>
  <mergeCells count="4">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35" fitToHeight="999" orientation="landscape" errors="blank"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29F26-8DCC-49BD-AA4B-98759A32BA4A}">
  <sheetPr>
    <pageSetUpPr fitToPage="1"/>
  </sheetPr>
  <dimension ref="A1:M71"/>
  <sheetViews>
    <sheetView showGridLines="0" zoomScaleNormal="100" workbookViewId="0">
      <selection activeCell="E17" sqref="E17"/>
    </sheetView>
  </sheetViews>
  <sheetFormatPr defaultColWidth="9.140625" defaultRowHeight="12.75"/>
  <cols>
    <col min="1" max="1" width="5.5703125" style="261" customWidth="1"/>
    <col min="2" max="2" width="4.42578125" style="256" customWidth="1"/>
    <col min="3" max="3" width="6" style="256" customWidth="1"/>
    <col min="4" max="4" width="12.7109375" style="306" customWidth="1"/>
    <col min="5" max="5" width="94.28515625" style="305" customWidth="1"/>
    <col min="6" max="6" width="7.7109375" style="256" customWidth="1"/>
    <col min="7" max="7" width="9.85546875" style="261" customWidth="1"/>
    <col min="8" max="8" width="13.140625" style="261" customWidth="1"/>
    <col min="9" max="9" width="15.5703125" style="261" customWidth="1"/>
    <col min="10" max="10" width="9.140625" style="261"/>
    <col min="11" max="11" width="28.7109375" style="239" customWidth="1"/>
    <col min="12" max="12" width="10.7109375" style="239" customWidth="1"/>
    <col min="13" max="13" width="9.140625" style="261"/>
    <col min="14" max="16384" width="9.140625" style="263"/>
  </cols>
  <sheetData>
    <row r="1" spans="1:13" s="239" customFormat="1" ht="18">
      <c r="A1" s="236" t="s">
        <v>114</v>
      </c>
      <c r="B1" s="237"/>
      <c r="C1" s="237"/>
      <c r="D1" s="238"/>
      <c r="E1" s="238"/>
      <c r="F1" s="237"/>
      <c r="G1" s="237"/>
      <c r="H1" s="237"/>
      <c r="I1" s="237"/>
    </row>
    <row r="2" spans="1:13" s="239" customFormat="1">
      <c r="A2" s="240" t="s">
        <v>60</v>
      </c>
      <c r="B2" s="237"/>
      <c r="C2" s="241" t="str">
        <f>'[1]Krycí list'!E5</f>
        <v>Budova B</v>
      </c>
      <c r="D2" s="242"/>
      <c r="E2" s="242"/>
      <c r="F2" s="237"/>
      <c r="G2" s="237"/>
      <c r="H2" s="237"/>
      <c r="I2" s="237"/>
    </row>
    <row r="3" spans="1:13" s="239" customFormat="1">
      <c r="A3" s="240" t="s">
        <v>61</v>
      </c>
      <c r="B3" s="237"/>
      <c r="C3" s="356" t="str">
        <f>'[1]Krycí list'!E7</f>
        <v>Základní škola, Liberec, Švermova 403/40, p. o.</v>
      </c>
      <c r="D3" s="357"/>
      <c r="E3" s="357"/>
      <c r="F3" s="237"/>
      <c r="G3" s="237"/>
      <c r="H3" s="237"/>
      <c r="I3" s="241"/>
    </row>
    <row r="4" spans="1:13" s="239" customFormat="1">
      <c r="A4" s="240" t="s">
        <v>62</v>
      </c>
      <c r="B4" s="237"/>
      <c r="C4" s="241" t="str">
        <f>'[1]Krycí list'!E9</f>
        <v>OCENĚNÝ SOUPIS PRACÍ A DODÁVEK A SLUŽEB</v>
      </c>
      <c r="D4" s="242"/>
      <c r="E4" s="242"/>
      <c r="F4" s="237"/>
      <c r="G4" s="237"/>
      <c r="H4" s="237"/>
      <c r="I4" s="241"/>
    </row>
    <row r="5" spans="1:13" s="239" customFormat="1">
      <c r="A5" s="237" t="s">
        <v>70</v>
      </c>
      <c r="B5" s="237"/>
      <c r="C5" s="241" t="str">
        <f>'[1]Krycí list'!P5</f>
        <v xml:space="preserve"> </v>
      </c>
      <c r="D5" s="242"/>
      <c r="E5" s="242"/>
      <c r="F5" s="237"/>
      <c r="G5" s="237"/>
      <c r="H5" s="237"/>
      <c r="I5" s="241"/>
    </row>
    <row r="6" spans="1:13" s="239" customFormat="1">
      <c r="A6" s="237"/>
      <c r="B6" s="237"/>
      <c r="C6" s="241"/>
      <c r="D6" s="242"/>
      <c r="E6" s="242"/>
      <c r="F6" s="237"/>
      <c r="G6" s="237"/>
      <c r="H6" s="237"/>
      <c r="I6" s="241"/>
    </row>
    <row r="7" spans="1:13" s="239" customFormat="1">
      <c r="A7" s="237" t="s">
        <v>64</v>
      </c>
      <c r="B7" s="237"/>
      <c r="C7" s="356" t="str">
        <f>'[1]Krycí list'!E26</f>
        <v>Statutární Město Liberec,
Švermova 403/40, Liberec X-Františkov, 460 10 Liberec</v>
      </c>
      <c r="D7" s="357"/>
      <c r="E7" s="357"/>
      <c r="F7" s="237"/>
      <c r="G7" s="237"/>
      <c r="H7" s="237"/>
      <c r="I7" s="241"/>
    </row>
    <row r="8" spans="1:13" s="239" customFormat="1">
      <c r="A8" s="237" t="s">
        <v>65</v>
      </c>
      <c r="B8" s="237"/>
      <c r="C8" s="356" t="str">
        <f>'[1]Krycí list'!E28</f>
        <v xml:space="preserve"> </v>
      </c>
      <c r="D8" s="357"/>
      <c r="E8" s="242"/>
      <c r="F8" s="237"/>
      <c r="G8" s="237"/>
      <c r="H8" s="237"/>
      <c r="I8" s="241"/>
    </row>
    <row r="9" spans="1:13" s="239" customFormat="1">
      <c r="A9" s="237" t="s">
        <v>66</v>
      </c>
      <c r="B9" s="237"/>
      <c r="C9" s="358" t="str">
        <f>'[1]Krycí list'!O31</f>
        <v>11/2024</v>
      </c>
      <c r="D9" s="357"/>
      <c r="E9" s="242"/>
      <c r="F9" s="237"/>
      <c r="G9" s="237"/>
      <c r="H9" s="237"/>
      <c r="I9" s="241"/>
    </row>
    <row r="10" spans="1:13" s="239" customFormat="1">
      <c r="A10" s="237"/>
      <c r="B10" s="237"/>
      <c r="C10" s="237"/>
      <c r="D10" s="238"/>
      <c r="E10" s="238"/>
      <c r="F10" s="237"/>
      <c r="G10" s="237"/>
      <c r="H10" s="237"/>
      <c r="I10" s="237"/>
    </row>
    <row r="11" spans="1:13" s="249" customFormat="1" ht="50.25" customHeight="1">
      <c r="A11" s="244" t="s">
        <v>71</v>
      </c>
      <c r="B11" s="245" t="s">
        <v>72</v>
      </c>
      <c r="C11" s="245" t="s">
        <v>73</v>
      </c>
      <c r="D11" s="245" t="s">
        <v>108</v>
      </c>
      <c r="E11" s="245" t="s">
        <v>105</v>
      </c>
      <c r="F11" s="245" t="s">
        <v>74</v>
      </c>
      <c r="G11" s="245" t="s">
        <v>75</v>
      </c>
      <c r="H11" s="245" t="s">
        <v>106</v>
      </c>
      <c r="I11" s="245" t="s">
        <v>107</v>
      </c>
      <c r="J11" s="246"/>
      <c r="K11" s="247" t="s">
        <v>110</v>
      </c>
      <c r="L11" s="248" t="s">
        <v>158</v>
      </c>
    </row>
    <row r="12" spans="1:13" s="256" customFormat="1">
      <c r="A12" s="250">
        <v>1</v>
      </c>
      <c r="B12" s="251">
        <v>2</v>
      </c>
      <c r="C12" s="251">
        <v>3</v>
      </c>
      <c r="D12" s="252">
        <v>4</v>
      </c>
      <c r="E12" s="252">
        <v>5</v>
      </c>
      <c r="F12" s="251">
        <v>6</v>
      </c>
      <c r="G12" s="251">
        <v>7</v>
      </c>
      <c r="H12" s="251">
        <v>8</v>
      </c>
      <c r="I12" s="251">
        <v>9</v>
      </c>
      <c r="J12" s="253"/>
      <c r="K12" s="254">
        <v>10</v>
      </c>
      <c r="L12" s="255">
        <v>12</v>
      </c>
    </row>
    <row r="13" spans="1:13">
      <c r="A13" s="257"/>
      <c r="B13" s="258"/>
      <c r="C13" s="258"/>
      <c r="D13" s="259"/>
      <c r="E13" s="260"/>
      <c r="F13" s="258"/>
      <c r="G13" s="257"/>
      <c r="H13" s="257"/>
      <c r="I13" s="257"/>
    </row>
    <row r="14" spans="1:13" s="271" customFormat="1">
      <c r="A14" s="264"/>
      <c r="B14" s="265"/>
      <c r="C14" s="266"/>
      <c r="D14" s="267" t="s">
        <v>96</v>
      </c>
      <c r="E14" s="268" t="s">
        <v>408</v>
      </c>
      <c r="F14" s="266"/>
      <c r="G14" s="262"/>
      <c r="H14" s="262"/>
      <c r="I14" s="269">
        <f>SUBTOTAL(9,I15:I70)</f>
        <v>0</v>
      </c>
      <c r="J14" s="262"/>
      <c r="K14" s="270"/>
      <c r="L14" s="270"/>
      <c r="M14" s="262"/>
    </row>
    <row r="15" spans="1:13" s="282" customFormat="1">
      <c r="A15" s="272"/>
      <c r="B15" s="273"/>
      <c r="C15" s="274"/>
      <c r="D15" s="275"/>
      <c r="E15" s="276" t="s">
        <v>175</v>
      </c>
      <c r="F15" s="274"/>
      <c r="G15" s="277"/>
      <c r="H15" s="277"/>
      <c r="I15" s="278">
        <f>SUBTOTAL(9,I16:I24)</f>
        <v>0</v>
      </c>
      <c r="J15" s="279"/>
      <c r="K15" s="243"/>
      <c r="L15" s="243"/>
      <c r="M15" s="279"/>
    </row>
    <row r="16" spans="1:13" s="282" customFormat="1" ht="114.75">
      <c r="A16" s="272">
        <v>1</v>
      </c>
      <c r="B16" s="283"/>
      <c r="C16" s="283" t="s">
        <v>113</v>
      </c>
      <c r="D16" s="284" t="s">
        <v>149</v>
      </c>
      <c r="E16" s="287" t="s">
        <v>186</v>
      </c>
      <c r="F16" s="283" t="s">
        <v>76</v>
      </c>
      <c r="G16" s="281">
        <v>1</v>
      </c>
      <c r="H16" s="229"/>
      <c r="I16" s="229">
        <f t="shared" ref="I16:I24" si="0">ROUND(G16*H16,2)</f>
        <v>0</v>
      </c>
      <c r="J16" s="279"/>
      <c r="K16" s="286"/>
      <c r="L16" s="286"/>
      <c r="M16" s="279"/>
    </row>
    <row r="17" spans="1:13" s="282" customFormat="1" ht="89.25">
      <c r="A17" s="272">
        <v>2</v>
      </c>
      <c r="B17" s="283"/>
      <c r="C17" s="283" t="s">
        <v>113</v>
      </c>
      <c r="D17" s="284" t="s">
        <v>150</v>
      </c>
      <c r="E17" s="285" t="s">
        <v>157</v>
      </c>
      <c r="F17" s="283" t="s">
        <v>76</v>
      </c>
      <c r="G17" s="281">
        <v>1</v>
      </c>
      <c r="H17" s="229"/>
      <c r="I17" s="229">
        <f t="shared" si="0"/>
        <v>0</v>
      </c>
      <c r="J17" s="272"/>
      <c r="K17" s="286"/>
      <c r="L17" s="286"/>
      <c r="M17" s="279"/>
    </row>
    <row r="18" spans="1:13" s="282" customFormat="1" ht="51">
      <c r="A18" s="272">
        <v>3</v>
      </c>
      <c r="B18" s="283"/>
      <c r="C18" s="283" t="s">
        <v>113</v>
      </c>
      <c r="D18" s="284" t="s">
        <v>115</v>
      </c>
      <c r="E18" s="285" t="s">
        <v>185</v>
      </c>
      <c r="F18" s="283" t="s">
        <v>76</v>
      </c>
      <c r="G18" s="281">
        <v>1</v>
      </c>
      <c r="H18" s="229"/>
      <c r="I18" s="229">
        <f t="shared" si="0"/>
        <v>0</v>
      </c>
      <c r="J18" s="279"/>
      <c r="K18" s="286"/>
      <c r="L18" s="286"/>
      <c r="M18" s="279"/>
    </row>
    <row r="19" spans="1:13" s="282" customFormat="1" ht="25.5">
      <c r="A19" s="272">
        <v>4</v>
      </c>
      <c r="B19" s="283"/>
      <c r="C19" s="288" t="s">
        <v>113</v>
      </c>
      <c r="D19" s="286" t="s">
        <v>126</v>
      </c>
      <c r="E19" s="285" t="s">
        <v>160</v>
      </c>
      <c r="F19" s="283" t="s">
        <v>76</v>
      </c>
      <c r="G19" s="281">
        <v>1</v>
      </c>
      <c r="H19" s="229"/>
      <c r="I19" s="229">
        <f t="shared" si="0"/>
        <v>0</v>
      </c>
      <c r="J19" s="289"/>
      <c r="K19" s="286"/>
      <c r="L19" s="290"/>
      <c r="M19" s="279"/>
    </row>
    <row r="20" spans="1:13" s="282" customFormat="1" ht="38.25">
      <c r="A20" s="272">
        <v>5</v>
      </c>
      <c r="B20" s="283"/>
      <c r="C20" s="288" t="s">
        <v>113</v>
      </c>
      <c r="D20" s="286" t="s">
        <v>164</v>
      </c>
      <c r="E20" s="285" t="s">
        <v>162</v>
      </c>
      <c r="F20" s="283" t="s">
        <v>76</v>
      </c>
      <c r="G20" s="281">
        <v>1</v>
      </c>
      <c r="H20" s="229"/>
      <c r="I20" s="229">
        <f t="shared" si="0"/>
        <v>0</v>
      </c>
      <c r="J20" s="289"/>
      <c r="K20" s="243"/>
      <c r="L20" s="243"/>
      <c r="M20" s="279"/>
    </row>
    <row r="21" spans="1:13" s="282" customFormat="1" ht="25.5">
      <c r="A21" s="272">
        <v>6</v>
      </c>
      <c r="B21" s="283"/>
      <c r="C21" s="288" t="s">
        <v>113</v>
      </c>
      <c r="D21" s="286" t="s">
        <v>126</v>
      </c>
      <c r="E21" s="285" t="s">
        <v>163</v>
      </c>
      <c r="F21" s="283" t="s">
        <v>76</v>
      </c>
      <c r="G21" s="281">
        <v>1</v>
      </c>
      <c r="H21" s="229"/>
      <c r="I21" s="229">
        <f t="shared" si="0"/>
        <v>0</v>
      </c>
      <c r="J21" s="289"/>
      <c r="K21" s="286"/>
      <c r="L21" s="243"/>
      <c r="M21" s="279"/>
    </row>
    <row r="22" spans="1:13" s="282" customFormat="1" ht="25.5">
      <c r="A22" s="272">
        <v>7</v>
      </c>
      <c r="B22" s="283"/>
      <c r="C22" s="283" t="s">
        <v>113</v>
      </c>
      <c r="D22" s="286" t="s">
        <v>122</v>
      </c>
      <c r="E22" s="285" t="s">
        <v>136</v>
      </c>
      <c r="F22" s="283" t="s">
        <v>76</v>
      </c>
      <c r="G22" s="281">
        <v>1</v>
      </c>
      <c r="H22" s="229"/>
      <c r="I22" s="229">
        <f t="shared" si="0"/>
        <v>0</v>
      </c>
      <c r="J22" s="279"/>
      <c r="K22" s="286"/>
      <c r="L22" s="286"/>
      <c r="M22" s="279"/>
    </row>
    <row r="23" spans="1:13" s="282" customFormat="1" ht="63.75">
      <c r="A23" s="272">
        <v>8</v>
      </c>
      <c r="B23" s="283"/>
      <c r="C23" s="283" t="s">
        <v>113</v>
      </c>
      <c r="D23" s="284" t="s">
        <v>128</v>
      </c>
      <c r="E23" s="285" t="s">
        <v>183</v>
      </c>
      <c r="F23" s="283" t="s">
        <v>76</v>
      </c>
      <c r="G23" s="281">
        <v>1</v>
      </c>
      <c r="H23" s="229"/>
      <c r="I23" s="229">
        <f t="shared" si="0"/>
        <v>0</v>
      </c>
      <c r="J23" s="279"/>
      <c r="K23" s="243"/>
      <c r="L23" s="243"/>
      <c r="M23" s="279"/>
    </row>
    <row r="24" spans="1:13" s="282" customFormat="1" ht="51">
      <c r="A24" s="272">
        <v>9</v>
      </c>
      <c r="B24" s="283"/>
      <c r="C24" s="283" t="s">
        <v>113</v>
      </c>
      <c r="D24" s="284" t="s">
        <v>80</v>
      </c>
      <c r="E24" s="285" t="s">
        <v>151</v>
      </c>
      <c r="F24" s="283" t="s">
        <v>76</v>
      </c>
      <c r="G24" s="281">
        <v>1</v>
      </c>
      <c r="H24" s="229"/>
      <c r="I24" s="229">
        <f t="shared" si="0"/>
        <v>0</v>
      </c>
      <c r="J24" s="279"/>
      <c r="K24" s="243"/>
      <c r="L24" s="286"/>
      <c r="M24" s="279"/>
    </row>
    <row r="25" spans="1:13" s="282" customFormat="1">
      <c r="A25" s="272"/>
      <c r="B25" s="283"/>
      <c r="C25" s="273"/>
      <c r="D25" s="291"/>
      <c r="E25" s="276" t="s">
        <v>321</v>
      </c>
      <c r="F25" s="292"/>
      <c r="G25" s="277"/>
      <c r="H25" s="277"/>
      <c r="I25" s="278">
        <f>SUBTOTAL(9,I26:I35)</f>
        <v>0</v>
      </c>
      <c r="J25" s="279"/>
      <c r="K25" s="243"/>
      <c r="L25" s="243"/>
      <c r="M25" s="279"/>
    </row>
    <row r="26" spans="1:13" s="282" customFormat="1" ht="102">
      <c r="A26" s="272">
        <v>10</v>
      </c>
      <c r="B26" s="283"/>
      <c r="C26" s="283" t="s">
        <v>113</v>
      </c>
      <c r="D26" s="284" t="s">
        <v>87</v>
      </c>
      <c r="E26" s="285" t="s">
        <v>241</v>
      </c>
      <c r="F26" s="283" t="s">
        <v>76</v>
      </c>
      <c r="G26" s="281">
        <v>1</v>
      </c>
      <c r="H26" s="229"/>
      <c r="I26" s="293">
        <f t="shared" ref="I26:I35" si="1">ROUND(G26*H26,2)</f>
        <v>0</v>
      </c>
      <c r="J26" s="279"/>
      <c r="K26" s="286"/>
      <c r="L26" s="243"/>
      <c r="M26" s="279"/>
    </row>
    <row r="27" spans="1:13" s="282" customFormat="1" ht="63.75">
      <c r="A27" s="272">
        <v>11</v>
      </c>
      <c r="B27" s="283"/>
      <c r="C27" s="283" t="s">
        <v>113</v>
      </c>
      <c r="D27" s="284" t="s">
        <v>220</v>
      </c>
      <c r="E27" s="285" t="s">
        <v>152</v>
      </c>
      <c r="F27" s="283" t="s">
        <v>76</v>
      </c>
      <c r="G27" s="281">
        <v>1</v>
      </c>
      <c r="H27" s="229"/>
      <c r="I27" s="293">
        <f t="shared" si="1"/>
        <v>0</v>
      </c>
      <c r="J27" s="294"/>
      <c r="K27" s="286"/>
      <c r="L27" s="243"/>
      <c r="M27" s="279"/>
    </row>
    <row r="28" spans="1:13" s="282" customFormat="1" ht="25.5">
      <c r="A28" s="272">
        <v>12</v>
      </c>
      <c r="B28" s="283"/>
      <c r="C28" s="283" t="s">
        <v>113</v>
      </c>
      <c r="D28" s="284" t="s">
        <v>124</v>
      </c>
      <c r="E28" s="285" t="s">
        <v>144</v>
      </c>
      <c r="F28" s="283" t="s">
        <v>76</v>
      </c>
      <c r="G28" s="281">
        <v>1</v>
      </c>
      <c r="H28" s="229"/>
      <c r="I28" s="293">
        <f t="shared" si="1"/>
        <v>0</v>
      </c>
      <c r="J28" s="294"/>
      <c r="K28" s="286"/>
      <c r="L28" s="290"/>
      <c r="M28" s="279"/>
    </row>
    <row r="29" spans="1:13" s="282" customFormat="1" ht="25.5">
      <c r="A29" s="272">
        <v>13</v>
      </c>
      <c r="B29" s="283"/>
      <c r="C29" s="283" t="s">
        <v>113</v>
      </c>
      <c r="D29" s="284" t="s">
        <v>125</v>
      </c>
      <c r="E29" s="285" t="s">
        <v>145</v>
      </c>
      <c r="F29" s="283" t="s">
        <v>76</v>
      </c>
      <c r="G29" s="281">
        <v>1</v>
      </c>
      <c r="H29" s="229"/>
      <c r="I29" s="293">
        <f t="shared" si="1"/>
        <v>0</v>
      </c>
      <c r="J29" s="294"/>
      <c r="K29" s="286"/>
      <c r="L29" s="290"/>
      <c r="M29" s="279"/>
    </row>
    <row r="30" spans="1:13" s="282" customFormat="1" ht="89.25">
      <c r="A30" s="272">
        <v>14</v>
      </c>
      <c r="B30" s="283"/>
      <c r="C30" s="283" t="s">
        <v>113</v>
      </c>
      <c r="D30" s="284" t="s">
        <v>277</v>
      </c>
      <c r="E30" s="285" t="s">
        <v>278</v>
      </c>
      <c r="F30" s="283" t="s">
        <v>76</v>
      </c>
      <c r="G30" s="281">
        <v>4</v>
      </c>
      <c r="H30" s="229"/>
      <c r="I30" s="229">
        <f t="shared" si="1"/>
        <v>0</v>
      </c>
      <c r="J30" s="279"/>
      <c r="K30" s="243"/>
      <c r="L30" s="286"/>
      <c r="M30" s="279"/>
    </row>
    <row r="31" spans="1:13" s="282" customFormat="1" ht="25.5">
      <c r="A31" s="272">
        <v>15</v>
      </c>
      <c r="B31" s="283"/>
      <c r="C31" s="283" t="s">
        <v>113</v>
      </c>
      <c r="D31" s="284" t="s">
        <v>279</v>
      </c>
      <c r="E31" s="285" t="s">
        <v>322</v>
      </c>
      <c r="F31" s="283" t="s">
        <v>76</v>
      </c>
      <c r="G31" s="281">
        <f>G30</f>
        <v>4</v>
      </c>
      <c r="H31" s="229"/>
      <c r="I31" s="293">
        <f t="shared" si="1"/>
        <v>0</v>
      </c>
      <c r="J31" s="279"/>
      <c r="K31" s="286"/>
      <c r="L31" s="286"/>
      <c r="M31" s="279"/>
    </row>
    <row r="32" spans="1:13" s="282" customFormat="1" ht="102">
      <c r="A32" s="272">
        <v>16</v>
      </c>
      <c r="B32" s="283"/>
      <c r="C32" s="283" t="s">
        <v>113</v>
      </c>
      <c r="D32" s="284" t="s">
        <v>187</v>
      </c>
      <c r="E32" s="285" t="s">
        <v>242</v>
      </c>
      <c r="F32" s="283" t="s">
        <v>76</v>
      </c>
      <c r="G32" s="281">
        <v>10</v>
      </c>
      <c r="H32" s="229"/>
      <c r="I32" s="229">
        <f t="shared" si="1"/>
        <v>0</v>
      </c>
      <c r="J32" s="279"/>
      <c r="K32" s="286"/>
      <c r="L32" s="243"/>
      <c r="M32" s="279"/>
    </row>
    <row r="33" spans="1:13" s="282" customFormat="1" ht="38.25">
      <c r="A33" s="272">
        <v>17</v>
      </c>
      <c r="B33" s="283"/>
      <c r="C33" s="283" t="s">
        <v>113</v>
      </c>
      <c r="D33" s="284" t="s">
        <v>189</v>
      </c>
      <c r="E33" s="285" t="s">
        <v>188</v>
      </c>
      <c r="F33" s="283" t="s">
        <v>76</v>
      </c>
      <c r="G33" s="281">
        <f>G32</f>
        <v>10</v>
      </c>
      <c r="H33" s="229"/>
      <c r="I33" s="229">
        <f t="shared" si="1"/>
        <v>0</v>
      </c>
      <c r="J33" s="279"/>
      <c r="K33" s="286"/>
      <c r="L33" s="243"/>
      <c r="M33" s="279"/>
    </row>
    <row r="34" spans="1:13" s="282" customFormat="1" ht="102">
      <c r="A34" s="272">
        <v>18</v>
      </c>
      <c r="B34" s="283"/>
      <c r="C34" s="283" t="s">
        <v>113</v>
      </c>
      <c r="D34" s="284" t="s">
        <v>190</v>
      </c>
      <c r="E34" s="285" t="s">
        <v>323</v>
      </c>
      <c r="F34" s="283" t="s">
        <v>76</v>
      </c>
      <c r="G34" s="281">
        <v>1</v>
      </c>
      <c r="H34" s="229"/>
      <c r="I34" s="229">
        <f t="shared" si="1"/>
        <v>0</v>
      </c>
      <c r="J34" s="302"/>
      <c r="K34" s="286"/>
      <c r="L34" s="286"/>
      <c r="M34" s="279"/>
    </row>
    <row r="35" spans="1:13" s="309" customFormat="1" ht="63.75">
      <c r="A35" s="272">
        <v>19</v>
      </c>
      <c r="B35" s="304"/>
      <c r="C35" s="283" t="s">
        <v>113</v>
      </c>
      <c r="D35" s="284" t="s">
        <v>215</v>
      </c>
      <c r="E35" s="287" t="s">
        <v>216</v>
      </c>
      <c r="F35" s="283" t="s">
        <v>76</v>
      </c>
      <c r="G35" s="281">
        <v>1</v>
      </c>
      <c r="H35" s="229"/>
      <c r="I35" s="229">
        <f t="shared" si="1"/>
        <v>0</v>
      </c>
      <c r="J35" s="308"/>
      <c r="K35" s="286"/>
      <c r="L35" s="243"/>
      <c r="M35" s="302"/>
    </row>
    <row r="36" spans="1:13" s="282" customFormat="1">
      <c r="A36" s="272"/>
      <c r="B36" s="283"/>
      <c r="C36" s="273"/>
      <c r="D36" s="291"/>
      <c r="E36" s="276" t="s">
        <v>324</v>
      </c>
      <c r="F36" s="292"/>
      <c r="G36" s="277"/>
      <c r="H36" s="277"/>
      <c r="I36" s="278">
        <f>SUBTOTAL(9,I37:I70)</f>
        <v>0</v>
      </c>
      <c r="J36" s="279"/>
      <c r="K36" s="243"/>
      <c r="L36" s="243"/>
      <c r="M36" s="279"/>
    </row>
    <row r="37" spans="1:13" s="309" customFormat="1" ht="51">
      <c r="A37" s="272">
        <v>20</v>
      </c>
      <c r="B37" s="304"/>
      <c r="C37" s="283" t="s">
        <v>113</v>
      </c>
      <c r="D37" s="284" t="s">
        <v>325</v>
      </c>
      <c r="E37" s="287" t="s">
        <v>326</v>
      </c>
      <c r="F37" s="283" t="s">
        <v>76</v>
      </c>
      <c r="G37" s="281">
        <v>11</v>
      </c>
      <c r="H37" s="229"/>
      <c r="I37" s="229">
        <f t="shared" ref="I37:I70" si="2">ROUND(G37*H37,2)</f>
        <v>0</v>
      </c>
      <c r="J37" s="308"/>
      <c r="K37" s="286"/>
      <c r="L37" s="243"/>
      <c r="M37" s="302"/>
    </row>
    <row r="38" spans="1:13" s="309" customFormat="1" ht="25.5">
      <c r="A38" s="272">
        <v>21</v>
      </c>
      <c r="B38" s="304"/>
      <c r="C38" s="283" t="s">
        <v>113</v>
      </c>
      <c r="D38" s="284" t="s">
        <v>327</v>
      </c>
      <c r="E38" s="287" t="s">
        <v>328</v>
      </c>
      <c r="F38" s="283" t="s">
        <v>76</v>
      </c>
      <c r="G38" s="281">
        <v>11</v>
      </c>
      <c r="H38" s="229"/>
      <c r="I38" s="229">
        <f t="shared" si="2"/>
        <v>0</v>
      </c>
      <c r="J38" s="308"/>
      <c r="K38" s="286"/>
      <c r="L38" s="243"/>
      <c r="M38" s="302"/>
    </row>
    <row r="39" spans="1:13" s="309" customFormat="1" ht="38.25">
      <c r="A39" s="272">
        <v>22</v>
      </c>
      <c r="B39" s="304"/>
      <c r="C39" s="283" t="s">
        <v>113</v>
      </c>
      <c r="D39" s="284" t="s">
        <v>329</v>
      </c>
      <c r="E39" s="287" t="s">
        <v>330</v>
      </c>
      <c r="F39" s="283" t="s">
        <v>76</v>
      </c>
      <c r="G39" s="281">
        <v>1</v>
      </c>
      <c r="H39" s="229"/>
      <c r="I39" s="229">
        <f t="shared" si="2"/>
        <v>0</v>
      </c>
      <c r="J39" s="308"/>
      <c r="K39" s="286"/>
      <c r="L39" s="243"/>
      <c r="M39" s="302"/>
    </row>
    <row r="40" spans="1:13" s="309" customFormat="1" ht="38.25">
      <c r="A40" s="272">
        <v>23</v>
      </c>
      <c r="B40" s="304"/>
      <c r="C40" s="283" t="s">
        <v>113</v>
      </c>
      <c r="D40" s="284" t="s">
        <v>329</v>
      </c>
      <c r="E40" s="287" t="s">
        <v>331</v>
      </c>
      <c r="F40" s="283" t="s">
        <v>76</v>
      </c>
      <c r="G40" s="281">
        <v>1</v>
      </c>
      <c r="H40" s="229"/>
      <c r="I40" s="229">
        <f t="shared" si="2"/>
        <v>0</v>
      </c>
      <c r="J40" s="308"/>
      <c r="K40" s="286"/>
      <c r="L40" s="243"/>
      <c r="M40" s="302"/>
    </row>
    <row r="41" spans="1:13" s="309" customFormat="1" ht="25.5">
      <c r="A41" s="272">
        <v>24</v>
      </c>
      <c r="B41" s="304"/>
      <c r="C41" s="283" t="s">
        <v>113</v>
      </c>
      <c r="D41" s="284" t="s">
        <v>332</v>
      </c>
      <c r="E41" s="287" t="s">
        <v>333</v>
      </c>
      <c r="F41" s="283" t="s">
        <v>76</v>
      </c>
      <c r="G41" s="281">
        <v>11</v>
      </c>
      <c r="H41" s="229"/>
      <c r="I41" s="229">
        <f t="shared" si="2"/>
        <v>0</v>
      </c>
      <c r="J41" s="308"/>
      <c r="K41" s="286"/>
      <c r="L41" s="243"/>
      <c r="M41" s="302"/>
    </row>
    <row r="42" spans="1:13" s="309" customFormat="1" ht="25.5">
      <c r="A42" s="272">
        <v>25</v>
      </c>
      <c r="B42" s="304"/>
      <c r="C42" s="283" t="s">
        <v>113</v>
      </c>
      <c r="D42" s="284" t="s">
        <v>334</v>
      </c>
      <c r="E42" s="287" t="s">
        <v>335</v>
      </c>
      <c r="F42" s="283" t="s">
        <v>76</v>
      </c>
      <c r="G42" s="281">
        <v>11</v>
      </c>
      <c r="H42" s="229"/>
      <c r="I42" s="229">
        <f t="shared" si="2"/>
        <v>0</v>
      </c>
      <c r="J42" s="308"/>
      <c r="K42" s="286"/>
      <c r="L42" s="243"/>
      <c r="M42" s="302"/>
    </row>
    <row r="43" spans="1:13" s="309" customFormat="1" ht="25.5">
      <c r="A43" s="272">
        <v>26</v>
      </c>
      <c r="B43" s="304"/>
      <c r="C43" s="283" t="s">
        <v>113</v>
      </c>
      <c r="D43" s="284" t="s">
        <v>334</v>
      </c>
      <c r="E43" s="287" t="s">
        <v>336</v>
      </c>
      <c r="F43" s="283" t="s">
        <v>76</v>
      </c>
      <c r="G43" s="281">
        <v>11</v>
      </c>
      <c r="H43" s="229"/>
      <c r="I43" s="229">
        <f t="shared" si="2"/>
        <v>0</v>
      </c>
      <c r="J43" s="308"/>
      <c r="K43" s="286"/>
      <c r="L43" s="243"/>
      <c r="M43" s="302"/>
    </row>
    <row r="44" spans="1:13" s="309" customFormat="1" ht="25.5">
      <c r="A44" s="272">
        <v>27</v>
      </c>
      <c r="B44" s="304"/>
      <c r="C44" s="283" t="s">
        <v>113</v>
      </c>
      <c r="D44" s="284" t="s">
        <v>270</v>
      </c>
      <c r="E44" s="287" t="s">
        <v>337</v>
      </c>
      <c r="F44" s="283" t="s">
        <v>76</v>
      </c>
      <c r="G44" s="281">
        <v>1</v>
      </c>
      <c r="H44" s="229"/>
      <c r="I44" s="229">
        <f t="shared" si="2"/>
        <v>0</v>
      </c>
      <c r="J44" s="308"/>
      <c r="K44" s="286"/>
      <c r="L44" s="243"/>
      <c r="M44" s="302"/>
    </row>
    <row r="45" spans="1:13" s="309" customFormat="1" ht="25.5">
      <c r="A45" s="272">
        <v>28</v>
      </c>
      <c r="B45" s="304"/>
      <c r="C45" s="283" t="s">
        <v>113</v>
      </c>
      <c r="D45" s="284" t="s">
        <v>270</v>
      </c>
      <c r="E45" s="287" t="s">
        <v>338</v>
      </c>
      <c r="F45" s="283" t="s">
        <v>76</v>
      </c>
      <c r="G45" s="281">
        <v>1</v>
      </c>
      <c r="H45" s="229"/>
      <c r="I45" s="229">
        <f t="shared" si="2"/>
        <v>0</v>
      </c>
      <c r="J45" s="308"/>
      <c r="K45" s="286"/>
      <c r="L45" s="243"/>
      <c r="M45" s="302"/>
    </row>
    <row r="46" spans="1:13" s="309" customFormat="1" ht="25.5">
      <c r="A46" s="272">
        <v>29</v>
      </c>
      <c r="B46" s="304"/>
      <c r="C46" s="283" t="s">
        <v>113</v>
      </c>
      <c r="D46" s="284" t="s">
        <v>270</v>
      </c>
      <c r="E46" s="287" t="s">
        <v>339</v>
      </c>
      <c r="F46" s="283" t="s">
        <v>76</v>
      </c>
      <c r="G46" s="281">
        <v>1</v>
      </c>
      <c r="H46" s="229"/>
      <c r="I46" s="229">
        <f t="shared" si="2"/>
        <v>0</v>
      </c>
      <c r="J46" s="308"/>
      <c r="K46" s="286"/>
      <c r="L46" s="243"/>
      <c r="M46" s="302"/>
    </row>
    <row r="47" spans="1:13" s="309" customFormat="1" ht="25.5">
      <c r="A47" s="272">
        <v>30</v>
      </c>
      <c r="B47" s="304"/>
      <c r="C47" s="283" t="s">
        <v>113</v>
      </c>
      <c r="D47" s="284" t="s">
        <v>270</v>
      </c>
      <c r="E47" s="287" t="s">
        <v>340</v>
      </c>
      <c r="F47" s="283" t="s">
        <v>76</v>
      </c>
      <c r="G47" s="281">
        <v>1</v>
      </c>
      <c r="H47" s="229"/>
      <c r="I47" s="229">
        <f t="shared" si="2"/>
        <v>0</v>
      </c>
      <c r="J47" s="308"/>
      <c r="K47" s="286"/>
      <c r="L47" s="243"/>
      <c r="M47" s="302"/>
    </row>
    <row r="48" spans="1:13" s="309" customFormat="1" ht="25.5">
      <c r="A48" s="272">
        <v>31</v>
      </c>
      <c r="B48" s="304"/>
      <c r="C48" s="283" t="s">
        <v>113</v>
      </c>
      <c r="D48" s="284" t="s">
        <v>270</v>
      </c>
      <c r="E48" s="287" t="s">
        <v>341</v>
      </c>
      <c r="F48" s="283" t="s">
        <v>76</v>
      </c>
      <c r="G48" s="281">
        <v>1</v>
      </c>
      <c r="H48" s="229"/>
      <c r="I48" s="229">
        <f t="shared" si="2"/>
        <v>0</v>
      </c>
      <c r="J48" s="308"/>
      <c r="K48" s="286"/>
      <c r="L48" s="243"/>
      <c r="M48" s="302"/>
    </row>
    <row r="49" spans="1:13" s="309" customFormat="1" ht="25.5">
      <c r="A49" s="272">
        <v>32</v>
      </c>
      <c r="B49" s="304"/>
      <c r="C49" s="283" t="s">
        <v>113</v>
      </c>
      <c r="D49" s="284" t="s">
        <v>270</v>
      </c>
      <c r="E49" s="287" t="s">
        <v>342</v>
      </c>
      <c r="F49" s="283" t="s">
        <v>76</v>
      </c>
      <c r="G49" s="281">
        <v>1</v>
      </c>
      <c r="H49" s="229"/>
      <c r="I49" s="229">
        <f t="shared" si="2"/>
        <v>0</v>
      </c>
      <c r="J49" s="308"/>
      <c r="K49" s="286"/>
      <c r="L49" s="243"/>
      <c r="M49" s="302"/>
    </row>
    <row r="50" spans="1:13" s="309" customFormat="1" ht="25.5">
      <c r="A50" s="272">
        <v>33</v>
      </c>
      <c r="B50" s="304"/>
      <c r="C50" s="283" t="s">
        <v>113</v>
      </c>
      <c r="D50" s="284" t="s">
        <v>270</v>
      </c>
      <c r="E50" s="287" t="s">
        <v>343</v>
      </c>
      <c r="F50" s="283" t="s">
        <v>76</v>
      </c>
      <c r="G50" s="281">
        <v>1</v>
      </c>
      <c r="H50" s="229"/>
      <c r="I50" s="229">
        <f t="shared" si="2"/>
        <v>0</v>
      </c>
      <c r="J50" s="308"/>
      <c r="K50" s="286"/>
      <c r="L50" s="243"/>
      <c r="M50" s="302"/>
    </row>
    <row r="51" spans="1:13" s="309" customFormat="1" ht="25.5">
      <c r="A51" s="272">
        <v>34</v>
      </c>
      <c r="B51" s="304"/>
      <c r="C51" s="283" t="s">
        <v>113</v>
      </c>
      <c r="D51" s="284" t="s">
        <v>270</v>
      </c>
      <c r="E51" s="287" t="s">
        <v>344</v>
      </c>
      <c r="F51" s="283" t="s">
        <v>76</v>
      </c>
      <c r="G51" s="281">
        <v>1</v>
      </c>
      <c r="H51" s="229"/>
      <c r="I51" s="229">
        <f t="shared" si="2"/>
        <v>0</v>
      </c>
      <c r="J51" s="308"/>
      <c r="K51" s="286"/>
      <c r="L51" s="243"/>
      <c r="M51" s="302"/>
    </row>
    <row r="52" spans="1:13" s="309" customFormat="1" ht="25.5">
      <c r="A52" s="272">
        <v>35</v>
      </c>
      <c r="B52" s="304"/>
      <c r="C52" s="283" t="s">
        <v>113</v>
      </c>
      <c r="D52" s="284" t="s">
        <v>270</v>
      </c>
      <c r="E52" s="287" t="s">
        <v>345</v>
      </c>
      <c r="F52" s="283" t="s">
        <v>76</v>
      </c>
      <c r="G52" s="281">
        <v>1</v>
      </c>
      <c r="H52" s="229"/>
      <c r="I52" s="229">
        <f t="shared" si="2"/>
        <v>0</v>
      </c>
      <c r="J52" s="308"/>
      <c r="K52" s="286"/>
      <c r="L52" s="243"/>
      <c r="M52" s="302"/>
    </row>
    <row r="53" spans="1:13" s="309" customFormat="1" ht="25.5">
      <c r="A53" s="272">
        <v>36</v>
      </c>
      <c r="B53" s="304"/>
      <c r="C53" s="283" t="s">
        <v>113</v>
      </c>
      <c r="D53" s="284" t="s">
        <v>270</v>
      </c>
      <c r="E53" s="287" t="s">
        <v>346</v>
      </c>
      <c r="F53" s="283" t="s">
        <v>76</v>
      </c>
      <c r="G53" s="281">
        <v>1</v>
      </c>
      <c r="H53" s="229"/>
      <c r="I53" s="229">
        <f t="shared" si="2"/>
        <v>0</v>
      </c>
      <c r="J53" s="308"/>
      <c r="K53" s="286"/>
      <c r="L53" s="243"/>
      <c r="M53" s="302"/>
    </row>
    <row r="54" spans="1:13" s="309" customFormat="1" ht="25.5">
      <c r="A54" s="272">
        <v>37</v>
      </c>
      <c r="B54" s="304"/>
      <c r="C54" s="283" t="s">
        <v>113</v>
      </c>
      <c r="D54" s="284" t="s">
        <v>347</v>
      </c>
      <c r="E54" s="287" t="s">
        <v>348</v>
      </c>
      <c r="F54" s="283" t="s">
        <v>76</v>
      </c>
      <c r="G54" s="281">
        <v>11</v>
      </c>
      <c r="H54" s="229"/>
      <c r="I54" s="229">
        <f t="shared" si="2"/>
        <v>0</v>
      </c>
      <c r="J54" s="308"/>
      <c r="K54" s="286"/>
      <c r="L54" s="243"/>
      <c r="M54" s="302"/>
    </row>
    <row r="55" spans="1:13" s="309" customFormat="1" ht="25.5">
      <c r="A55" s="272">
        <v>38</v>
      </c>
      <c r="B55" s="304"/>
      <c r="C55" s="283" t="s">
        <v>113</v>
      </c>
      <c r="D55" s="284" t="s">
        <v>347</v>
      </c>
      <c r="E55" s="287" t="s">
        <v>349</v>
      </c>
      <c r="F55" s="283" t="s">
        <v>76</v>
      </c>
      <c r="G55" s="281">
        <v>1</v>
      </c>
      <c r="H55" s="229"/>
      <c r="I55" s="229">
        <f t="shared" si="2"/>
        <v>0</v>
      </c>
      <c r="J55" s="308"/>
      <c r="K55" s="286"/>
      <c r="L55" s="243"/>
      <c r="M55" s="302"/>
    </row>
    <row r="56" spans="1:13" s="309" customFormat="1" ht="25.5">
      <c r="A56" s="272">
        <v>39</v>
      </c>
      <c r="B56" s="304"/>
      <c r="C56" s="283" t="s">
        <v>113</v>
      </c>
      <c r="D56" s="284" t="s">
        <v>350</v>
      </c>
      <c r="E56" s="287" t="s">
        <v>351</v>
      </c>
      <c r="F56" s="283" t="s">
        <v>76</v>
      </c>
      <c r="G56" s="281">
        <v>1</v>
      </c>
      <c r="H56" s="229"/>
      <c r="I56" s="229">
        <f t="shared" si="2"/>
        <v>0</v>
      </c>
      <c r="J56" s="308"/>
      <c r="K56" s="286"/>
      <c r="L56" s="243"/>
      <c r="M56" s="302"/>
    </row>
    <row r="57" spans="1:13" s="309" customFormat="1" ht="25.5">
      <c r="A57" s="272">
        <v>40</v>
      </c>
      <c r="B57" s="304"/>
      <c r="C57" s="283" t="s">
        <v>113</v>
      </c>
      <c r="D57" s="284" t="s">
        <v>352</v>
      </c>
      <c r="E57" s="287" t="s">
        <v>353</v>
      </c>
      <c r="F57" s="283" t="s">
        <v>76</v>
      </c>
      <c r="G57" s="281">
        <v>6</v>
      </c>
      <c r="H57" s="229"/>
      <c r="I57" s="229">
        <f t="shared" si="2"/>
        <v>0</v>
      </c>
      <c r="J57" s="308"/>
      <c r="K57" s="286"/>
      <c r="L57" s="243"/>
      <c r="M57" s="302"/>
    </row>
    <row r="58" spans="1:13" s="309" customFormat="1" ht="25.5">
      <c r="A58" s="272">
        <v>41</v>
      </c>
      <c r="B58" s="304"/>
      <c r="C58" s="283" t="s">
        <v>113</v>
      </c>
      <c r="D58" s="284" t="s">
        <v>354</v>
      </c>
      <c r="E58" s="287" t="s">
        <v>355</v>
      </c>
      <c r="F58" s="283" t="s">
        <v>76</v>
      </c>
      <c r="G58" s="281">
        <v>2</v>
      </c>
      <c r="H58" s="229"/>
      <c r="I58" s="229">
        <f t="shared" si="2"/>
        <v>0</v>
      </c>
      <c r="J58" s="308"/>
      <c r="K58" s="286"/>
      <c r="L58" s="243"/>
      <c r="M58" s="302"/>
    </row>
    <row r="59" spans="1:13" s="309" customFormat="1" ht="25.5">
      <c r="A59" s="272">
        <v>42</v>
      </c>
      <c r="B59" s="304"/>
      <c r="C59" s="283" t="s">
        <v>113</v>
      </c>
      <c r="D59" s="284" t="s">
        <v>352</v>
      </c>
      <c r="E59" s="287" t="s">
        <v>356</v>
      </c>
      <c r="F59" s="283" t="s">
        <v>76</v>
      </c>
      <c r="G59" s="281">
        <v>1</v>
      </c>
      <c r="H59" s="229"/>
      <c r="I59" s="229">
        <f t="shared" si="2"/>
        <v>0</v>
      </c>
      <c r="J59" s="308"/>
      <c r="K59" s="286"/>
      <c r="L59" s="243"/>
      <c r="M59" s="302"/>
    </row>
    <row r="60" spans="1:13" s="309" customFormat="1" ht="25.5">
      <c r="A60" s="272">
        <v>43</v>
      </c>
      <c r="B60" s="304"/>
      <c r="C60" s="283" t="s">
        <v>113</v>
      </c>
      <c r="D60" s="284" t="s">
        <v>352</v>
      </c>
      <c r="E60" s="287" t="s">
        <v>357</v>
      </c>
      <c r="F60" s="283" t="s">
        <v>76</v>
      </c>
      <c r="G60" s="281">
        <v>10</v>
      </c>
      <c r="H60" s="229"/>
      <c r="I60" s="229">
        <f t="shared" si="2"/>
        <v>0</v>
      </c>
      <c r="J60" s="308"/>
      <c r="K60" s="286"/>
      <c r="L60" s="243"/>
      <c r="M60" s="302"/>
    </row>
    <row r="61" spans="1:13" s="309" customFormat="1" ht="25.5">
      <c r="A61" s="272">
        <v>44</v>
      </c>
      <c r="B61" s="304"/>
      <c r="C61" s="283" t="s">
        <v>113</v>
      </c>
      <c r="D61" s="284" t="s">
        <v>358</v>
      </c>
      <c r="E61" s="287" t="s">
        <v>359</v>
      </c>
      <c r="F61" s="283" t="s">
        <v>76</v>
      </c>
      <c r="G61" s="281">
        <v>1</v>
      </c>
      <c r="H61" s="229"/>
      <c r="I61" s="229">
        <f t="shared" si="2"/>
        <v>0</v>
      </c>
      <c r="J61" s="308"/>
      <c r="K61" s="286"/>
      <c r="L61" s="243"/>
      <c r="M61" s="302"/>
    </row>
    <row r="62" spans="1:13" s="309" customFormat="1">
      <c r="A62" s="272">
        <v>45</v>
      </c>
      <c r="B62" s="304"/>
      <c r="C62" s="283" t="s">
        <v>113</v>
      </c>
      <c r="D62" s="284" t="s">
        <v>270</v>
      </c>
      <c r="E62" s="287" t="s">
        <v>360</v>
      </c>
      <c r="F62" s="283" t="s">
        <v>76</v>
      </c>
      <c r="G62" s="281">
        <v>16</v>
      </c>
      <c r="H62" s="229"/>
      <c r="I62" s="229">
        <f t="shared" si="2"/>
        <v>0</v>
      </c>
      <c r="J62" s="308"/>
      <c r="K62" s="286"/>
      <c r="L62" s="243"/>
      <c r="M62" s="302"/>
    </row>
    <row r="63" spans="1:13" s="309" customFormat="1" ht="38.25">
      <c r="A63" s="272">
        <v>46</v>
      </c>
      <c r="B63" s="304"/>
      <c r="C63" s="283" t="s">
        <v>113</v>
      </c>
      <c r="D63" s="284" t="s">
        <v>361</v>
      </c>
      <c r="E63" s="287" t="s">
        <v>362</v>
      </c>
      <c r="F63" s="283" t="s">
        <v>76</v>
      </c>
      <c r="G63" s="281">
        <v>16</v>
      </c>
      <c r="H63" s="229"/>
      <c r="I63" s="229">
        <f t="shared" si="2"/>
        <v>0</v>
      </c>
      <c r="J63" s="308"/>
      <c r="K63" s="286"/>
      <c r="L63" s="243"/>
      <c r="M63" s="302"/>
    </row>
    <row r="64" spans="1:13" s="309" customFormat="1" ht="63.75">
      <c r="A64" s="272">
        <v>47</v>
      </c>
      <c r="B64" s="304"/>
      <c r="C64" s="283" t="s">
        <v>113</v>
      </c>
      <c r="D64" s="284" t="s">
        <v>270</v>
      </c>
      <c r="E64" s="287" t="s">
        <v>363</v>
      </c>
      <c r="F64" s="283" t="s">
        <v>76</v>
      </c>
      <c r="G64" s="281">
        <v>3</v>
      </c>
      <c r="H64" s="229"/>
      <c r="I64" s="229">
        <f t="shared" si="2"/>
        <v>0</v>
      </c>
      <c r="J64" s="308"/>
      <c r="K64" s="286"/>
      <c r="L64" s="243"/>
      <c r="M64" s="302"/>
    </row>
    <row r="65" spans="1:13" s="309" customFormat="1" ht="51">
      <c r="A65" s="272">
        <v>48</v>
      </c>
      <c r="B65" s="304"/>
      <c r="C65" s="283" t="s">
        <v>113</v>
      </c>
      <c r="D65" s="284" t="s">
        <v>270</v>
      </c>
      <c r="E65" s="287" t="s">
        <v>364</v>
      </c>
      <c r="F65" s="283" t="s">
        <v>76</v>
      </c>
      <c r="G65" s="281">
        <v>12</v>
      </c>
      <c r="H65" s="229"/>
      <c r="I65" s="229">
        <f t="shared" si="2"/>
        <v>0</v>
      </c>
      <c r="J65" s="308"/>
      <c r="K65" s="286"/>
      <c r="L65" s="243"/>
      <c r="M65" s="302"/>
    </row>
    <row r="66" spans="1:13" s="309" customFormat="1" ht="25.5">
      <c r="A66" s="272">
        <v>49</v>
      </c>
      <c r="B66" s="304"/>
      <c r="C66" s="283" t="s">
        <v>113</v>
      </c>
      <c r="D66" s="310" t="s">
        <v>365</v>
      </c>
      <c r="E66" s="311" t="s">
        <v>366</v>
      </c>
      <c r="F66" s="312" t="s">
        <v>76</v>
      </c>
      <c r="G66" s="313">
        <v>5</v>
      </c>
      <c r="H66" s="314"/>
      <c r="I66" s="229">
        <f t="shared" si="2"/>
        <v>0</v>
      </c>
      <c r="J66" s="308"/>
      <c r="K66" s="315"/>
      <c r="L66" s="243"/>
      <c r="M66" s="302"/>
    </row>
    <row r="67" spans="1:13" s="309" customFormat="1" ht="127.5">
      <c r="A67" s="272">
        <v>50</v>
      </c>
      <c r="B67" s="283"/>
      <c r="C67" s="283" t="s">
        <v>113</v>
      </c>
      <c r="D67" s="284" t="s">
        <v>367</v>
      </c>
      <c r="E67" s="285" t="s">
        <v>368</v>
      </c>
      <c r="F67" s="283" t="s">
        <v>76</v>
      </c>
      <c r="G67" s="281">
        <v>11</v>
      </c>
      <c r="H67" s="229"/>
      <c r="I67" s="229">
        <f t="shared" si="2"/>
        <v>0</v>
      </c>
      <c r="J67" s="280"/>
      <c r="K67" s="243"/>
      <c r="L67" s="286"/>
    </row>
    <row r="68" spans="1:13" s="282" customFormat="1" ht="114.75">
      <c r="A68" s="272">
        <v>51</v>
      </c>
      <c r="B68" s="283"/>
      <c r="C68" s="283" t="s">
        <v>113</v>
      </c>
      <c r="D68" s="284" t="s">
        <v>369</v>
      </c>
      <c r="E68" s="285" t="s">
        <v>370</v>
      </c>
      <c r="F68" s="283" t="s">
        <v>76</v>
      </c>
      <c r="G68" s="281">
        <v>11</v>
      </c>
      <c r="H68" s="229"/>
      <c r="I68" s="229">
        <f t="shared" si="2"/>
        <v>0</v>
      </c>
      <c r="J68" s="279"/>
      <c r="K68" s="243"/>
      <c r="L68" s="286"/>
      <c r="M68" s="279"/>
    </row>
    <row r="69" spans="1:13" s="282" customFormat="1" ht="114.75">
      <c r="A69" s="272">
        <v>52</v>
      </c>
      <c r="B69" s="283"/>
      <c r="C69" s="283" t="s">
        <v>113</v>
      </c>
      <c r="D69" s="316" t="s">
        <v>371</v>
      </c>
      <c r="E69" s="317" t="s">
        <v>372</v>
      </c>
      <c r="F69" s="283" t="s">
        <v>76</v>
      </c>
      <c r="G69" s="281">
        <v>2</v>
      </c>
      <c r="H69" s="229"/>
      <c r="I69" s="229">
        <f t="shared" si="2"/>
        <v>0</v>
      </c>
      <c r="J69" s="279"/>
      <c r="K69" s="318"/>
      <c r="L69" s="286"/>
      <c r="M69" s="279"/>
    </row>
    <row r="70" spans="1:13" s="282" customFormat="1" ht="114.75">
      <c r="A70" s="272">
        <v>53</v>
      </c>
      <c r="B70" s="283"/>
      <c r="C70" s="283" t="s">
        <v>113</v>
      </c>
      <c r="D70" s="284" t="s">
        <v>373</v>
      </c>
      <c r="E70" s="285" t="s">
        <v>374</v>
      </c>
      <c r="F70" s="283" t="s">
        <v>76</v>
      </c>
      <c r="G70" s="281">
        <v>11</v>
      </c>
      <c r="H70" s="229"/>
      <c r="I70" s="229">
        <f t="shared" si="2"/>
        <v>0</v>
      </c>
      <c r="J70" s="279"/>
      <c r="K70" s="243"/>
      <c r="L70" s="286"/>
      <c r="M70" s="279"/>
    </row>
    <row r="71" spans="1:13">
      <c r="A71" s="327"/>
      <c r="B71" s="328"/>
      <c r="C71" s="328"/>
      <c r="D71" s="329"/>
      <c r="E71" s="330" t="s">
        <v>109</v>
      </c>
      <c r="F71" s="328"/>
      <c r="G71" s="331"/>
      <c r="H71" s="331"/>
      <c r="I71" s="332">
        <f>SUBTOTAL(9,I14:I70)</f>
        <v>0</v>
      </c>
      <c r="J71" s="331"/>
      <c r="K71" s="333"/>
    </row>
  </sheetData>
  <sheetProtection formatCells="0" formatColumns="0" formatRows="0" insertColumns="0" insertRows="0" insertHyperlinks="0" deleteColumns="0" deleteRows="0" sort="0" autoFilter="0" pivotTables="0"/>
  <mergeCells count="4">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35" fitToHeight="999" orientation="landscape" errors="blank"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D2377-6A22-4A87-9939-5C47A5366979}">
  <sheetPr>
    <pageSetUpPr fitToPage="1"/>
  </sheetPr>
  <dimension ref="A1:M35"/>
  <sheetViews>
    <sheetView showGridLines="0" zoomScaleNormal="100" workbookViewId="0">
      <selection activeCell="E17" sqref="E17"/>
    </sheetView>
  </sheetViews>
  <sheetFormatPr defaultColWidth="9.140625" defaultRowHeight="12.75"/>
  <cols>
    <col min="1" max="1" width="5.5703125" style="261" customWidth="1"/>
    <col min="2" max="2" width="4.42578125" style="256" customWidth="1"/>
    <col min="3" max="3" width="6" style="256" customWidth="1"/>
    <col min="4" max="4" width="12.7109375" style="306" customWidth="1"/>
    <col min="5" max="5" width="94.28515625" style="305" customWidth="1"/>
    <col min="6" max="6" width="7.7109375" style="256" customWidth="1"/>
    <col min="7" max="7" width="9.85546875" style="261" customWidth="1"/>
    <col min="8" max="8" width="13.140625" style="261" customWidth="1"/>
    <col min="9" max="9" width="15.5703125" style="261" customWidth="1"/>
    <col min="10" max="10" width="9.140625" style="261"/>
    <col min="11" max="11" width="28.7109375" style="239" customWidth="1"/>
    <col min="12" max="12" width="10.7109375" style="239" customWidth="1"/>
    <col min="13" max="13" width="9.140625" style="261"/>
    <col min="14" max="16384" width="9.140625" style="263"/>
  </cols>
  <sheetData>
    <row r="1" spans="1:13" s="239" customFormat="1" ht="18">
      <c r="A1" s="236" t="s">
        <v>114</v>
      </c>
      <c r="B1" s="237"/>
      <c r="C1" s="237"/>
      <c r="D1" s="238"/>
      <c r="E1" s="238"/>
      <c r="F1" s="237"/>
      <c r="G1" s="237"/>
      <c r="H1" s="237"/>
      <c r="I1" s="237"/>
    </row>
    <row r="2" spans="1:13" s="239" customFormat="1">
      <c r="A2" s="240" t="s">
        <v>60</v>
      </c>
      <c r="B2" s="237"/>
      <c r="C2" s="241" t="str">
        <f>'[1]Krycí list'!E5</f>
        <v>Budova B</v>
      </c>
      <c r="D2" s="242"/>
      <c r="E2" s="242"/>
      <c r="F2" s="237"/>
      <c r="G2" s="237"/>
      <c r="H2" s="237"/>
      <c r="I2" s="237"/>
    </row>
    <row r="3" spans="1:13" s="239" customFormat="1">
      <c r="A3" s="240" t="s">
        <v>61</v>
      </c>
      <c r="B3" s="237"/>
      <c r="C3" s="356" t="str">
        <f>'[1]Krycí list'!E7</f>
        <v>Základní škola, Liberec, Švermova 403/40, p. o.</v>
      </c>
      <c r="D3" s="357"/>
      <c r="E3" s="357"/>
      <c r="F3" s="237"/>
      <c r="G3" s="237"/>
      <c r="H3" s="237"/>
      <c r="I3" s="241"/>
    </row>
    <row r="4" spans="1:13" s="239" customFormat="1">
      <c r="A4" s="240" t="s">
        <v>62</v>
      </c>
      <c r="B4" s="237"/>
      <c r="C4" s="241" t="str">
        <f>'[1]Krycí list'!E9</f>
        <v>OCENĚNÝ SOUPIS PRACÍ A DODÁVEK A SLUŽEB</v>
      </c>
      <c r="D4" s="242"/>
      <c r="E4" s="242"/>
      <c r="F4" s="237"/>
      <c r="G4" s="237"/>
      <c r="H4" s="237"/>
      <c r="I4" s="241"/>
    </row>
    <row r="5" spans="1:13" s="239" customFormat="1">
      <c r="A5" s="237" t="s">
        <v>70</v>
      </c>
      <c r="B5" s="237"/>
      <c r="C5" s="241" t="str">
        <f>'[1]Krycí list'!P5</f>
        <v xml:space="preserve"> </v>
      </c>
      <c r="D5" s="242"/>
      <c r="E5" s="242"/>
      <c r="F5" s="237"/>
      <c r="G5" s="237"/>
      <c r="H5" s="237"/>
      <c r="I5" s="241"/>
    </row>
    <row r="6" spans="1:13" s="239" customFormat="1">
      <c r="A6" s="237"/>
      <c r="B6" s="237"/>
      <c r="C6" s="241"/>
      <c r="D6" s="242"/>
      <c r="E6" s="242"/>
      <c r="F6" s="237"/>
      <c r="G6" s="237"/>
      <c r="H6" s="237"/>
      <c r="I6" s="241"/>
    </row>
    <row r="7" spans="1:13" s="239" customFormat="1">
      <c r="A7" s="237" t="s">
        <v>64</v>
      </c>
      <c r="B7" s="237"/>
      <c r="C7" s="356" t="str">
        <f>'[1]Krycí list'!E26</f>
        <v>Statutární Město Liberec,
Švermova 403/40, Liberec X-Františkov, 460 10 Liberec</v>
      </c>
      <c r="D7" s="357"/>
      <c r="E7" s="357"/>
      <c r="F7" s="237"/>
      <c r="G7" s="237"/>
      <c r="H7" s="237"/>
      <c r="I7" s="241"/>
    </row>
    <row r="8" spans="1:13" s="239" customFormat="1">
      <c r="A8" s="237" t="s">
        <v>65</v>
      </c>
      <c r="B8" s="237"/>
      <c r="C8" s="356" t="str">
        <f>'[1]Krycí list'!E28</f>
        <v xml:space="preserve"> </v>
      </c>
      <c r="D8" s="357"/>
      <c r="E8" s="242"/>
      <c r="F8" s="237"/>
      <c r="G8" s="237"/>
      <c r="H8" s="237"/>
      <c r="I8" s="241"/>
    </row>
    <row r="9" spans="1:13" s="239" customFormat="1">
      <c r="A9" s="237" t="s">
        <v>66</v>
      </c>
      <c r="B9" s="237"/>
      <c r="C9" s="358" t="str">
        <f>'[1]Krycí list'!O31</f>
        <v>11/2024</v>
      </c>
      <c r="D9" s="357"/>
      <c r="E9" s="242"/>
      <c r="F9" s="237"/>
      <c r="G9" s="237"/>
      <c r="H9" s="237"/>
      <c r="I9" s="241"/>
    </row>
    <row r="10" spans="1:13" s="239" customFormat="1">
      <c r="A10" s="237"/>
      <c r="B10" s="237"/>
      <c r="C10" s="237"/>
      <c r="D10" s="238"/>
      <c r="E10" s="238"/>
      <c r="F10" s="237"/>
      <c r="G10" s="237"/>
      <c r="H10" s="237"/>
      <c r="I10" s="237"/>
    </row>
    <row r="11" spans="1:13" s="249" customFormat="1" ht="50.25" customHeight="1">
      <c r="A11" s="244" t="s">
        <v>71</v>
      </c>
      <c r="B11" s="245" t="s">
        <v>72</v>
      </c>
      <c r="C11" s="245" t="s">
        <v>73</v>
      </c>
      <c r="D11" s="245" t="s">
        <v>108</v>
      </c>
      <c r="E11" s="245" t="s">
        <v>105</v>
      </c>
      <c r="F11" s="245" t="s">
        <v>74</v>
      </c>
      <c r="G11" s="245" t="s">
        <v>75</v>
      </c>
      <c r="H11" s="245" t="s">
        <v>106</v>
      </c>
      <c r="I11" s="245" t="s">
        <v>107</v>
      </c>
      <c r="J11" s="246"/>
      <c r="K11" s="247" t="s">
        <v>110</v>
      </c>
      <c r="L11" s="248" t="s">
        <v>158</v>
      </c>
    </row>
    <row r="12" spans="1:13" s="256" customFormat="1">
      <c r="A12" s="250">
        <v>1</v>
      </c>
      <c r="B12" s="251">
        <v>2</v>
      </c>
      <c r="C12" s="251">
        <v>3</v>
      </c>
      <c r="D12" s="252">
        <v>4</v>
      </c>
      <c r="E12" s="252">
        <v>5</v>
      </c>
      <c r="F12" s="251">
        <v>6</v>
      </c>
      <c r="G12" s="251">
        <v>7</v>
      </c>
      <c r="H12" s="251">
        <v>8</v>
      </c>
      <c r="I12" s="251">
        <v>9</v>
      </c>
      <c r="J12" s="253"/>
      <c r="K12" s="254">
        <v>10</v>
      </c>
      <c r="L12" s="255">
        <v>12</v>
      </c>
    </row>
    <row r="13" spans="1:13">
      <c r="A13" s="257"/>
      <c r="B13" s="258"/>
      <c r="C13" s="258"/>
      <c r="D13" s="259"/>
      <c r="E13" s="260"/>
      <c r="F13" s="258"/>
      <c r="G13" s="257"/>
      <c r="H13" s="257"/>
      <c r="I13" s="257"/>
    </row>
    <row r="14" spans="1:13" s="271" customFormat="1">
      <c r="A14" s="264"/>
      <c r="B14" s="265"/>
      <c r="C14" s="266"/>
      <c r="D14" s="267" t="s">
        <v>96</v>
      </c>
      <c r="E14" s="268" t="s">
        <v>409</v>
      </c>
      <c r="F14" s="266"/>
      <c r="G14" s="262"/>
      <c r="H14" s="262"/>
      <c r="I14" s="269">
        <f>SUBTOTAL(9,I15:I34)</f>
        <v>0</v>
      </c>
      <c r="J14" s="262"/>
      <c r="K14" s="270"/>
      <c r="L14" s="270"/>
      <c r="M14" s="262"/>
    </row>
    <row r="15" spans="1:13" s="282" customFormat="1">
      <c r="A15" s="272"/>
      <c r="B15" s="273"/>
      <c r="C15" s="274"/>
      <c r="D15" s="275"/>
      <c r="E15" s="276" t="s">
        <v>175</v>
      </c>
      <c r="F15" s="274"/>
      <c r="G15" s="277"/>
      <c r="H15" s="277"/>
      <c r="I15" s="278">
        <f>SUBTOTAL(9,I16:I24)</f>
        <v>0</v>
      </c>
      <c r="J15" s="279"/>
      <c r="K15" s="243"/>
      <c r="L15" s="243"/>
      <c r="M15" s="279"/>
    </row>
    <row r="16" spans="1:13" s="282" customFormat="1" ht="114.75">
      <c r="A16" s="272">
        <v>1</v>
      </c>
      <c r="B16" s="283"/>
      <c r="C16" s="283" t="s">
        <v>113</v>
      </c>
      <c r="D16" s="284" t="s">
        <v>149</v>
      </c>
      <c r="E16" s="285" t="s">
        <v>186</v>
      </c>
      <c r="F16" s="283" t="s">
        <v>76</v>
      </c>
      <c r="G16" s="281">
        <v>1</v>
      </c>
      <c r="H16" s="229"/>
      <c r="I16" s="229">
        <f t="shared" ref="I16:I24" si="0">ROUND(G16*H16,2)</f>
        <v>0</v>
      </c>
      <c r="J16" s="279"/>
      <c r="K16" s="286"/>
      <c r="L16" s="286"/>
      <c r="M16" s="279"/>
    </row>
    <row r="17" spans="1:13" s="282" customFormat="1" ht="89.25">
      <c r="A17" s="272">
        <v>2</v>
      </c>
      <c r="B17" s="283"/>
      <c r="C17" s="283" t="s">
        <v>113</v>
      </c>
      <c r="D17" s="284" t="s">
        <v>150</v>
      </c>
      <c r="E17" s="287" t="s">
        <v>157</v>
      </c>
      <c r="F17" s="283" t="s">
        <v>76</v>
      </c>
      <c r="G17" s="281">
        <v>1</v>
      </c>
      <c r="H17" s="229"/>
      <c r="I17" s="229">
        <f t="shared" si="0"/>
        <v>0</v>
      </c>
      <c r="J17" s="272"/>
      <c r="K17" s="286"/>
      <c r="L17" s="286"/>
      <c r="M17" s="279"/>
    </row>
    <row r="18" spans="1:13" s="282" customFormat="1" ht="51">
      <c r="A18" s="272">
        <v>3</v>
      </c>
      <c r="B18" s="283"/>
      <c r="C18" s="283" t="s">
        <v>113</v>
      </c>
      <c r="D18" s="284" t="s">
        <v>115</v>
      </c>
      <c r="E18" s="287" t="s">
        <v>185</v>
      </c>
      <c r="F18" s="283" t="s">
        <v>76</v>
      </c>
      <c r="G18" s="281">
        <v>1</v>
      </c>
      <c r="H18" s="229"/>
      <c r="I18" s="229">
        <f t="shared" si="0"/>
        <v>0</v>
      </c>
      <c r="J18" s="279"/>
      <c r="K18" s="286"/>
      <c r="L18" s="286"/>
      <c r="M18" s="279"/>
    </row>
    <row r="19" spans="1:13" s="282" customFormat="1" ht="25.5">
      <c r="A19" s="272">
        <v>4</v>
      </c>
      <c r="B19" s="283"/>
      <c r="C19" s="288" t="s">
        <v>113</v>
      </c>
      <c r="D19" s="286" t="s">
        <v>126</v>
      </c>
      <c r="E19" s="285" t="s">
        <v>160</v>
      </c>
      <c r="F19" s="283" t="s">
        <v>76</v>
      </c>
      <c r="G19" s="300">
        <v>1</v>
      </c>
      <c r="H19" s="229"/>
      <c r="I19" s="229">
        <f t="shared" si="0"/>
        <v>0</v>
      </c>
      <c r="J19" s="289"/>
      <c r="K19" s="286"/>
      <c r="L19" s="290"/>
      <c r="M19" s="279"/>
    </row>
    <row r="20" spans="1:13" s="282" customFormat="1" ht="38.25">
      <c r="A20" s="272">
        <v>5</v>
      </c>
      <c r="B20" s="283"/>
      <c r="C20" s="288" t="s">
        <v>113</v>
      </c>
      <c r="D20" s="286" t="s">
        <v>164</v>
      </c>
      <c r="E20" s="285" t="s">
        <v>162</v>
      </c>
      <c r="F20" s="283" t="s">
        <v>76</v>
      </c>
      <c r="G20" s="281">
        <v>1</v>
      </c>
      <c r="H20" s="229"/>
      <c r="I20" s="229">
        <f t="shared" si="0"/>
        <v>0</v>
      </c>
      <c r="J20" s="289"/>
      <c r="K20" s="243"/>
      <c r="L20" s="290"/>
      <c r="M20" s="279"/>
    </row>
    <row r="21" spans="1:13" s="282" customFormat="1" ht="25.5">
      <c r="A21" s="272">
        <v>6</v>
      </c>
      <c r="B21" s="283"/>
      <c r="C21" s="288" t="s">
        <v>113</v>
      </c>
      <c r="D21" s="286" t="s">
        <v>126</v>
      </c>
      <c r="E21" s="285" t="s">
        <v>163</v>
      </c>
      <c r="F21" s="283" t="s">
        <v>76</v>
      </c>
      <c r="G21" s="281">
        <v>1</v>
      </c>
      <c r="H21" s="229"/>
      <c r="I21" s="229">
        <f t="shared" si="0"/>
        <v>0</v>
      </c>
      <c r="J21" s="289"/>
      <c r="K21" s="286"/>
      <c r="L21" s="290"/>
      <c r="M21" s="279"/>
    </row>
    <row r="22" spans="1:13" s="282" customFormat="1" ht="25.5">
      <c r="A22" s="272">
        <v>7</v>
      </c>
      <c r="B22" s="283"/>
      <c r="C22" s="283" t="s">
        <v>113</v>
      </c>
      <c r="D22" s="286" t="s">
        <v>122</v>
      </c>
      <c r="E22" s="285" t="s">
        <v>136</v>
      </c>
      <c r="F22" s="283" t="s">
        <v>76</v>
      </c>
      <c r="G22" s="281">
        <v>1</v>
      </c>
      <c r="H22" s="229"/>
      <c r="I22" s="229">
        <f t="shared" si="0"/>
        <v>0</v>
      </c>
      <c r="J22" s="279"/>
      <c r="K22" s="286"/>
      <c r="L22" s="286"/>
      <c r="M22" s="279"/>
    </row>
    <row r="23" spans="1:13" s="326" customFormat="1" ht="51">
      <c r="A23" s="319">
        <v>8</v>
      </c>
      <c r="B23" s="320"/>
      <c r="C23" s="320" t="s">
        <v>113</v>
      </c>
      <c r="D23" s="321" t="s">
        <v>146</v>
      </c>
      <c r="E23" s="322" t="s">
        <v>184</v>
      </c>
      <c r="F23" s="320" t="s">
        <v>76</v>
      </c>
      <c r="G23" s="323">
        <v>1</v>
      </c>
      <c r="H23" s="293"/>
      <c r="I23" s="293">
        <f t="shared" si="0"/>
        <v>0</v>
      </c>
      <c r="J23" s="324"/>
      <c r="K23" s="325"/>
      <c r="L23" s="325"/>
      <c r="M23" s="324"/>
    </row>
    <row r="24" spans="1:13" s="282" customFormat="1" ht="51">
      <c r="A24" s="272">
        <v>9</v>
      </c>
      <c r="B24" s="283"/>
      <c r="C24" s="283" t="s">
        <v>113</v>
      </c>
      <c r="D24" s="284" t="s">
        <v>80</v>
      </c>
      <c r="E24" s="285" t="s">
        <v>151</v>
      </c>
      <c r="F24" s="283" t="s">
        <v>76</v>
      </c>
      <c r="G24" s="281">
        <v>1</v>
      </c>
      <c r="H24" s="229"/>
      <c r="I24" s="229">
        <f t="shared" si="0"/>
        <v>0</v>
      </c>
      <c r="J24" s="279"/>
      <c r="K24" s="243"/>
      <c r="L24" s="286"/>
      <c r="M24" s="279"/>
    </row>
    <row r="25" spans="1:13" s="282" customFormat="1">
      <c r="A25" s="272"/>
      <c r="B25" s="283"/>
      <c r="C25" s="273"/>
      <c r="D25" s="291"/>
      <c r="E25" s="276" t="s">
        <v>176</v>
      </c>
      <c r="F25" s="292"/>
      <c r="G25" s="277"/>
      <c r="H25" s="277"/>
      <c r="I25" s="278">
        <f>SUBTOTAL(9,I26:I30)</f>
        <v>0</v>
      </c>
      <c r="J25" s="279"/>
      <c r="K25" s="243"/>
      <c r="L25" s="243"/>
      <c r="M25" s="279"/>
    </row>
    <row r="26" spans="1:13" s="282" customFormat="1" ht="102">
      <c r="A26" s="272">
        <v>10</v>
      </c>
      <c r="B26" s="283"/>
      <c r="C26" s="283" t="s">
        <v>113</v>
      </c>
      <c r="D26" s="284" t="s">
        <v>87</v>
      </c>
      <c r="E26" s="285" t="s">
        <v>241</v>
      </c>
      <c r="F26" s="283" t="s">
        <v>76</v>
      </c>
      <c r="G26" s="281">
        <v>1</v>
      </c>
      <c r="H26" s="229"/>
      <c r="I26" s="293">
        <f t="shared" ref="I26:I30" si="1">ROUND(G26*H26,2)</f>
        <v>0</v>
      </c>
      <c r="J26" s="279"/>
      <c r="K26" s="286"/>
      <c r="L26" s="243"/>
      <c r="M26" s="279"/>
    </row>
    <row r="27" spans="1:13" s="282" customFormat="1" ht="76.5">
      <c r="A27" s="272">
        <v>11</v>
      </c>
      <c r="B27" s="283"/>
      <c r="C27" s="283" t="s">
        <v>113</v>
      </c>
      <c r="D27" s="284" t="s">
        <v>88</v>
      </c>
      <c r="E27" s="285" t="s">
        <v>219</v>
      </c>
      <c r="F27" s="283" t="s">
        <v>76</v>
      </c>
      <c r="G27" s="281">
        <v>1</v>
      </c>
      <c r="H27" s="229"/>
      <c r="I27" s="293">
        <f t="shared" si="1"/>
        <v>0</v>
      </c>
      <c r="J27" s="279"/>
      <c r="K27" s="243"/>
      <c r="L27" s="243"/>
      <c r="M27" s="279"/>
    </row>
    <row r="28" spans="1:13" s="282" customFormat="1" ht="25.5">
      <c r="A28" s="272">
        <v>12</v>
      </c>
      <c r="B28" s="283"/>
      <c r="C28" s="283" t="s">
        <v>113</v>
      </c>
      <c r="D28" s="286" t="s">
        <v>124</v>
      </c>
      <c r="E28" s="287" t="s">
        <v>144</v>
      </c>
      <c r="F28" s="283" t="s">
        <v>76</v>
      </c>
      <c r="G28" s="281">
        <v>1</v>
      </c>
      <c r="H28" s="229"/>
      <c r="I28" s="293">
        <f t="shared" si="1"/>
        <v>0</v>
      </c>
      <c r="J28" s="294"/>
      <c r="K28" s="286"/>
      <c r="L28" s="290"/>
      <c r="M28" s="279"/>
    </row>
    <row r="29" spans="1:13" s="282" customFormat="1" ht="25.5">
      <c r="A29" s="272">
        <v>13</v>
      </c>
      <c r="B29" s="283"/>
      <c r="C29" s="283" t="s">
        <v>113</v>
      </c>
      <c r="D29" s="286" t="s">
        <v>125</v>
      </c>
      <c r="E29" s="285" t="s">
        <v>145</v>
      </c>
      <c r="F29" s="283" t="s">
        <v>76</v>
      </c>
      <c r="G29" s="281">
        <v>1</v>
      </c>
      <c r="H29" s="229"/>
      <c r="I29" s="229">
        <f t="shared" si="1"/>
        <v>0</v>
      </c>
      <c r="J29" s="294"/>
      <c r="K29" s="286"/>
      <c r="L29" s="290"/>
      <c r="M29" s="279"/>
    </row>
    <row r="30" spans="1:13" s="282" customFormat="1" ht="25.5">
      <c r="A30" s="272">
        <v>14</v>
      </c>
      <c r="B30" s="283"/>
      <c r="C30" s="283" t="s">
        <v>113</v>
      </c>
      <c r="D30" s="286" t="s">
        <v>238</v>
      </c>
      <c r="E30" s="285" t="s">
        <v>375</v>
      </c>
      <c r="F30" s="283" t="s">
        <v>76</v>
      </c>
      <c r="G30" s="281">
        <v>4</v>
      </c>
      <c r="H30" s="229"/>
      <c r="I30" s="229">
        <f t="shared" si="1"/>
        <v>0</v>
      </c>
      <c r="J30" s="294"/>
      <c r="K30" s="286"/>
      <c r="L30" s="290"/>
      <c r="M30" s="279"/>
    </row>
    <row r="31" spans="1:13" s="282" customFormat="1">
      <c r="A31" s="272"/>
      <c r="B31" s="283"/>
      <c r="C31" s="283"/>
      <c r="D31" s="284"/>
      <c r="E31" s="276" t="s">
        <v>324</v>
      </c>
      <c r="F31" s="283"/>
      <c r="G31" s="281"/>
      <c r="H31" s="229"/>
      <c r="I31" s="278">
        <f>SUBTOTAL(9,I32:I34)</f>
        <v>0</v>
      </c>
      <c r="J31" s="279"/>
      <c r="K31" s="243"/>
      <c r="L31" s="286"/>
      <c r="M31" s="279"/>
    </row>
    <row r="32" spans="1:13" s="282" customFormat="1" ht="25.5">
      <c r="A32" s="272">
        <v>15</v>
      </c>
      <c r="B32" s="283"/>
      <c r="C32" s="283" t="s">
        <v>113</v>
      </c>
      <c r="D32" s="286" t="s">
        <v>376</v>
      </c>
      <c r="E32" s="285" t="s">
        <v>377</v>
      </c>
      <c r="F32" s="283" t="s">
        <v>76</v>
      </c>
      <c r="G32" s="281">
        <v>7</v>
      </c>
      <c r="H32" s="229"/>
      <c r="I32" s="229">
        <f t="shared" ref="I32:I33" si="2">ROUND(G32*H32,2)</f>
        <v>0</v>
      </c>
      <c r="J32" s="279"/>
      <c r="K32" s="243"/>
      <c r="L32" s="243"/>
      <c r="M32" s="279"/>
    </row>
    <row r="33" spans="1:13" s="282" customFormat="1" ht="63.75">
      <c r="A33" s="272">
        <v>16</v>
      </c>
      <c r="B33" s="283"/>
      <c r="C33" s="283" t="s">
        <v>113</v>
      </c>
      <c r="D33" s="286" t="s">
        <v>378</v>
      </c>
      <c r="E33" s="285" t="s">
        <v>379</v>
      </c>
      <c r="F33" s="283" t="s">
        <v>76</v>
      </c>
      <c r="G33" s="281">
        <v>7</v>
      </c>
      <c r="H33" s="229"/>
      <c r="I33" s="229">
        <f t="shared" si="2"/>
        <v>0</v>
      </c>
      <c r="J33" s="279"/>
      <c r="K33" s="243"/>
      <c r="L33" s="243"/>
      <c r="M33" s="279"/>
    </row>
    <row r="34" spans="1:13" s="282" customFormat="1" ht="25.5">
      <c r="A34" s="272">
        <v>17</v>
      </c>
      <c r="B34" s="283"/>
      <c r="C34" s="283" t="s">
        <v>113</v>
      </c>
      <c r="D34" s="286" t="s">
        <v>380</v>
      </c>
      <c r="E34" s="285" t="s">
        <v>381</v>
      </c>
      <c r="F34" s="283" t="s">
        <v>76</v>
      </c>
      <c r="G34" s="281">
        <v>2</v>
      </c>
      <c r="H34" s="229"/>
      <c r="I34" s="229">
        <f>ROUND(G34*H34,2)</f>
        <v>0</v>
      </c>
      <c r="J34" s="279"/>
      <c r="K34" s="243"/>
      <c r="L34" s="243"/>
      <c r="M34" s="279"/>
    </row>
    <row r="35" spans="1:13">
      <c r="A35" s="327"/>
      <c r="B35" s="328"/>
      <c r="C35" s="328"/>
      <c r="D35" s="329"/>
      <c r="E35" s="330" t="s">
        <v>109</v>
      </c>
      <c r="F35" s="328"/>
      <c r="G35" s="331"/>
      <c r="H35" s="331"/>
      <c r="I35" s="332">
        <f>SUBTOTAL(9,I14:I34)</f>
        <v>0</v>
      </c>
      <c r="J35" s="331"/>
      <c r="K35" s="333"/>
    </row>
  </sheetData>
  <sheetProtection formatCells="0" formatColumns="0" formatRows="0" insertColumns="0" insertRows="0" insertHyperlinks="0" deleteColumns="0" deleteRows="0" sort="0" autoFilter="0" pivotTables="0"/>
  <mergeCells count="4">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35" fitToHeight="999" orientation="landscape" errors="blank"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30E15-835E-44BD-B2E2-0092331CFD71}">
  <sheetPr>
    <pageSetUpPr fitToPage="1"/>
  </sheetPr>
  <dimension ref="A1:M20"/>
  <sheetViews>
    <sheetView showGridLines="0" zoomScaleNormal="100" workbookViewId="0">
      <selection activeCell="E17" sqref="E17"/>
    </sheetView>
  </sheetViews>
  <sheetFormatPr defaultColWidth="9.140625" defaultRowHeight="12.75"/>
  <cols>
    <col min="1" max="1" width="5.5703125" style="261" customWidth="1"/>
    <col min="2" max="2" width="4.42578125" style="256" customWidth="1"/>
    <col min="3" max="3" width="6" style="256" customWidth="1"/>
    <col min="4" max="4" width="12.7109375" style="306" customWidth="1"/>
    <col min="5" max="5" width="94.28515625" style="305" customWidth="1"/>
    <col min="6" max="6" width="7.7109375" style="256" customWidth="1"/>
    <col min="7" max="7" width="9.85546875" style="261" customWidth="1"/>
    <col min="8" max="8" width="13.140625" style="261" customWidth="1"/>
    <col min="9" max="9" width="15.5703125" style="261" customWidth="1"/>
    <col min="10" max="10" width="9.140625" style="261"/>
    <col min="11" max="11" width="28.7109375" style="239" customWidth="1"/>
    <col min="12" max="12" width="10.7109375" style="239" customWidth="1"/>
    <col min="13" max="13" width="9.140625" style="261"/>
    <col min="14" max="16384" width="9.140625" style="263"/>
  </cols>
  <sheetData>
    <row r="1" spans="1:13" s="239" customFormat="1" ht="18">
      <c r="A1" s="236" t="s">
        <v>114</v>
      </c>
      <c r="B1" s="237"/>
      <c r="C1" s="237"/>
      <c r="D1" s="238"/>
      <c r="E1" s="238"/>
      <c r="F1" s="237"/>
      <c r="G1" s="237"/>
      <c r="H1" s="237"/>
      <c r="I1" s="237"/>
    </row>
    <row r="2" spans="1:13" s="239" customFormat="1">
      <c r="A2" s="240" t="s">
        <v>60</v>
      </c>
      <c r="B2" s="237"/>
      <c r="C2" s="241" t="str">
        <f>'[1]Krycí list'!E5</f>
        <v>Budova B</v>
      </c>
      <c r="D2" s="242"/>
      <c r="E2" s="242"/>
      <c r="F2" s="237"/>
      <c r="G2" s="237"/>
      <c r="H2" s="237"/>
      <c r="I2" s="237"/>
    </row>
    <row r="3" spans="1:13" s="239" customFormat="1">
      <c r="A3" s="240" t="s">
        <v>61</v>
      </c>
      <c r="B3" s="237"/>
      <c r="C3" s="356" t="str">
        <f>'[1]Krycí list'!E7</f>
        <v>Základní škola, Liberec, Švermova 403/40, p. o.</v>
      </c>
      <c r="D3" s="357"/>
      <c r="E3" s="357"/>
      <c r="F3" s="237"/>
      <c r="G3" s="237"/>
      <c r="H3" s="237"/>
      <c r="I3" s="241"/>
    </row>
    <row r="4" spans="1:13" s="239" customFormat="1">
      <c r="A4" s="240" t="s">
        <v>62</v>
      </c>
      <c r="B4" s="237"/>
      <c r="C4" s="241" t="str">
        <f>'[1]Krycí list'!E9</f>
        <v>OCENĚNÝ SOUPIS PRACÍ A DODÁVEK A SLUŽEB</v>
      </c>
      <c r="D4" s="242"/>
      <c r="E4" s="242"/>
      <c r="F4" s="237"/>
      <c r="G4" s="237"/>
      <c r="H4" s="237"/>
      <c r="I4" s="241"/>
    </row>
    <row r="5" spans="1:13" s="239" customFormat="1">
      <c r="A5" s="237" t="s">
        <v>70</v>
      </c>
      <c r="B5" s="237"/>
      <c r="C5" s="241" t="str">
        <f>'[1]Krycí list'!P5</f>
        <v xml:space="preserve"> </v>
      </c>
      <c r="D5" s="242"/>
      <c r="E5" s="242"/>
      <c r="F5" s="237"/>
      <c r="G5" s="237"/>
      <c r="H5" s="237"/>
      <c r="I5" s="241"/>
    </row>
    <row r="6" spans="1:13" s="239" customFormat="1">
      <c r="A6" s="237"/>
      <c r="B6" s="237"/>
      <c r="C6" s="241"/>
      <c r="D6" s="242"/>
      <c r="E6" s="242"/>
      <c r="F6" s="237"/>
      <c r="G6" s="237"/>
      <c r="H6" s="237"/>
      <c r="I6" s="241"/>
    </row>
    <row r="7" spans="1:13" s="239" customFormat="1">
      <c r="A7" s="237" t="s">
        <v>64</v>
      </c>
      <c r="B7" s="237"/>
      <c r="C7" s="356" t="str">
        <f>'[1]Krycí list'!E26</f>
        <v>Statutární Město Liberec,
Švermova 403/40, Liberec X-Františkov, 460 10 Liberec</v>
      </c>
      <c r="D7" s="357"/>
      <c r="E7" s="357"/>
      <c r="F7" s="237"/>
      <c r="G7" s="237"/>
      <c r="H7" s="237"/>
      <c r="I7" s="241"/>
    </row>
    <row r="8" spans="1:13" s="239" customFormat="1">
      <c r="A8" s="237" t="s">
        <v>65</v>
      </c>
      <c r="B8" s="237"/>
      <c r="C8" s="356" t="str">
        <f>'[1]Krycí list'!E28</f>
        <v xml:space="preserve"> </v>
      </c>
      <c r="D8" s="357"/>
      <c r="E8" s="242"/>
      <c r="F8" s="237"/>
      <c r="G8" s="237"/>
      <c r="H8" s="237"/>
      <c r="I8" s="241"/>
    </row>
    <row r="9" spans="1:13" s="239" customFormat="1">
      <c r="A9" s="237" t="s">
        <v>66</v>
      </c>
      <c r="B9" s="237"/>
      <c r="C9" s="358" t="str">
        <f>'[1]Krycí list'!O31</f>
        <v>11/2024</v>
      </c>
      <c r="D9" s="357"/>
      <c r="E9" s="242"/>
      <c r="F9" s="237"/>
      <c r="G9" s="237"/>
      <c r="H9" s="237"/>
      <c r="I9" s="241"/>
    </row>
    <row r="10" spans="1:13" s="239" customFormat="1">
      <c r="A10" s="237"/>
      <c r="B10" s="237"/>
      <c r="C10" s="237"/>
      <c r="D10" s="238"/>
      <c r="E10" s="238"/>
      <c r="F10" s="237"/>
      <c r="G10" s="237"/>
      <c r="H10" s="237"/>
      <c r="I10" s="237"/>
    </row>
    <row r="11" spans="1:13" s="249" customFormat="1" ht="50.25" customHeight="1">
      <c r="A11" s="244" t="s">
        <v>71</v>
      </c>
      <c r="B11" s="245" t="s">
        <v>72</v>
      </c>
      <c r="C11" s="245" t="s">
        <v>73</v>
      </c>
      <c r="D11" s="245" t="s">
        <v>108</v>
      </c>
      <c r="E11" s="245" t="s">
        <v>105</v>
      </c>
      <c r="F11" s="245" t="s">
        <v>74</v>
      </c>
      <c r="G11" s="245" t="s">
        <v>75</v>
      </c>
      <c r="H11" s="245" t="s">
        <v>106</v>
      </c>
      <c r="I11" s="245" t="s">
        <v>107</v>
      </c>
      <c r="J11" s="246"/>
      <c r="K11" s="247" t="s">
        <v>110</v>
      </c>
      <c r="L11" s="248" t="s">
        <v>158</v>
      </c>
    </row>
    <row r="12" spans="1:13" s="256" customFormat="1">
      <c r="A12" s="250">
        <v>1</v>
      </c>
      <c r="B12" s="251">
        <v>2</v>
      </c>
      <c r="C12" s="251">
        <v>3</v>
      </c>
      <c r="D12" s="252">
        <v>4</v>
      </c>
      <c r="E12" s="252">
        <v>5</v>
      </c>
      <c r="F12" s="251">
        <v>6</v>
      </c>
      <c r="G12" s="251">
        <v>7</v>
      </c>
      <c r="H12" s="251">
        <v>8</v>
      </c>
      <c r="I12" s="251">
        <v>9</v>
      </c>
      <c r="J12" s="253"/>
      <c r="K12" s="254">
        <v>10</v>
      </c>
      <c r="L12" s="255">
        <v>12</v>
      </c>
    </row>
    <row r="13" spans="1:13">
      <c r="A13" s="257"/>
      <c r="B13" s="258"/>
      <c r="C13" s="258"/>
      <c r="D13" s="259"/>
      <c r="E13" s="260"/>
      <c r="F13" s="258"/>
      <c r="G13" s="257"/>
      <c r="H13" s="257"/>
      <c r="I13" s="257"/>
    </row>
    <row r="14" spans="1:13" s="271" customFormat="1">
      <c r="A14" s="264"/>
      <c r="B14" s="265"/>
      <c r="C14" s="266"/>
      <c r="D14" s="267" t="s">
        <v>96</v>
      </c>
      <c r="E14" s="268" t="s">
        <v>410</v>
      </c>
      <c r="F14" s="266"/>
      <c r="G14" s="262"/>
      <c r="H14" s="262"/>
      <c r="I14" s="269">
        <f>SUBTOTAL(9,I15:I19)</f>
        <v>0</v>
      </c>
      <c r="J14" s="262"/>
      <c r="K14" s="270"/>
      <c r="L14" s="270"/>
      <c r="M14" s="262"/>
    </row>
    <row r="15" spans="1:13" s="282" customFormat="1">
      <c r="A15" s="272"/>
      <c r="B15" s="283"/>
      <c r="C15" s="273"/>
      <c r="D15" s="291"/>
      <c r="E15" s="276" t="s">
        <v>176</v>
      </c>
      <c r="F15" s="292"/>
      <c r="G15" s="277"/>
      <c r="H15" s="277"/>
      <c r="I15" s="278">
        <f>SUBTOTAL(9,I16:I19)</f>
        <v>0</v>
      </c>
      <c r="J15" s="279"/>
      <c r="K15" s="243"/>
      <c r="L15" s="243"/>
      <c r="M15" s="279"/>
    </row>
    <row r="16" spans="1:13" s="282" customFormat="1" ht="89.25">
      <c r="A16" s="272">
        <v>1</v>
      </c>
      <c r="B16" s="283"/>
      <c r="C16" s="283" t="s">
        <v>113</v>
      </c>
      <c r="D16" s="284" t="s">
        <v>277</v>
      </c>
      <c r="E16" s="285" t="s">
        <v>278</v>
      </c>
      <c r="F16" s="283" t="s">
        <v>76</v>
      </c>
      <c r="G16" s="281">
        <v>6</v>
      </c>
      <c r="H16" s="229"/>
      <c r="I16" s="229">
        <f t="shared" ref="I16:I19" si="0">ROUND(G16*H16,2)</f>
        <v>0</v>
      </c>
      <c r="J16" s="279"/>
      <c r="K16" s="243"/>
      <c r="L16" s="286"/>
      <c r="M16" s="279"/>
    </row>
    <row r="17" spans="1:13" s="282" customFormat="1" ht="38.25">
      <c r="A17" s="272">
        <v>2</v>
      </c>
      <c r="B17" s="283"/>
      <c r="C17" s="283" t="s">
        <v>113</v>
      </c>
      <c r="D17" s="284" t="s">
        <v>279</v>
      </c>
      <c r="E17" s="285" t="s">
        <v>280</v>
      </c>
      <c r="F17" s="283" t="s">
        <v>76</v>
      </c>
      <c r="G17" s="281">
        <f>G16</f>
        <v>6</v>
      </c>
      <c r="H17" s="229"/>
      <c r="I17" s="293">
        <f t="shared" si="0"/>
        <v>0</v>
      </c>
      <c r="J17" s="279"/>
      <c r="K17" s="286"/>
      <c r="L17" s="286"/>
      <c r="M17" s="279"/>
    </row>
    <row r="18" spans="1:13" s="282" customFormat="1" ht="38.25">
      <c r="A18" s="272">
        <v>3</v>
      </c>
      <c r="B18" s="283"/>
      <c r="C18" s="283" t="s">
        <v>113</v>
      </c>
      <c r="D18" s="284" t="s">
        <v>281</v>
      </c>
      <c r="E18" s="285" t="s">
        <v>282</v>
      </c>
      <c r="F18" s="283" t="s">
        <v>76</v>
      </c>
      <c r="G18" s="281">
        <f>G16</f>
        <v>6</v>
      </c>
      <c r="H18" s="229"/>
      <c r="I18" s="293">
        <f t="shared" si="0"/>
        <v>0</v>
      </c>
      <c r="J18" s="279"/>
      <c r="K18" s="286"/>
      <c r="L18" s="286"/>
      <c r="M18" s="279"/>
    </row>
    <row r="19" spans="1:13" s="282" customFormat="1" ht="51">
      <c r="A19" s="272">
        <v>4</v>
      </c>
      <c r="B19" s="283"/>
      <c r="C19" s="283" t="s">
        <v>113</v>
      </c>
      <c r="D19" s="284" t="s">
        <v>275</v>
      </c>
      <c r="E19" s="285" t="s">
        <v>276</v>
      </c>
      <c r="F19" s="283" t="s">
        <v>76</v>
      </c>
      <c r="G19" s="281">
        <v>1</v>
      </c>
      <c r="H19" s="229"/>
      <c r="I19" s="293">
        <f t="shared" si="0"/>
        <v>0</v>
      </c>
      <c r="J19" s="279"/>
      <c r="K19" s="286"/>
      <c r="L19" s="286"/>
      <c r="M19" s="279"/>
    </row>
    <row r="20" spans="1:13">
      <c r="A20" s="327"/>
      <c r="B20" s="328"/>
      <c r="C20" s="328"/>
      <c r="D20" s="329"/>
      <c r="E20" s="330" t="s">
        <v>109</v>
      </c>
      <c r="F20" s="328"/>
      <c r="G20" s="331"/>
      <c r="H20" s="331"/>
      <c r="I20" s="332">
        <f>SUBTOTAL(9,I14:I19)</f>
        <v>0</v>
      </c>
      <c r="J20" s="331"/>
      <c r="K20" s="333"/>
    </row>
  </sheetData>
  <sheetProtection formatCells="0" formatColumns="0" formatRows="0" insertColumns="0" insertRows="0" insertHyperlinks="0" deleteColumns="0" deleteRows="0" sort="0" autoFilter="0" pivotTables="0"/>
  <mergeCells count="4">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35" fitToHeight="999" orientation="landscape" errors="blank"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0BD0C-E18A-4801-B88B-EAEE0DD75A51}">
  <sheetPr>
    <pageSetUpPr fitToPage="1"/>
  </sheetPr>
  <dimension ref="A1:M19"/>
  <sheetViews>
    <sheetView showGridLines="0" zoomScaleNormal="100" workbookViewId="0">
      <selection activeCell="E17" sqref="E17"/>
    </sheetView>
  </sheetViews>
  <sheetFormatPr defaultColWidth="9.140625" defaultRowHeight="12.75"/>
  <cols>
    <col min="1" max="1" width="5.5703125" style="261" customWidth="1"/>
    <col min="2" max="2" width="4.42578125" style="256" customWidth="1"/>
    <col min="3" max="3" width="6" style="256" customWidth="1"/>
    <col min="4" max="4" width="12.7109375" style="306" customWidth="1"/>
    <col min="5" max="5" width="94.28515625" style="305" customWidth="1"/>
    <col min="6" max="6" width="7.7109375" style="256" customWidth="1"/>
    <col min="7" max="7" width="9.85546875" style="261" customWidth="1"/>
    <col min="8" max="8" width="13.140625" style="261" customWidth="1"/>
    <col min="9" max="9" width="15.5703125" style="261" customWidth="1"/>
    <col min="10" max="10" width="9.140625" style="261"/>
    <col min="11" max="11" width="28.7109375" style="239" customWidth="1"/>
    <col min="12" max="12" width="10.7109375" style="239" customWidth="1"/>
    <col min="13" max="13" width="9.140625" style="261"/>
    <col min="14" max="16384" width="9.140625" style="263"/>
  </cols>
  <sheetData>
    <row r="1" spans="1:13" s="239" customFormat="1" ht="18">
      <c r="A1" s="236" t="s">
        <v>114</v>
      </c>
      <c r="B1" s="237"/>
      <c r="C1" s="237"/>
      <c r="D1" s="238"/>
      <c r="E1" s="238"/>
      <c r="F1" s="237"/>
      <c r="G1" s="237"/>
      <c r="H1" s="237"/>
      <c r="I1" s="237"/>
    </row>
    <row r="2" spans="1:13" s="239" customFormat="1">
      <c r="A2" s="240" t="s">
        <v>60</v>
      </c>
      <c r="B2" s="237"/>
      <c r="C2" s="241" t="str">
        <f>'[1]Krycí list'!E5</f>
        <v>Budova B</v>
      </c>
      <c r="D2" s="242"/>
      <c r="E2" s="242"/>
      <c r="F2" s="237"/>
      <c r="G2" s="237"/>
      <c r="H2" s="237"/>
      <c r="I2" s="237"/>
    </row>
    <row r="3" spans="1:13" s="239" customFormat="1">
      <c r="A3" s="240" t="s">
        <v>61</v>
      </c>
      <c r="B3" s="237"/>
      <c r="C3" s="356" t="str">
        <f>'[1]Krycí list'!E7</f>
        <v>Základní škola, Liberec, Švermova 403/40, p. o.</v>
      </c>
      <c r="D3" s="357"/>
      <c r="E3" s="357"/>
      <c r="F3" s="237"/>
      <c r="G3" s="237"/>
      <c r="H3" s="237"/>
      <c r="I3" s="241"/>
    </row>
    <row r="4" spans="1:13" s="239" customFormat="1">
      <c r="A4" s="240" t="s">
        <v>62</v>
      </c>
      <c r="B4" s="237"/>
      <c r="C4" s="241" t="str">
        <f>'[1]Krycí list'!E9</f>
        <v>OCENĚNÝ SOUPIS PRACÍ A DODÁVEK A SLUŽEB</v>
      </c>
      <c r="D4" s="242"/>
      <c r="E4" s="242"/>
      <c r="F4" s="237"/>
      <c r="G4" s="237"/>
      <c r="H4" s="237"/>
      <c r="I4" s="241"/>
    </row>
    <row r="5" spans="1:13" s="239" customFormat="1">
      <c r="A5" s="237" t="s">
        <v>70</v>
      </c>
      <c r="B5" s="237"/>
      <c r="C5" s="241" t="str">
        <f>'[1]Krycí list'!P5</f>
        <v xml:space="preserve"> </v>
      </c>
      <c r="D5" s="242"/>
      <c r="E5" s="242"/>
      <c r="F5" s="237"/>
      <c r="G5" s="237"/>
      <c r="H5" s="237"/>
      <c r="I5" s="241"/>
    </row>
    <row r="6" spans="1:13" s="239" customFormat="1">
      <c r="A6" s="237"/>
      <c r="B6" s="237"/>
      <c r="C6" s="241"/>
      <c r="D6" s="242"/>
      <c r="E6" s="242"/>
      <c r="F6" s="237"/>
      <c r="G6" s="237"/>
      <c r="H6" s="237"/>
      <c r="I6" s="241"/>
    </row>
    <row r="7" spans="1:13" s="239" customFormat="1">
      <c r="A7" s="237" t="s">
        <v>64</v>
      </c>
      <c r="B7" s="237"/>
      <c r="C7" s="356" t="str">
        <f>'[1]Krycí list'!E26</f>
        <v>Statutární Město Liberec,
Švermova 403/40, Liberec X-Františkov, 460 10 Liberec</v>
      </c>
      <c r="D7" s="357"/>
      <c r="E7" s="357"/>
      <c r="F7" s="237"/>
      <c r="G7" s="237"/>
      <c r="H7" s="237"/>
      <c r="I7" s="241"/>
    </row>
    <row r="8" spans="1:13" s="239" customFormat="1">
      <c r="A8" s="237" t="s">
        <v>65</v>
      </c>
      <c r="B8" s="237"/>
      <c r="C8" s="356" t="str">
        <f>'[1]Krycí list'!E28</f>
        <v xml:space="preserve"> </v>
      </c>
      <c r="D8" s="357"/>
      <c r="E8" s="242"/>
      <c r="F8" s="237"/>
      <c r="G8" s="237"/>
      <c r="H8" s="237"/>
      <c r="I8" s="241"/>
    </row>
    <row r="9" spans="1:13" s="239" customFormat="1">
      <c r="A9" s="237" t="s">
        <v>66</v>
      </c>
      <c r="B9" s="237"/>
      <c r="C9" s="358" t="str">
        <f>'[1]Krycí list'!O31</f>
        <v>11/2024</v>
      </c>
      <c r="D9" s="357"/>
      <c r="E9" s="242"/>
      <c r="F9" s="237"/>
      <c r="G9" s="237"/>
      <c r="H9" s="237"/>
      <c r="I9" s="241"/>
    </row>
    <row r="10" spans="1:13" s="239" customFormat="1">
      <c r="A10" s="237"/>
      <c r="B10" s="237"/>
      <c r="C10" s="237"/>
      <c r="D10" s="238"/>
      <c r="E10" s="238"/>
      <c r="F10" s="237"/>
      <c r="G10" s="237"/>
      <c r="H10" s="237"/>
      <c r="I10" s="237"/>
    </row>
    <row r="11" spans="1:13" s="249" customFormat="1" ht="50.25" customHeight="1">
      <c r="A11" s="244" t="s">
        <v>71</v>
      </c>
      <c r="B11" s="245" t="s">
        <v>72</v>
      </c>
      <c r="C11" s="245" t="s">
        <v>73</v>
      </c>
      <c r="D11" s="245" t="s">
        <v>108</v>
      </c>
      <c r="E11" s="245" t="s">
        <v>105</v>
      </c>
      <c r="F11" s="245" t="s">
        <v>74</v>
      </c>
      <c r="G11" s="245" t="s">
        <v>75</v>
      </c>
      <c r="H11" s="245" t="s">
        <v>106</v>
      </c>
      <c r="I11" s="245" t="s">
        <v>107</v>
      </c>
      <c r="J11" s="246"/>
      <c r="K11" s="247" t="s">
        <v>110</v>
      </c>
      <c r="L11" s="248" t="s">
        <v>158</v>
      </c>
    </row>
    <row r="12" spans="1:13" s="256" customFormat="1">
      <c r="A12" s="250">
        <v>1</v>
      </c>
      <c r="B12" s="251">
        <v>2</v>
      </c>
      <c r="C12" s="251">
        <v>3</v>
      </c>
      <c r="D12" s="252">
        <v>4</v>
      </c>
      <c r="E12" s="252">
        <v>5</v>
      </c>
      <c r="F12" s="251">
        <v>6</v>
      </c>
      <c r="G12" s="251">
        <v>7</v>
      </c>
      <c r="H12" s="251">
        <v>8</v>
      </c>
      <c r="I12" s="251">
        <v>9</v>
      </c>
      <c r="J12" s="253"/>
      <c r="K12" s="254">
        <v>10</v>
      </c>
      <c r="L12" s="255">
        <v>12</v>
      </c>
    </row>
    <row r="13" spans="1:13">
      <c r="A13" s="257"/>
      <c r="B13" s="258"/>
      <c r="C13" s="258"/>
      <c r="D13" s="259"/>
      <c r="E13" s="260"/>
      <c r="F13" s="258"/>
      <c r="G13" s="257"/>
      <c r="H13" s="257"/>
      <c r="I13" s="257"/>
    </row>
    <row r="14" spans="1:13" s="271" customFormat="1">
      <c r="A14" s="264"/>
      <c r="B14" s="265"/>
      <c r="C14" s="266"/>
      <c r="D14" s="267" t="s">
        <v>96</v>
      </c>
      <c r="E14" s="268" t="s">
        <v>411</v>
      </c>
      <c r="F14" s="266"/>
      <c r="G14" s="262"/>
      <c r="H14" s="262"/>
      <c r="I14" s="269">
        <f>SUBTOTAL(9,I15:I18)</f>
        <v>0</v>
      </c>
      <c r="J14" s="262"/>
      <c r="K14" s="270"/>
      <c r="L14" s="270"/>
      <c r="M14" s="262"/>
    </row>
    <row r="15" spans="1:13" s="282" customFormat="1">
      <c r="A15" s="272"/>
      <c r="B15" s="283"/>
      <c r="C15" s="273"/>
      <c r="D15" s="291"/>
      <c r="E15" s="276" t="s">
        <v>176</v>
      </c>
      <c r="F15" s="292"/>
      <c r="G15" s="277"/>
      <c r="H15" s="277"/>
      <c r="I15" s="278">
        <f>SUBTOTAL(9,I16:I18)</f>
        <v>0</v>
      </c>
      <c r="J15" s="279"/>
      <c r="K15" s="243"/>
      <c r="L15" s="243"/>
      <c r="M15" s="279"/>
    </row>
    <row r="16" spans="1:13" s="282" customFormat="1" ht="89.25">
      <c r="A16" s="272">
        <v>1</v>
      </c>
      <c r="B16" s="283"/>
      <c r="C16" s="283" t="s">
        <v>113</v>
      </c>
      <c r="D16" s="284" t="s">
        <v>277</v>
      </c>
      <c r="E16" s="285" t="s">
        <v>278</v>
      </c>
      <c r="F16" s="283" t="s">
        <v>76</v>
      </c>
      <c r="G16" s="281">
        <v>6</v>
      </c>
      <c r="H16" s="229"/>
      <c r="I16" s="229">
        <f t="shared" ref="I16:I18" si="0">ROUND(G16*H16,2)</f>
        <v>0</v>
      </c>
      <c r="J16" s="279"/>
      <c r="K16" s="243"/>
      <c r="L16" s="286"/>
      <c r="M16" s="279"/>
    </row>
    <row r="17" spans="1:13" s="282" customFormat="1" ht="38.25">
      <c r="A17" s="272">
        <v>2</v>
      </c>
      <c r="B17" s="283"/>
      <c r="C17" s="283" t="s">
        <v>113</v>
      </c>
      <c r="D17" s="284" t="s">
        <v>279</v>
      </c>
      <c r="E17" s="285" t="s">
        <v>280</v>
      </c>
      <c r="F17" s="283" t="s">
        <v>76</v>
      </c>
      <c r="G17" s="281">
        <f>G16</f>
        <v>6</v>
      </c>
      <c r="H17" s="229"/>
      <c r="I17" s="293">
        <f t="shared" si="0"/>
        <v>0</v>
      </c>
      <c r="J17" s="279"/>
      <c r="K17" s="286"/>
      <c r="L17" s="286"/>
      <c r="M17" s="279"/>
    </row>
    <row r="18" spans="1:13" s="282" customFormat="1" ht="38.25">
      <c r="A18" s="272">
        <v>3</v>
      </c>
      <c r="B18" s="283"/>
      <c r="C18" s="283" t="s">
        <v>113</v>
      </c>
      <c r="D18" s="284" t="s">
        <v>281</v>
      </c>
      <c r="E18" s="285" t="s">
        <v>282</v>
      </c>
      <c r="F18" s="283" t="s">
        <v>76</v>
      </c>
      <c r="G18" s="281">
        <f>G16</f>
        <v>6</v>
      </c>
      <c r="H18" s="229"/>
      <c r="I18" s="293">
        <f t="shared" si="0"/>
        <v>0</v>
      </c>
      <c r="J18" s="279"/>
      <c r="K18" s="286"/>
      <c r="L18" s="286"/>
      <c r="M18" s="279"/>
    </row>
    <row r="19" spans="1:13">
      <c r="A19" s="327"/>
      <c r="B19" s="328"/>
      <c r="C19" s="328"/>
      <c r="D19" s="329"/>
      <c r="E19" s="330" t="s">
        <v>109</v>
      </c>
      <c r="F19" s="328"/>
      <c r="G19" s="331"/>
      <c r="H19" s="331"/>
      <c r="I19" s="332">
        <f>SUBTOTAL(9,I14:I18)</f>
        <v>0</v>
      </c>
      <c r="J19" s="331"/>
      <c r="K19" s="333"/>
    </row>
  </sheetData>
  <sheetProtection formatCells="0" formatColumns="0" formatRows="0" insertColumns="0" insertRows="0" insertHyperlinks="0" deleteColumns="0" deleteRows="0" sort="0" autoFilter="0" pivotTables="0"/>
  <mergeCells count="4">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35" fitToHeight="999" orientation="landscape" errors="blank"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127222-7433-405B-854A-C9D425179C85}">
  <sheetPr>
    <pageSetUpPr fitToPage="1"/>
  </sheetPr>
  <dimension ref="A1:M19"/>
  <sheetViews>
    <sheetView showGridLines="0" zoomScaleNormal="100" workbookViewId="0">
      <selection activeCell="E17" sqref="E17"/>
    </sheetView>
  </sheetViews>
  <sheetFormatPr defaultColWidth="9.140625" defaultRowHeight="12.75"/>
  <cols>
    <col min="1" max="1" width="5.5703125" style="261" customWidth="1"/>
    <col min="2" max="2" width="4.42578125" style="256" customWidth="1"/>
    <col min="3" max="3" width="6" style="256" customWidth="1"/>
    <col min="4" max="4" width="12.7109375" style="306" customWidth="1"/>
    <col min="5" max="5" width="94.28515625" style="305" customWidth="1"/>
    <col min="6" max="6" width="7.7109375" style="256" customWidth="1"/>
    <col min="7" max="7" width="9.85546875" style="261" customWidth="1"/>
    <col min="8" max="8" width="13.140625" style="261" customWidth="1"/>
    <col min="9" max="9" width="15.5703125" style="261" customWidth="1"/>
    <col min="10" max="10" width="9.140625" style="261"/>
    <col min="11" max="11" width="28.7109375" style="239" customWidth="1"/>
    <col min="12" max="12" width="10.7109375" style="239" customWidth="1"/>
    <col min="13" max="13" width="9.140625" style="261"/>
    <col min="14" max="16384" width="9.140625" style="263"/>
  </cols>
  <sheetData>
    <row r="1" spans="1:13" s="239" customFormat="1" ht="18">
      <c r="A1" s="236" t="s">
        <v>114</v>
      </c>
      <c r="B1" s="237"/>
      <c r="C1" s="237"/>
      <c r="D1" s="238"/>
      <c r="E1" s="238"/>
      <c r="F1" s="237"/>
      <c r="G1" s="237"/>
      <c r="H1" s="237"/>
      <c r="I1" s="237"/>
    </row>
    <row r="2" spans="1:13" s="239" customFormat="1">
      <c r="A2" s="240" t="s">
        <v>60</v>
      </c>
      <c r="B2" s="237"/>
      <c r="C2" s="241" t="str">
        <f>'[1]Krycí list'!E5</f>
        <v>Budova B</v>
      </c>
      <c r="D2" s="242"/>
      <c r="E2" s="242"/>
      <c r="F2" s="237"/>
      <c r="G2" s="237"/>
      <c r="H2" s="237"/>
      <c r="I2" s="237"/>
    </row>
    <row r="3" spans="1:13" s="239" customFormat="1">
      <c r="A3" s="240" t="s">
        <v>61</v>
      </c>
      <c r="B3" s="237"/>
      <c r="C3" s="356" t="str">
        <f>'[1]Krycí list'!E7</f>
        <v>Základní škola, Liberec, Švermova 403/40, p. o.</v>
      </c>
      <c r="D3" s="357"/>
      <c r="E3" s="357"/>
      <c r="F3" s="237"/>
      <c r="G3" s="237"/>
      <c r="H3" s="237"/>
      <c r="I3" s="241"/>
    </row>
    <row r="4" spans="1:13" s="239" customFormat="1">
      <c r="A4" s="240" t="s">
        <v>62</v>
      </c>
      <c r="B4" s="237"/>
      <c r="C4" s="241" t="str">
        <f>'[1]Krycí list'!E9</f>
        <v>OCENĚNÝ SOUPIS PRACÍ A DODÁVEK A SLUŽEB</v>
      </c>
      <c r="D4" s="242"/>
      <c r="E4" s="242"/>
      <c r="F4" s="237"/>
      <c r="G4" s="237"/>
      <c r="H4" s="237"/>
      <c r="I4" s="241"/>
    </row>
    <row r="5" spans="1:13" s="239" customFormat="1">
      <c r="A5" s="237" t="s">
        <v>70</v>
      </c>
      <c r="B5" s="237"/>
      <c r="C5" s="241" t="str">
        <f>'[1]Krycí list'!P5</f>
        <v xml:space="preserve"> </v>
      </c>
      <c r="D5" s="242"/>
      <c r="E5" s="242"/>
      <c r="F5" s="237"/>
      <c r="G5" s="237"/>
      <c r="H5" s="237"/>
      <c r="I5" s="241"/>
    </row>
    <row r="6" spans="1:13" s="239" customFormat="1">
      <c r="A6" s="237"/>
      <c r="B6" s="237"/>
      <c r="C6" s="241"/>
      <c r="D6" s="242"/>
      <c r="E6" s="242"/>
      <c r="F6" s="237"/>
      <c r="G6" s="237"/>
      <c r="H6" s="237"/>
      <c r="I6" s="241"/>
    </row>
    <row r="7" spans="1:13" s="239" customFormat="1">
      <c r="A7" s="237" t="s">
        <v>64</v>
      </c>
      <c r="B7" s="237"/>
      <c r="C7" s="356" t="str">
        <f>'[1]Krycí list'!E26</f>
        <v>Statutární Město Liberec,
Švermova 403/40, Liberec X-Františkov, 460 10 Liberec</v>
      </c>
      <c r="D7" s="357"/>
      <c r="E7" s="357"/>
      <c r="F7" s="237"/>
      <c r="G7" s="237"/>
      <c r="H7" s="237"/>
      <c r="I7" s="241"/>
    </row>
    <row r="8" spans="1:13" s="239" customFormat="1">
      <c r="A8" s="237" t="s">
        <v>65</v>
      </c>
      <c r="B8" s="237"/>
      <c r="C8" s="356" t="str">
        <f>'[1]Krycí list'!E28</f>
        <v xml:space="preserve"> </v>
      </c>
      <c r="D8" s="357"/>
      <c r="E8" s="242"/>
      <c r="F8" s="237"/>
      <c r="G8" s="237"/>
      <c r="H8" s="237"/>
      <c r="I8" s="241"/>
    </row>
    <row r="9" spans="1:13" s="239" customFormat="1">
      <c r="A9" s="237" t="s">
        <v>66</v>
      </c>
      <c r="B9" s="237"/>
      <c r="C9" s="358" t="str">
        <f>'[1]Krycí list'!O31</f>
        <v>11/2024</v>
      </c>
      <c r="D9" s="357"/>
      <c r="E9" s="242"/>
      <c r="F9" s="237"/>
      <c r="G9" s="237"/>
      <c r="H9" s="237"/>
      <c r="I9" s="241"/>
    </row>
    <row r="10" spans="1:13" s="239" customFormat="1">
      <c r="A10" s="237"/>
      <c r="B10" s="237"/>
      <c r="C10" s="237"/>
      <c r="D10" s="238"/>
      <c r="E10" s="238"/>
      <c r="F10" s="237"/>
      <c r="G10" s="237"/>
      <c r="H10" s="237"/>
      <c r="I10" s="237"/>
    </row>
    <row r="11" spans="1:13" s="249" customFormat="1" ht="50.25" customHeight="1">
      <c r="A11" s="244" t="s">
        <v>71</v>
      </c>
      <c r="B11" s="245" t="s">
        <v>72</v>
      </c>
      <c r="C11" s="245" t="s">
        <v>73</v>
      </c>
      <c r="D11" s="245" t="s">
        <v>108</v>
      </c>
      <c r="E11" s="245" t="s">
        <v>105</v>
      </c>
      <c r="F11" s="245" t="s">
        <v>74</v>
      </c>
      <c r="G11" s="245" t="s">
        <v>75</v>
      </c>
      <c r="H11" s="245" t="s">
        <v>106</v>
      </c>
      <c r="I11" s="245" t="s">
        <v>107</v>
      </c>
      <c r="J11" s="246"/>
      <c r="K11" s="247" t="s">
        <v>110</v>
      </c>
      <c r="L11" s="248" t="s">
        <v>158</v>
      </c>
    </row>
    <row r="12" spans="1:13" s="256" customFormat="1">
      <c r="A12" s="250">
        <v>1</v>
      </c>
      <c r="B12" s="251">
        <v>2</v>
      </c>
      <c r="C12" s="251">
        <v>3</v>
      </c>
      <c r="D12" s="252">
        <v>4</v>
      </c>
      <c r="E12" s="252">
        <v>5</v>
      </c>
      <c r="F12" s="251">
        <v>6</v>
      </c>
      <c r="G12" s="251">
        <v>7</v>
      </c>
      <c r="H12" s="251">
        <v>8</v>
      </c>
      <c r="I12" s="251">
        <v>9</v>
      </c>
      <c r="J12" s="253"/>
      <c r="K12" s="254">
        <v>10</v>
      </c>
      <c r="L12" s="255">
        <v>12</v>
      </c>
    </row>
    <row r="13" spans="1:13">
      <c r="A13" s="257"/>
      <c r="B13" s="258"/>
      <c r="C13" s="258"/>
      <c r="D13" s="259"/>
      <c r="E13" s="260"/>
      <c r="F13" s="258"/>
      <c r="G13" s="257"/>
      <c r="H13" s="257"/>
      <c r="I13" s="257"/>
    </row>
    <row r="14" spans="1:13" s="271" customFormat="1">
      <c r="A14" s="264"/>
      <c r="B14" s="265"/>
      <c r="C14" s="266"/>
      <c r="D14" s="267" t="s">
        <v>96</v>
      </c>
      <c r="E14" s="268" t="s">
        <v>412</v>
      </c>
      <c r="F14" s="266"/>
      <c r="G14" s="262"/>
      <c r="H14" s="262"/>
      <c r="I14" s="269">
        <f>SUBTOTAL(9,I15:I18)</f>
        <v>0</v>
      </c>
      <c r="J14" s="262"/>
      <c r="K14" s="270"/>
      <c r="L14" s="270"/>
      <c r="M14" s="262"/>
    </row>
    <row r="15" spans="1:13" s="282" customFormat="1">
      <c r="A15" s="272"/>
      <c r="B15" s="283"/>
      <c r="C15" s="273"/>
      <c r="D15" s="291"/>
      <c r="E15" s="276" t="s">
        <v>176</v>
      </c>
      <c r="F15" s="292"/>
      <c r="G15" s="277"/>
      <c r="H15" s="277"/>
      <c r="I15" s="278">
        <f>SUBTOTAL(9,I16:I18)</f>
        <v>0</v>
      </c>
      <c r="J15" s="279"/>
      <c r="K15" s="243"/>
      <c r="L15" s="243"/>
      <c r="M15" s="279"/>
    </row>
    <row r="16" spans="1:13" s="282" customFormat="1" ht="89.25">
      <c r="A16" s="272">
        <v>1</v>
      </c>
      <c r="B16" s="283"/>
      <c r="C16" s="283" t="s">
        <v>113</v>
      </c>
      <c r="D16" s="284" t="s">
        <v>277</v>
      </c>
      <c r="E16" s="285" t="s">
        <v>278</v>
      </c>
      <c r="F16" s="283" t="s">
        <v>76</v>
      </c>
      <c r="G16" s="281">
        <v>6</v>
      </c>
      <c r="H16" s="229"/>
      <c r="I16" s="229">
        <f t="shared" ref="I16:I18" si="0">ROUND(G16*H16,2)</f>
        <v>0</v>
      </c>
      <c r="J16" s="279"/>
      <c r="K16" s="243"/>
      <c r="L16" s="286"/>
      <c r="M16" s="279"/>
    </row>
    <row r="17" spans="1:13" s="282" customFormat="1" ht="38.25">
      <c r="A17" s="272">
        <v>2</v>
      </c>
      <c r="B17" s="283"/>
      <c r="C17" s="283" t="s">
        <v>113</v>
      </c>
      <c r="D17" s="284" t="s">
        <v>279</v>
      </c>
      <c r="E17" s="285" t="s">
        <v>280</v>
      </c>
      <c r="F17" s="283" t="s">
        <v>76</v>
      </c>
      <c r="G17" s="281">
        <f>G16</f>
        <v>6</v>
      </c>
      <c r="H17" s="229"/>
      <c r="I17" s="293">
        <f t="shared" si="0"/>
        <v>0</v>
      </c>
      <c r="J17" s="279"/>
      <c r="K17" s="286"/>
      <c r="L17" s="286"/>
      <c r="M17" s="279"/>
    </row>
    <row r="18" spans="1:13" s="282" customFormat="1" ht="38.25">
      <c r="A18" s="272">
        <v>3</v>
      </c>
      <c r="B18" s="283"/>
      <c r="C18" s="283" t="s">
        <v>113</v>
      </c>
      <c r="D18" s="284" t="s">
        <v>281</v>
      </c>
      <c r="E18" s="285" t="s">
        <v>282</v>
      </c>
      <c r="F18" s="283" t="s">
        <v>76</v>
      </c>
      <c r="G18" s="281">
        <f>G16</f>
        <v>6</v>
      </c>
      <c r="H18" s="229"/>
      <c r="I18" s="293">
        <f t="shared" si="0"/>
        <v>0</v>
      </c>
      <c r="J18" s="279"/>
      <c r="K18" s="286"/>
      <c r="L18" s="286"/>
      <c r="M18" s="279"/>
    </row>
    <row r="19" spans="1:13">
      <c r="A19" s="327"/>
      <c r="B19" s="328"/>
      <c r="C19" s="328"/>
      <c r="D19" s="329"/>
      <c r="E19" s="330" t="s">
        <v>109</v>
      </c>
      <c r="F19" s="328"/>
      <c r="G19" s="331"/>
      <c r="H19" s="331"/>
      <c r="I19" s="332">
        <f>SUBTOTAL(9,I14:I18)</f>
        <v>0</v>
      </c>
      <c r="J19" s="331"/>
      <c r="K19" s="333"/>
    </row>
  </sheetData>
  <sheetProtection formatCells="0" formatColumns="0" formatRows="0" insertColumns="0" insertRows="0" insertHyperlinks="0" deleteColumns="0" deleteRows="0" sort="0" autoFilter="0" pivotTables="0"/>
  <mergeCells count="4">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35" fitToHeight="999" orientation="landscape" errors="blank"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dimension ref="A1"/>
  <sheetViews>
    <sheetView workbookViewId="0"/>
  </sheetViews>
  <sheetFormatPr defaultRowHeight="12.75"/>
  <sheetData/>
  <sheetProtection formatCells="0" formatColumns="0" formatRows="0" insertColumns="0" insertRows="0" insertHyperlinks="0" deleteColumns="0" deleteRows="0" sort="0" autoFilter="0" pivotTables="0"/>
  <customSheetViews>
    <customSheetView guid="{D6CFA044-0C8C-4ECE-96A2-AFF3DD5E0425}" state="hidden">
      <pageMargins left="0.69999998807907104" right="0.69999998807907104" top="0.75" bottom="0.75" header="0.30000001192092896" footer="0.30000001192092896"/>
      <pageSetup errors="blank"/>
    </customSheetView>
    <customSheetView guid="{82B4F4D9-5370-4303-A97E-2A49E01AF629}" state="hidden">
      <pageMargins left="0.69999998807907104" right="0.69999998807907104" top="0.75" bottom="0.75" header="0.30000001192092896" footer="0.30000001192092896"/>
      <pageSetup errors="blank"/>
    </customSheetView>
    <customSheetView guid="{65E3123D-ED26-44E3-A414-09EEEF825484}" state="hidden">
      <pageMargins left="0.69999998807907104" right="0.69999998807907104" top="0.75" bottom="0.75" header="0.30000001192092896" footer="0.30000001192092896"/>
      <pageSetup errors="blank"/>
    </customSheetView>
  </customSheetViews>
  <pageMargins left="0.69999998807907104" right="0.69999998807907104" top="0.75" bottom="0.75" header="0.30000001192092896" footer="0.30000001192092896"/>
  <pageSetup orientation="portrait" errors="blank"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pageSetUpPr fitToPage="1"/>
  </sheetPr>
  <dimension ref="A1:D31"/>
  <sheetViews>
    <sheetView showGridLines="0" topLeftCell="A2" zoomScale="90" zoomScaleNormal="90" workbookViewId="0">
      <selection activeCell="C22" sqref="C22"/>
    </sheetView>
  </sheetViews>
  <sheetFormatPr defaultColWidth="9.140625" defaultRowHeight="11.25"/>
  <cols>
    <col min="1" max="1" width="11.7109375" style="155" customWidth="1"/>
    <col min="2" max="2" width="62.85546875" style="155" customWidth="1"/>
    <col min="3" max="3" width="13.5703125" style="155" customWidth="1"/>
    <col min="4" max="4" width="9.140625" style="156"/>
    <col min="5" max="16384" width="9.140625" style="155"/>
  </cols>
  <sheetData>
    <row r="1" spans="1:4" s="81" customFormat="1" ht="18">
      <c r="A1" s="72" t="s">
        <v>77</v>
      </c>
      <c r="B1" s="79"/>
      <c r="C1" s="79"/>
      <c r="D1" s="80"/>
    </row>
    <row r="2" spans="1:4" s="81" customFormat="1" ht="12.75">
      <c r="A2" s="73" t="s">
        <v>60</v>
      </c>
      <c r="B2" s="75" t="str">
        <f>'Krycí list'!E5</f>
        <v>Budova A + budova B</v>
      </c>
      <c r="C2" s="82"/>
      <c r="D2" s="80"/>
    </row>
    <row r="3" spans="1:4" s="81" customFormat="1" ht="12.75">
      <c r="A3" s="73" t="s">
        <v>61</v>
      </c>
      <c r="B3" s="75" t="str">
        <f>'Krycí list'!E7</f>
        <v>Základní škola, Liberec, Švermova 403/40, p. o.</v>
      </c>
      <c r="C3" s="83"/>
      <c r="D3" s="80"/>
    </row>
    <row r="4" spans="1:4" s="81" customFormat="1" ht="12.75">
      <c r="A4" s="73" t="s">
        <v>62</v>
      </c>
      <c r="B4" s="75" t="str">
        <f>'Krycí list'!E9</f>
        <v>OCENĚNÝ SOUPIS PRACÍ A DODÁVEK A SLUŽEB</v>
      </c>
      <c r="C4" s="83"/>
      <c r="D4" s="80"/>
    </row>
    <row r="5" spans="1:4" s="81" customFormat="1" ht="12.75">
      <c r="A5" s="74" t="s">
        <v>63</v>
      </c>
      <c r="B5" s="75" t="str">
        <f>'Krycí list'!P5</f>
        <v xml:space="preserve"> </v>
      </c>
      <c r="C5" s="83"/>
      <c r="D5" s="80"/>
    </row>
    <row r="6" spans="1:4" s="81" customFormat="1" ht="6" customHeight="1">
      <c r="A6" s="74"/>
      <c r="B6" s="75"/>
      <c r="C6" s="83"/>
      <c r="D6" s="80"/>
    </row>
    <row r="7" spans="1:4" s="81" customFormat="1" ht="12.75">
      <c r="A7" s="84" t="s">
        <v>64</v>
      </c>
      <c r="B7" s="75" t="str">
        <f>'Krycí list'!E26</f>
        <v>Statutární Město Liberec,
Švermova 403/40, Liberec X-Františkov, 460 10 Liberec</v>
      </c>
      <c r="C7" s="83"/>
      <c r="D7" s="80"/>
    </row>
    <row r="8" spans="1:4" s="81" customFormat="1" ht="12.75">
      <c r="A8" s="84" t="s">
        <v>65</v>
      </c>
      <c r="B8" s="75" t="str">
        <f>'Krycí list'!E28</f>
        <v xml:space="preserve"> </v>
      </c>
      <c r="C8" s="83"/>
      <c r="D8" s="80"/>
    </row>
    <row r="9" spans="1:4" s="81" customFormat="1" ht="12.75">
      <c r="A9" s="84" t="s">
        <v>66</v>
      </c>
      <c r="B9" s="76">
        <f>'Krycí list'!O31</f>
        <v>0</v>
      </c>
      <c r="C9" s="83"/>
      <c r="D9" s="80"/>
    </row>
    <row r="10" spans="1:4" s="81" customFormat="1" ht="6.75" customHeight="1">
      <c r="A10" s="79"/>
      <c r="B10" s="79"/>
      <c r="C10" s="79"/>
      <c r="D10" s="80"/>
    </row>
    <row r="11" spans="1:4" s="81" customFormat="1" ht="12.75">
      <c r="A11" s="77" t="s">
        <v>67</v>
      </c>
      <c r="B11" s="70" t="s">
        <v>68</v>
      </c>
      <c r="C11" s="85" t="s">
        <v>69</v>
      </c>
      <c r="D11" s="80"/>
    </row>
    <row r="12" spans="1:4" s="81" customFormat="1" ht="12.75">
      <c r="A12" s="78">
        <v>1</v>
      </c>
      <c r="B12" s="71">
        <v>2</v>
      </c>
      <c r="C12" s="86">
        <v>3</v>
      </c>
      <c r="D12" s="80"/>
    </row>
    <row r="13" spans="1:4" s="81" customFormat="1" ht="4.5" customHeight="1">
      <c r="A13" s="87"/>
      <c r="B13" s="88"/>
      <c r="C13" s="88"/>
      <c r="D13" s="80"/>
    </row>
    <row r="14" spans="1:4" s="68" customFormat="1">
      <c r="A14" s="215" t="str">
        <f>'A1.08'!D14</f>
        <v>AVT</v>
      </c>
      <c r="B14" s="336" t="str">
        <f>'A1.08'!E14</f>
        <v>Koncové prvky 01.08 ( Družina ) + 1.04 + 1.05 ( zázemí ) Budova A 1PP</v>
      </c>
      <c r="C14" s="216">
        <f>'A1.08'!I14</f>
        <v>0</v>
      </c>
    </row>
    <row r="15" spans="1:4" s="68" customFormat="1">
      <c r="A15" s="215" t="str">
        <f>'A1.14'!D14</f>
        <v>AVT</v>
      </c>
      <c r="B15" s="336" t="str">
        <f>'A1.14'!E14</f>
        <v xml:space="preserve">Koncové prvky učebny polytechniky a keramiky 01.14 – 01.15  Budova A 1PP </v>
      </c>
      <c r="C15" s="216">
        <f>'A1.14'!I14</f>
        <v>0</v>
      </c>
    </row>
    <row r="16" spans="1:4" s="68" customFormat="1" ht="22.5">
      <c r="A16" s="215" t="str">
        <f>'A1.16'!D14</f>
        <v>AVT</v>
      </c>
      <c r="B16" s="336" t="str">
        <f>'A1.16'!E14</f>
        <v>Koncové prvky zázemí a kabinet pro učebnu polytechniky a keramiky 01.16+01.17+01.18</v>
      </c>
      <c r="C16" s="216">
        <f>'A1.16'!I14</f>
        <v>0</v>
      </c>
    </row>
    <row r="17" spans="1:3" s="68" customFormat="1">
      <c r="A17" s="215" t="str">
        <f>'A1.19'!D14</f>
        <v>AVT</v>
      </c>
      <c r="B17" s="336" t="str">
        <f>'A1.19'!E14</f>
        <v>Koncové prvky Cvičná kuchyňka 01.19+20+21+23</v>
      </c>
      <c r="C17" s="216">
        <f>'A1.19'!I14</f>
        <v>0</v>
      </c>
    </row>
    <row r="18" spans="1:3" s="68" customFormat="1">
      <c r="A18" s="215" t="str">
        <f>'A2.06'!D14</f>
        <v>AVT</v>
      </c>
      <c r="B18" s="336" t="str">
        <f>'A2.06'!E14</f>
        <v>Koncové prvky učebna cizích jazyků pro 1.stupeň 2.06 Budova A 2NP</v>
      </c>
      <c r="C18" s="216">
        <f>'A2.06'!I14</f>
        <v>0</v>
      </c>
    </row>
    <row r="19" spans="1:3" s="68" customFormat="1">
      <c r="A19" s="215" t="str">
        <f>'A2.12'!D14</f>
        <v>AVT</v>
      </c>
      <c r="B19" s="336" t="str">
        <f>'A2.12'!E14</f>
        <v>Koncové prvky kabinet 2.12 Budova A 2NP</v>
      </c>
      <c r="C19" s="216">
        <f>'A2.12'!I14</f>
        <v>0</v>
      </c>
    </row>
    <row r="20" spans="1:3" s="68" customFormat="1">
      <c r="A20" s="215" t="str">
        <f>'B1.07'!D14</f>
        <v>AVT</v>
      </c>
      <c r="B20" s="336" t="str">
        <f>'B1.07'!E14</f>
        <v>Koncové prvky knihovna 1.07 Budova B 1NP</v>
      </c>
      <c r="C20" s="216">
        <f>'B1.07'!I14</f>
        <v>0</v>
      </c>
    </row>
    <row r="21" spans="1:3" s="68" customFormat="1">
      <c r="A21" s="215" t="str">
        <f>'B1.05'!D14</f>
        <v>AVT</v>
      </c>
      <c r="B21" s="336" t="str">
        <f>'B1.05'!E14</f>
        <v>Koncové prvky učebna informatiky 1.05 Budova B 1NP</v>
      </c>
      <c r="C21" s="216">
        <f>'B1.05'!I14</f>
        <v>0</v>
      </c>
    </row>
    <row r="22" spans="1:3" s="68" customFormat="1">
      <c r="A22" s="215" t="str">
        <f>'B1.08'!D14</f>
        <v>AVT</v>
      </c>
      <c r="B22" s="336" t="str">
        <f>'B1.08'!E14</f>
        <v>Koncové prvky učebna robotiky I 1.08 Budova B 1NP</v>
      </c>
      <c r="C22" s="216">
        <f>'B1.08'!I14</f>
        <v>0</v>
      </c>
    </row>
    <row r="23" spans="1:3" s="68" customFormat="1">
      <c r="A23" s="215" t="str">
        <f>'B2.08'!D14</f>
        <v>AVT</v>
      </c>
      <c r="B23" s="336" t="str">
        <f>'B2.08'!E14</f>
        <v>Koncové prvky učebna cizích jazyků pro 2.stupeň 2.08 + 2.09 Budova B 2NP</v>
      </c>
      <c r="C23" s="216">
        <f>'B2.08'!I14</f>
        <v>0</v>
      </c>
    </row>
    <row r="24" spans="1:3" s="68" customFormat="1">
      <c r="A24" s="215" t="str">
        <f>'B2.11'!D14</f>
        <v>AVT</v>
      </c>
      <c r="B24" s="336" t="str">
        <f>'B2.11'!E14</f>
        <v>Koncové prvky učebna FY + CHE 2.11. + kabinet 2.12 + 2.13 Budova B 2NP</v>
      </c>
      <c r="C24" s="216">
        <f>'B2.11'!I14</f>
        <v>0</v>
      </c>
    </row>
    <row r="25" spans="1:3" s="68" customFormat="1">
      <c r="A25" s="215" t="str">
        <f>'B3.10'!D14</f>
        <v>AVT</v>
      </c>
      <c r="B25" s="336" t="str">
        <f>'B3.10'!E14</f>
        <v>Koncové prvky učebna pracovních činností 3.10 Budova B 3NP</v>
      </c>
      <c r="C25" s="216">
        <f>'B3.10'!I14</f>
        <v>0</v>
      </c>
    </row>
    <row r="26" spans="1:3" s="68" customFormat="1">
      <c r="A26" s="215" t="str">
        <f>'B3.09'!D14</f>
        <v>AVT</v>
      </c>
      <c r="B26" s="336" t="str">
        <f>'B3.09'!E14</f>
        <v>Koncové prvky 3.09 kabinet Budova B 3NP</v>
      </c>
      <c r="C26" s="216">
        <f>'B3.09'!I14</f>
        <v>0</v>
      </c>
    </row>
    <row r="27" spans="1:3" s="68" customFormat="1">
      <c r="A27" s="215" t="str">
        <f>Bkab1.08!D14</f>
        <v>AVT</v>
      </c>
      <c r="B27" s="336" t="str">
        <f>Bkab1.08!E14</f>
        <v>Koncové prvky 1.08 kabinet Budova B 1NP</v>
      </c>
      <c r="C27" s="216">
        <f>Bkab1.08!I14</f>
        <v>0</v>
      </c>
    </row>
    <row r="28" spans="1:3" s="68" customFormat="1">
      <c r="A28" s="215" t="str">
        <f>'B2.10'!D14</f>
        <v>AVT</v>
      </c>
      <c r="B28" s="336" t="str">
        <f>'B2.10'!E14</f>
        <v>Koncové prvky 2.10 kabinet Budova B 2NP</v>
      </c>
      <c r="C28" s="216">
        <f>'B2.10'!I14</f>
        <v>0</v>
      </c>
    </row>
    <row r="29" spans="1:3">
      <c r="A29" s="334"/>
      <c r="B29" s="165" t="s">
        <v>109</v>
      </c>
      <c r="C29" s="166">
        <f>SUM(C14:C28)</f>
        <v>0</v>
      </c>
    </row>
    <row r="30" spans="1:3">
      <c r="A30" s="335"/>
    </row>
    <row r="31" spans="1:3">
      <c r="A31" s="335"/>
    </row>
  </sheetData>
  <sheetProtection formatCells="0" formatColumns="0" formatRows="0" insertColumns="0" insertRows="0" insertHyperlinks="0" deleteColumns="0" deleteRows="0" sort="0" autoFilter="0" pivotTables="0"/>
  <customSheetViews>
    <customSheetView guid="{D6CFA044-0C8C-4ECE-96A2-AFF3DD5E0425}" showPageBreaks="1" showGridLines="0" fitToPage="1" hiddenColumns="1">
      <selection activeCell="B43" sqref="B43"/>
      <pageMargins left="1.1023622047244095" right="1.1023622047244095" top="0.78740157480314965" bottom="0.78740157480314965" header="0.51181102362204722" footer="0.51181102362204722"/>
      <printOptions horizontalCentered="1"/>
      <pageSetup paperSize="9" scale="89" fitToHeight="999" orientation="portrait" errors="blank" horizontalDpi="8189" verticalDpi="8189" r:id="rId1"/>
      <headerFooter alignWithMargins="0"/>
    </customSheetView>
    <customSheetView guid="{82B4F4D9-5370-4303-A97E-2A49E01AF629}" showGridLines="0" fitToPage="1" hiddenColumns="1">
      <selection activeCell="B43" sqref="B43"/>
      <pageMargins left="1.1023622047244095" right="1.1023622047244095" top="0.78740157480314965" bottom="0.78740157480314965" header="0.51181102362204722" footer="0.51181102362204722"/>
      <printOptions horizontalCentered="1"/>
      <pageSetup paperSize="9" scale="89" fitToHeight="999" orientation="portrait" errors="blank" horizontalDpi="8189" verticalDpi="8189" r:id="rId2"/>
      <headerFooter alignWithMargins="0"/>
    </customSheetView>
    <customSheetView guid="{65E3123D-ED26-44E3-A414-09EEEF825484}" showGridLines="0" fitToPage="1" hiddenColumns="1">
      <selection activeCell="B43" sqref="B43"/>
      <pageMargins left="1.1023622047244095" right="1.1023622047244095" top="0.78740157480314965" bottom="0.78740157480314965" header="0.51181102362204722" footer="0.51181102362204722"/>
      <printOptions horizontalCentered="1"/>
      <pageSetup paperSize="9" scale="89" fitToHeight="999" orientation="portrait" errors="blank" horizontalDpi="8189" verticalDpi="8189" r:id="rId3"/>
      <headerFooter alignWithMargins="0"/>
    </customSheetView>
  </customSheetViews>
  <printOptions horizontalCentered="1"/>
  <pageMargins left="1.1023622047244095" right="1.1023622047244095" top="0.78740157480314965" bottom="0.78740157480314965" header="0.51181102362204722" footer="0.51181102362204722"/>
  <pageSetup paperSize="9" scale="89" fitToHeight="999" orientation="portrait" errors="blank" horizontalDpi="8189" verticalDpi="8189" r:id="rId4"/>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50B99-950E-4C02-B5E1-6AB73520FF20}">
  <sheetPr>
    <pageSetUpPr fitToPage="1"/>
  </sheetPr>
  <dimension ref="A1:M54"/>
  <sheetViews>
    <sheetView showGridLines="0" zoomScaleNormal="100" workbookViewId="0">
      <selection activeCell="E17" sqref="E17"/>
    </sheetView>
  </sheetViews>
  <sheetFormatPr defaultColWidth="9.140625" defaultRowHeight="12.75"/>
  <cols>
    <col min="1" max="1" width="5.5703125" style="185" customWidth="1"/>
    <col min="2" max="2" width="4.42578125" style="188" customWidth="1"/>
    <col min="3" max="3" width="7.140625" style="188" customWidth="1"/>
    <col min="4" max="4" width="12.7109375" style="198" customWidth="1"/>
    <col min="5" max="5" width="94.28515625" style="164" customWidth="1"/>
    <col min="6" max="6" width="7.7109375" style="188" customWidth="1"/>
    <col min="7" max="7" width="9.85546875" style="185" customWidth="1"/>
    <col min="8" max="8" width="13.140625" style="185" customWidth="1"/>
    <col min="9" max="9" width="15.5703125" style="185" customWidth="1"/>
    <col min="10" max="10" width="9.140625" style="185"/>
    <col min="11" max="11" width="28.7109375" style="174" customWidth="1"/>
    <col min="12" max="12" width="10.7109375" style="174" customWidth="1"/>
    <col min="13" max="13" width="9.140625" style="185"/>
    <col min="14" max="16384" width="9.140625" style="81"/>
  </cols>
  <sheetData>
    <row r="1" spans="1:13" s="174" customFormat="1" ht="18">
      <c r="A1" s="210" t="s">
        <v>114</v>
      </c>
      <c r="B1" s="211"/>
      <c r="C1" s="211"/>
      <c r="D1" s="191"/>
      <c r="E1" s="191"/>
      <c r="F1" s="211"/>
      <c r="G1" s="211"/>
      <c r="H1" s="211"/>
      <c r="I1" s="211"/>
    </row>
    <row r="2" spans="1:13" s="174" customFormat="1">
      <c r="A2" s="212" t="s">
        <v>60</v>
      </c>
      <c r="B2" s="211"/>
      <c r="C2" s="135" t="str">
        <f>'Krycí list'!E5</f>
        <v>Budova A + budova B</v>
      </c>
      <c r="D2" s="192"/>
      <c r="E2" s="192"/>
      <c r="F2" s="211"/>
      <c r="G2" s="211"/>
      <c r="H2" s="211"/>
      <c r="I2" s="211"/>
    </row>
    <row r="3" spans="1:13" s="174" customFormat="1">
      <c r="A3" s="212" t="s">
        <v>61</v>
      </c>
      <c r="B3" s="211"/>
      <c r="C3" s="353" t="str">
        <f>'Krycí list'!E7</f>
        <v>Základní škola, Liberec, Švermova 403/40, p. o.</v>
      </c>
      <c r="D3" s="354"/>
      <c r="E3" s="354"/>
      <c r="F3" s="211"/>
      <c r="G3" s="211"/>
      <c r="H3" s="211"/>
      <c r="I3" s="135"/>
    </row>
    <row r="4" spans="1:13" s="174" customFormat="1">
      <c r="A4" s="212" t="s">
        <v>62</v>
      </c>
      <c r="B4" s="211"/>
      <c r="C4" s="135" t="str">
        <f>'Krycí list'!E9</f>
        <v>OCENĚNÝ SOUPIS PRACÍ A DODÁVEK A SLUŽEB</v>
      </c>
      <c r="D4" s="192"/>
      <c r="E4" s="192"/>
      <c r="F4" s="211"/>
      <c r="G4" s="211"/>
      <c r="H4" s="211"/>
      <c r="I4" s="135"/>
    </row>
    <row r="5" spans="1:13" s="174" customFormat="1">
      <c r="A5" s="211" t="s">
        <v>70</v>
      </c>
      <c r="B5" s="211"/>
      <c r="C5" s="135" t="str">
        <f>'Krycí list'!P5</f>
        <v xml:space="preserve"> </v>
      </c>
      <c r="D5" s="192"/>
      <c r="E5" s="192"/>
      <c r="F5" s="211"/>
      <c r="G5" s="211"/>
      <c r="H5" s="211"/>
      <c r="I5" s="135"/>
    </row>
    <row r="6" spans="1:13" s="174" customFormat="1">
      <c r="A6" s="211"/>
      <c r="B6" s="211"/>
      <c r="C6" s="135"/>
      <c r="D6" s="192"/>
      <c r="E6" s="192"/>
      <c r="F6" s="211"/>
      <c r="G6" s="211"/>
      <c r="H6" s="211"/>
      <c r="I6" s="135"/>
    </row>
    <row r="7" spans="1:13" s="174" customFormat="1">
      <c r="A7" s="211" t="s">
        <v>64</v>
      </c>
      <c r="B7" s="211"/>
      <c r="C7" s="353" t="str">
        <f>'Krycí list'!E26</f>
        <v>Statutární Město Liberec,
Švermova 403/40, Liberec X-Františkov, 460 10 Liberec</v>
      </c>
      <c r="D7" s="354"/>
      <c r="E7" s="354"/>
      <c r="F7" s="211"/>
      <c r="G7" s="211"/>
      <c r="H7" s="211"/>
      <c r="I7" s="135"/>
    </row>
    <row r="8" spans="1:13" s="174" customFormat="1">
      <c r="A8" s="211" t="s">
        <v>65</v>
      </c>
      <c r="B8" s="211"/>
      <c r="C8" s="353" t="str">
        <f>'Krycí list'!E28</f>
        <v xml:space="preserve"> </v>
      </c>
      <c r="D8" s="354"/>
      <c r="E8" s="192"/>
      <c r="F8" s="211"/>
      <c r="G8" s="211"/>
      <c r="H8" s="211"/>
      <c r="I8" s="135"/>
    </row>
    <row r="9" spans="1:13" s="174" customFormat="1">
      <c r="A9" s="211" t="s">
        <v>66</v>
      </c>
      <c r="B9" s="211"/>
      <c r="C9" s="355">
        <f>'Krycí list'!O31</f>
        <v>0</v>
      </c>
      <c r="D9" s="354"/>
      <c r="E9" s="192"/>
      <c r="F9" s="211"/>
      <c r="G9" s="211"/>
      <c r="H9" s="211"/>
      <c r="I9" s="135"/>
    </row>
    <row r="10" spans="1:13" s="174" customFormat="1">
      <c r="A10" s="211"/>
      <c r="B10" s="211"/>
      <c r="C10" s="211"/>
      <c r="D10" s="191"/>
      <c r="E10" s="191"/>
      <c r="F10" s="211"/>
      <c r="G10" s="211"/>
      <c r="H10" s="211"/>
      <c r="I10" s="211"/>
    </row>
    <row r="11" spans="1:13" s="208" customFormat="1" ht="50.25" customHeight="1">
      <c r="A11" s="182" t="s">
        <v>71</v>
      </c>
      <c r="B11" s="136" t="s">
        <v>72</v>
      </c>
      <c r="C11" s="136" t="s">
        <v>73</v>
      </c>
      <c r="D11" s="136" t="s">
        <v>108</v>
      </c>
      <c r="E11" s="136" t="s">
        <v>105</v>
      </c>
      <c r="F11" s="136" t="s">
        <v>74</v>
      </c>
      <c r="G11" s="136" t="s">
        <v>75</v>
      </c>
      <c r="H11" s="136" t="s">
        <v>106</v>
      </c>
      <c r="I11" s="136" t="s">
        <v>107</v>
      </c>
      <c r="J11" s="207"/>
      <c r="K11" s="214" t="s">
        <v>110</v>
      </c>
      <c r="L11" s="180" t="s">
        <v>158</v>
      </c>
    </row>
    <row r="12" spans="1:13" s="188" customFormat="1">
      <c r="A12" s="183">
        <v>1</v>
      </c>
      <c r="B12" s="151">
        <v>2</v>
      </c>
      <c r="C12" s="151">
        <v>3</v>
      </c>
      <c r="D12" s="137">
        <v>4</v>
      </c>
      <c r="E12" s="137">
        <v>5</v>
      </c>
      <c r="F12" s="151">
        <v>6</v>
      </c>
      <c r="G12" s="151">
        <v>7</v>
      </c>
      <c r="H12" s="151">
        <v>8</v>
      </c>
      <c r="I12" s="151">
        <v>9</v>
      </c>
      <c r="J12" s="209"/>
      <c r="K12" s="213">
        <v>10</v>
      </c>
      <c r="L12" s="181">
        <v>12</v>
      </c>
    </row>
    <row r="13" spans="1:13">
      <c r="A13" s="184"/>
      <c r="B13" s="186"/>
      <c r="C13" s="186"/>
      <c r="D13" s="193"/>
      <c r="E13" s="158"/>
      <c r="F13" s="186"/>
      <c r="G13" s="184"/>
      <c r="H13" s="184"/>
      <c r="I13" s="184"/>
    </row>
    <row r="14" spans="1:13" s="138" customFormat="1">
      <c r="A14" s="177"/>
      <c r="B14" s="146"/>
      <c r="C14" s="189"/>
      <c r="D14" s="194" t="s">
        <v>96</v>
      </c>
      <c r="E14" s="159" t="s">
        <v>398</v>
      </c>
      <c r="F14" s="189"/>
      <c r="G14" s="175"/>
      <c r="H14" s="175"/>
      <c r="I14" s="147">
        <f>SUBTOTAL(9,I15:I53)</f>
        <v>0</v>
      </c>
      <c r="J14" s="175"/>
      <c r="K14" s="168"/>
      <c r="L14" s="168"/>
      <c r="M14" s="175"/>
    </row>
    <row r="15" spans="1:13" s="134" customFormat="1">
      <c r="A15" s="144"/>
      <c r="B15" s="139"/>
      <c r="C15" s="179"/>
      <c r="D15" s="195"/>
      <c r="E15" s="157" t="s">
        <v>175</v>
      </c>
      <c r="F15" s="179"/>
      <c r="G15" s="176"/>
      <c r="H15" s="176"/>
      <c r="I15" s="140">
        <f>SUBTOTAL(9,I16:I23)</f>
        <v>0</v>
      </c>
      <c r="J15" s="201"/>
      <c r="K15" s="170"/>
      <c r="L15" s="170"/>
      <c r="M15" s="201"/>
    </row>
    <row r="16" spans="1:13" s="134" customFormat="1" ht="114.75">
      <c r="A16" s="144">
        <v>1</v>
      </c>
      <c r="B16" s="141"/>
      <c r="C16" s="141" t="s">
        <v>113</v>
      </c>
      <c r="D16" s="196" t="s">
        <v>149</v>
      </c>
      <c r="E16" s="161" t="s">
        <v>186</v>
      </c>
      <c r="F16" s="141" t="s">
        <v>76</v>
      </c>
      <c r="G16" s="142">
        <v>1</v>
      </c>
      <c r="H16" s="143"/>
      <c r="I16" s="143">
        <f t="shared" ref="I16:I23" si="0">ROUND(G16*H16,2)</f>
        <v>0</v>
      </c>
      <c r="J16" s="201"/>
      <c r="K16" s="154"/>
      <c r="L16" s="154"/>
      <c r="M16" s="201"/>
    </row>
    <row r="17" spans="1:13" s="134" customFormat="1" ht="89.25">
      <c r="A17" s="144">
        <v>2</v>
      </c>
      <c r="B17" s="141"/>
      <c r="C17" s="141" t="s">
        <v>113</v>
      </c>
      <c r="D17" s="196" t="s">
        <v>150</v>
      </c>
      <c r="E17" s="161" t="s">
        <v>157</v>
      </c>
      <c r="F17" s="141" t="s">
        <v>76</v>
      </c>
      <c r="G17" s="142">
        <v>1</v>
      </c>
      <c r="H17" s="143"/>
      <c r="I17" s="143">
        <f t="shared" si="0"/>
        <v>0</v>
      </c>
      <c r="J17" s="144"/>
      <c r="K17" s="154"/>
      <c r="L17" s="154"/>
      <c r="M17" s="201"/>
    </row>
    <row r="18" spans="1:13" s="134" customFormat="1" ht="51">
      <c r="A18" s="144">
        <v>3</v>
      </c>
      <c r="B18" s="141"/>
      <c r="C18" s="141" t="s">
        <v>113</v>
      </c>
      <c r="D18" s="196" t="s">
        <v>115</v>
      </c>
      <c r="E18" s="161" t="s">
        <v>185</v>
      </c>
      <c r="F18" s="141" t="s">
        <v>76</v>
      </c>
      <c r="G18" s="142">
        <v>1</v>
      </c>
      <c r="H18" s="143"/>
      <c r="I18" s="143">
        <f t="shared" si="0"/>
        <v>0</v>
      </c>
      <c r="J18" s="201"/>
      <c r="K18" s="154"/>
      <c r="L18" s="154"/>
      <c r="M18" s="201"/>
    </row>
    <row r="19" spans="1:13" s="134" customFormat="1">
      <c r="A19" s="144">
        <v>4</v>
      </c>
      <c r="B19" s="141"/>
      <c r="C19" s="190" t="s">
        <v>113</v>
      </c>
      <c r="D19" s="154" t="s">
        <v>126</v>
      </c>
      <c r="E19" s="160" t="s">
        <v>160</v>
      </c>
      <c r="F19" s="141" t="s">
        <v>76</v>
      </c>
      <c r="G19" s="152">
        <v>1</v>
      </c>
      <c r="H19" s="143"/>
      <c r="I19" s="143">
        <f t="shared" si="0"/>
        <v>0</v>
      </c>
      <c r="J19" s="203"/>
      <c r="K19" s="154"/>
      <c r="L19" s="172"/>
      <c r="M19" s="201"/>
    </row>
    <row r="20" spans="1:13" s="134" customFormat="1" ht="38.25">
      <c r="A20" s="144">
        <v>5</v>
      </c>
      <c r="B20" s="141"/>
      <c r="C20" s="190" t="s">
        <v>113</v>
      </c>
      <c r="D20" s="154" t="s">
        <v>164</v>
      </c>
      <c r="E20" s="160" t="s">
        <v>162</v>
      </c>
      <c r="F20" s="141" t="s">
        <v>76</v>
      </c>
      <c r="G20" s="142">
        <v>1</v>
      </c>
      <c r="H20" s="143"/>
      <c r="I20" s="143">
        <f t="shared" si="0"/>
        <v>0</v>
      </c>
      <c r="J20" s="203"/>
      <c r="K20" s="170"/>
      <c r="L20" s="172"/>
      <c r="M20" s="201"/>
    </row>
    <row r="21" spans="1:13" s="134" customFormat="1" ht="25.5">
      <c r="A21" s="144">
        <v>6</v>
      </c>
      <c r="B21" s="141"/>
      <c r="C21" s="190" t="s">
        <v>113</v>
      </c>
      <c r="D21" s="154" t="s">
        <v>126</v>
      </c>
      <c r="E21" s="160" t="s">
        <v>163</v>
      </c>
      <c r="F21" s="141" t="s">
        <v>76</v>
      </c>
      <c r="G21" s="142">
        <v>1</v>
      </c>
      <c r="H21" s="143"/>
      <c r="I21" s="143">
        <f t="shared" si="0"/>
        <v>0</v>
      </c>
      <c r="J21" s="203"/>
      <c r="K21" s="154"/>
      <c r="L21" s="172"/>
      <c r="M21" s="201"/>
    </row>
    <row r="22" spans="1:13" s="134" customFormat="1" ht="25.5">
      <c r="A22" s="144">
        <v>7</v>
      </c>
      <c r="B22" s="141"/>
      <c r="C22" s="141" t="s">
        <v>113</v>
      </c>
      <c r="D22" s="167" t="s">
        <v>122</v>
      </c>
      <c r="E22" s="160" t="s">
        <v>136</v>
      </c>
      <c r="F22" s="141" t="s">
        <v>76</v>
      </c>
      <c r="G22" s="142">
        <v>1</v>
      </c>
      <c r="H22" s="143"/>
      <c r="I22" s="143">
        <f t="shared" si="0"/>
        <v>0</v>
      </c>
      <c r="J22" s="201"/>
      <c r="K22" s="154"/>
      <c r="L22" s="154"/>
      <c r="M22" s="201"/>
    </row>
    <row r="23" spans="1:13" s="225" customFormat="1" ht="51">
      <c r="A23" s="217">
        <v>8</v>
      </c>
      <c r="B23" s="218"/>
      <c r="C23" s="218" t="s">
        <v>113</v>
      </c>
      <c r="D23" s="219" t="s">
        <v>146</v>
      </c>
      <c r="E23" s="220" t="s">
        <v>184</v>
      </c>
      <c r="F23" s="218" t="s">
        <v>76</v>
      </c>
      <c r="G23" s="221">
        <v>1</v>
      </c>
      <c r="H23" s="149"/>
      <c r="I23" s="149">
        <f t="shared" si="0"/>
        <v>0</v>
      </c>
      <c r="J23" s="222"/>
      <c r="K23" s="223"/>
      <c r="L23" s="224"/>
      <c r="M23" s="222"/>
    </row>
    <row r="24" spans="1:13" s="134" customFormat="1">
      <c r="A24" s="144"/>
      <c r="B24" s="141"/>
      <c r="C24" s="139"/>
      <c r="D24" s="169"/>
      <c r="E24" s="157" t="s">
        <v>176</v>
      </c>
      <c r="F24" s="199"/>
      <c r="G24" s="176"/>
      <c r="H24" s="176"/>
      <c r="I24" s="140">
        <f>SUBTOTAL(9,I25:I31)</f>
        <v>0</v>
      </c>
      <c r="J24" s="201"/>
      <c r="K24" s="170"/>
      <c r="L24" s="170"/>
      <c r="M24" s="201"/>
    </row>
    <row r="25" spans="1:13" s="134" customFormat="1" ht="102">
      <c r="A25" s="144">
        <v>9</v>
      </c>
      <c r="B25" s="141"/>
      <c r="C25" s="141" t="s">
        <v>113</v>
      </c>
      <c r="D25" s="196" t="s">
        <v>87</v>
      </c>
      <c r="E25" s="160" t="s">
        <v>241</v>
      </c>
      <c r="F25" s="141" t="s">
        <v>76</v>
      </c>
      <c r="G25" s="142">
        <v>1</v>
      </c>
      <c r="H25" s="143"/>
      <c r="I25" s="149">
        <f t="shared" ref="I25:I31" si="1">ROUND(G25*H25,2)</f>
        <v>0</v>
      </c>
      <c r="J25" s="204"/>
      <c r="K25" s="154"/>
      <c r="L25" s="170"/>
      <c r="M25" s="201"/>
    </row>
    <row r="26" spans="1:13" s="134" customFormat="1" ht="76.5">
      <c r="A26" s="144">
        <v>10</v>
      </c>
      <c r="B26" s="141"/>
      <c r="C26" s="141" t="s">
        <v>113</v>
      </c>
      <c r="D26" s="196" t="s">
        <v>88</v>
      </c>
      <c r="E26" s="160" t="s">
        <v>219</v>
      </c>
      <c r="F26" s="141" t="s">
        <v>76</v>
      </c>
      <c r="G26" s="142">
        <v>1</v>
      </c>
      <c r="H26" s="143"/>
      <c r="I26" s="149">
        <f t="shared" si="1"/>
        <v>0</v>
      </c>
      <c r="J26" s="201"/>
      <c r="K26" s="170"/>
      <c r="L26" s="170"/>
      <c r="M26" s="201"/>
    </row>
    <row r="27" spans="1:13" s="134" customFormat="1" ht="25.5">
      <c r="A27" s="144">
        <v>11</v>
      </c>
      <c r="B27" s="141"/>
      <c r="C27" s="141" t="s">
        <v>113</v>
      </c>
      <c r="D27" s="167" t="s">
        <v>124</v>
      </c>
      <c r="E27" s="161" t="s">
        <v>144</v>
      </c>
      <c r="F27" s="141" t="s">
        <v>76</v>
      </c>
      <c r="G27" s="142">
        <v>1</v>
      </c>
      <c r="H27" s="143"/>
      <c r="I27" s="149">
        <f t="shared" si="1"/>
        <v>0</v>
      </c>
      <c r="J27" s="205"/>
      <c r="K27" s="154"/>
      <c r="L27" s="172"/>
      <c r="M27" s="201"/>
    </row>
    <row r="28" spans="1:13" s="134" customFormat="1" ht="25.5">
      <c r="A28" s="144">
        <v>12</v>
      </c>
      <c r="B28" s="141"/>
      <c r="C28" s="141" t="s">
        <v>113</v>
      </c>
      <c r="D28" s="154" t="s">
        <v>125</v>
      </c>
      <c r="E28" s="160" t="s">
        <v>145</v>
      </c>
      <c r="F28" s="141" t="s">
        <v>76</v>
      </c>
      <c r="G28" s="142">
        <v>1</v>
      </c>
      <c r="H28" s="143"/>
      <c r="I28" s="143">
        <f t="shared" si="1"/>
        <v>0</v>
      </c>
      <c r="J28" s="201"/>
      <c r="K28" s="154"/>
      <c r="L28" s="170"/>
      <c r="M28" s="201"/>
    </row>
    <row r="29" spans="1:13" s="134" customFormat="1" ht="102">
      <c r="A29" s="144">
        <v>13</v>
      </c>
      <c r="B29" s="141"/>
      <c r="C29" s="141" t="s">
        <v>113</v>
      </c>
      <c r="D29" s="196" t="s">
        <v>187</v>
      </c>
      <c r="E29" s="160" t="s">
        <v>242</v>
      </c>
      <c r="F29" s="141" t="s">
        <v>76</v>
      </c>
      <c r="G29" s="142">
        <v>28</v>
      </c>
      <c r="H29" s="143"/>
      <c r="I29" s="143">
        <f t="shared" si="1"/>
        <v>0</v>
      </c>
      <c r="J29" s="201"/>
      <c r="K29" s="154"/>
      <c r="L29" s="170"/>
      <c r="M29" s="201"/>
    </row>
    <row r="30" spans="1:13" s="134" customFormat="1" ht="38.25">
      <c r="A30" s="144">
        <v>14</v>
      </c>
      <c r="B30" s="141"/>
      <c r="C30" s="141" t="s">
        <v>113</v>
      </c>
      <c r="D30" s="196" t="s">
        <v>189</v>
      </c>
      <c r="E30" s="160" t="s">
        <v>188</v>
      </c>
      <c r="F30" s="141" t="s">
        <v>76</v>
      </c>
      <c r="G30" s="142">
        <f>G29</f>
        <v>28</v>
      </c>
      <c r="H30" s="143"/>
      <c r="I30" s="143">
        <f t="shared" si="1"/>
        <v>0</v>
      </c>
      <c r="J30" s="201"/>
      <c r="K30" s="154"/>
      <c r="L30" s="170"/>
      <c r="M30" s="201"/>
    </row>
    <row r="31" spans="1:13" s="134" customFormat="1" ht="102">
      <c r="A31" s="144">
        <v>15</v>
      </c>
      <c r="B31" s="141"/>
      <c r="C31" s="141" t="s">
        <v>113</v>
      </c>
      <c r="D31" s="196" t="s">
        <v>190</v>
      </c>
      <c r="E31" s="160" t="s">
        <v>191</v>
      </c>
      <c r="F31" s="141" t="s">
        <v>76</v>
      </c>
      <c r="G31" s="142">
        <v>1</v>
      </c>
      <c r="H31" s="143"/>
      <c r="I31" s="143">
        <f t="shared" si="1"/>
        <v>0</v>
      </c>
      <c r="J31" s="201"/>
      <c r="K31" s="170"/>
      <c r="L31" s="154"/>
      <c r="M31" s="201"/>
    </row>
    <row r="32" spans="1:13" s="134" customFormat="1">
      <c r="A32" s="144"/>
      <c r="B32" s="141"/>
      <c r="C32" s="141"/>
      <c r="D32" s="196"/>
      <c r="E32" s="157" t="s">
        <v>210</v>
      </c>
      <c r="F32" s="141"/>
      <c r="G32" s="142"/>
      <c r="H32" s="143"/>
      <c r="I32" s="140">
        <f>SUBTOTAL(9,I33:I53)</f>
        <v>0</v>
      </c>
      <c r="J32" s="201"/>
      <c r="K32" s="170"/>
      <c r="L32" s="154"/>
      <c r="M32" s="201"/>
    </row>
    <row r="33" spans="1:13" s="134" customFormat="1" ht="178.5">
      <c r="A33" s="144">
        <v>16</v>
      </c>
      <c r="B33" s="141"/>
      <c r="C33" s="141" t="s">
        <v>113</v>
      </c>
      <c r="D33" s="196" t="s">
        <v>192</v>
      </c>
      <c r="E33" s="160" t="s">
        <v>258</v>
      </c>
      <c r="F33" s="141" t="s">
        <v>76</v>
      </c>
      <c r="G33" s="142">
        <v>2</v>
      </c>
      <c r="H33" s="143"/>
      <c r="I33" s="143">
        <f t="shared" ref="I33:I49" si="2">ROUND(G33*H33,2)</f>
        <v>0</v>
      </c>
      <c r="J33" s="205"/>
      <c r="K33" s="154"/>
      <c r="L33" s="172"/>
      <c r="M33" s="201"/>
    </row>
    <row r="34" spans="1:13" s="134" customFormat="1" ht="229.5">
      <c r="A34" s="144">
        <v>17</v>
      </c>
      <c r="B34" s="141"/>
      <c r="C34" s="141" t="s">
        <v>113</v>
      </c>
      <c r="D34" s="196" t="s">
        <v>193</v>
      </c>
      <c r="E34" s="160" t="s">
        <v>257</v>
      </c>
      <c r="F34" s="141" t="s">
        <v>76</v>
      </c>
      <c r="G34" s="142">
        <v>2</v>
      </c>
      <c r="H34" s="143"/>
      <c r="I34" s="143">
        <f t="shared" si="2"/>
        <v>0</v>
      </c>
      <c r="J34" s="205"/>
      <c r="K34" s="154"/>
      <c r="L34" s="172"/>
      <c r="M34" s="201"/>
    </row>
    <row r="35" spans="1:13" s="134" customFormat="1" ht="127.5">
      <c r="A35" s="144">
        <v>18</v>
      </c>
      <c r="B35" s="141"/>
      <c r="C35" s="141" t="s">
        <v>113</v>
      </c>
      <c r="D35" s="196" t="s">
        <v>194</v>
      </c>
      <c r="E35" s="160" t="s">
        <v>256</v>
      </c>
      <c r="F35" s="141" t="s">
        <v>76</v>
      </c>
      <c r="G35" s="142">
        <v>1</v>
      </c>
      <c r="H35" s="143"/>
      <c r="I35" s="143">
        <f t="shared" si="2"/>
        <v>0</v>
      </c>
      <c r="J35" s="205"/>
      <c r="K35" s="154"/>
      <c r="L35" s="172"/>
      <c r="M35" s="201"/>
    </row>
    <row r="36" spans="1:13" s="134" customFormat="1" ht="38.25">
      <c r="A36" s="144">
        <v>19</v>
      </c>
      <c r="B36" s="141"/>
      <c r="C36" s="141" t="s">
        <v>113</v>
      </c>
      <c r="D36" s="196" t="s">
        <v>195</v>
      </c>
      <c r="E36" s="160" t="s">
        <v>255</v>
      </c>
      <c r="F36" s="141" t="s">
        <v>76</v>
      </c>
      <c r="G36" s="142">
        <v>4</v>
      </c>
      <c r="H36" s="143"/>
      <c r="I36" s="143">
        <f t="shared" si="2"/>
        <v>0</v>
      </c>
      <c r="J36" s="205"/>
      <c r="K36" s="170"/>
      <c r="L36" s="172"/>
      <c r="M36" s="201"/>
    </row>
    <row r="37" spans="1:13" s="134" customFormat="1" ht="63.75">
      <c r="A37" s="144">
        <v>20</v>
      </c>
      <c r="B37" s="141"/>
      <c r="C37" s="141" t="s">
        <v>113</v>
      </c>
      <c r="D37" s="196" t="s">
        <v>196</v>
      </c>
      <c r="E37" s="160" t="s">
        <v>197</v>
      </c>
      <c r="F37" s="141" t="s">
        <v>76</v>
      </c>
      <c r="G37" s="142">
        <v>4</v>
      </c>
      <c r="H37" s="143"/>
      <c r="I37" s="143">
        <f t="shared" si="2"/>
        <v>0</v>
      </c>
      <c r="J37" s="205"/>
      <c r="K37" s="170"/>
      <c r="L37" s="172"/>
      <c r="M37" s="201"/>
    </row>
    <row r="38" spans="1:13" s="134" customFormat="1" ht="38.25">
      <c r="A38" s="144">
        <v>21</v>
      </c>
      <c r="B38" s="141"/>
      <c r="C38" s="141" t="s">
        <v>113</v>
      </c>
      <c r="D38" s="196" t="s">
        <v>198</v>
      </c>
      <c r="E38" s="160" t="s">
        <v>254</v>
      </c>
      <c r="F38" s="141" t="s">
        <v>76</v>
      </c>
      <c r="G38" s="142">
        <v>1</v>
      </c>
      <c r="H38" s="143"/>
      <c r="I38" s="143">
        <f t="shared" si="2"/>
        <v>0</v>
      </c>
      <c r="J38" s="205"/>
      <c r="K38" s="170"/>
      <c r="L38" s="172"/>
      <c r="M38" s="201"/>
    </row>
    <row r="39" spans="1:13" s="134" customFormat="1" ht="76.5">
      <c r="A39" s="144">
        <v>22</v>
      </c>
      <c r="B39" s="141"/>
      <c r="C39" s="141" t="s">
        <v>113</v>
      </c>
      <c r="D39" s="196" t="s">
        <v>199</v>
      </c>
      <c r="E39" s="160" t="s">
        <v>253</v>
      </c>
      <c r="F39" s="141" t="s">
        <v>76</v>
      </c>
      <c r="G39" s="142">
        <v>4</v>
      </c>
      <c r="H39" s="143"/>
      <c r="I39" s="143">
        <f t="shared" si="2"/>
        <v>0</v>
      </c>
      <c r="J39" s="205"/>
      <c r="K39" s="170"/>
      <c r="L39" s="172"/>
      <c r="M39" s="201"/>
    </row>
    <row r="40" spans="1:13" s="134" customFormat="1" ht="51">
      <c r="A40" s="144">
        <v>23</v>
      </c>
      <c r="B40" s="141"/>
      <c r="C40" s="141" t="s">
        <v>113</v>
      </c>
      <c r="D40" s="196" t="s">
        <v>200</v>
      </c>
      <c r="E40" s="160" t="s">
        <v>252</v>
      </c>
      <c r="F40" s="141" t="s">
        <v>76</v>
      </c>
      <c r="G40" s="142">
        <v>4</v>
      </c>
      <c r="H40" s="143"/>
      <c r="I40" s="143">
        <f t="shared" si="2"/>
        <v>0</v>
      </c>
      <c r="J40" s="205"/>
      <c r="K40" s="170"/>
      <c r="L40" s="172"/>
      <c r="M40" s="201"/>
    </row>
    <row r="41" spans="1:13" s="134" customFormat="1" ht="63.75">
      <c r="A41" s="144">
        <v>24</v>
      </c>
      <c r="B41" s="141"/>
      <c r="C41" s="141" t="s">
        <v>113</v>
      </c>
      <c r="D41" s="196" t="s">
        <v>201</v>
      </c>
      <c r="E41" s="160" t="s">
        <v>251</v>
      </c>
      <c r="F41" s="141" t="s">
        <v>76</v>
      </c>
      <c r="G41" s="142">
        <v>4</v>
      </c>
      <c r="H41" s="143"/>
      <c r="I41" s="143">
        <f t="shared" si="2"/>
        <v>0</v>
      </c>
      <c r="J41" s="205"/>
      <c r="K41" s="170"/>
      <c r="L41" s="172"/>
      <c r="M41" s="201"/>
    </row>
    <row r="42" spans="1:13" s="134" customFormat="1" ht="51">
      <c r="A42" s="144">
        <v>25</v>
      </c>
      <c r="B42" s="141"/>
      <c r="C42" s="141" t="s">
        <v>113</v>
      </c>
      <c r="D42" s="196" t="s">
        <v>243</v>
      </c>
      <c r="E42" s="160" t="s">
        <v>244</v>
      </c>
      <c r="F42" s="141" t="s">
        <v>76</v>
      </c>
      <c r="G42" s="142">
        <v>4</v>
      </c>
      <c r="H42" s="143"/>
      <c r="I42" s="143">
        <f t="shared" si="2"/>
        <v>0</v>
      </c>
      <c r="J42" s="205"/>
      <c r="K42" s="170"/>
      <c r="L42" s="172"/>
      <c r="M42" s="201"/>
    </row>
    <row r="43" spans="1:13" s="134" customFormat="1" ht="76.5">
      <c r="A43" s="144">
        <v>26</v>
      </c>
      <c r="B43" s="141"/>
      <c r="C43" s="141" t="s">
        <v>113</v>
      </c>
      <c r="D43" s="196" t="s">
        <v>202</v>
      </c>
      <c r="E43" s="160" t="s">
        <v>249</v>
      </c>
      <c r="F43" s="141" t="s">
        <v>76</v>
      </c>
      <c r="G43" s="142">
        <v>4</v>
      </c>
      <c r="H43" s="143"/>
      <c r="I43" s="143">
        <f t="shared" si="2"/>
        <v>0</v>
      </c>
      <c r="J43" s="205"/>
      <c r="K43" s="154"/>
      <c r="L43" s="172"/>
      <c r="M43" s="201"/>
    </row>
    <row r="44" spans="1:13" s="134" customFormat="1" ht="76.5">
      <c r="A44" s="144">
        <v>27</v>
      </c>
      <c r="B44" s="141"/>
      <c r="C44" s="141" t="s">
        <v>113</v>
      </c>
      <c r="D44" s="196" t="s">
        <v>203</v>
      </c>
      <c r="E44" s="160" t="s">
        <v>250</v>
      </c>
      <c r="F44" s="141" t="s">
        <v>76</v>
      </c>
      <c r="G44" s="142">
        <v>4</v>
      </c>
      <c r="H44" s="143"/>
      <c r="I44" s="143">
        <f t="shared" si="2"/>
        <v>0</v>
      </c>
      <c r="J44" s="205"/>
      <c r="K44" s="154"/>
      <c r="L44" s="172"/>
      <c r="M44" s="201"/>
    </row>
    <row r="45" spans="1:13" s="134" customFormat="1" ht="38.25">
      <c r="A45" s="144">
        <v>28</v>
      </c>
      <c r="B45" s="141"/>
      <c r="C45" s="141" t="s">
        <v>113</v>
      </c>
      <c r="D45" s="196" t="s">
        <v>204</v>
      </c>
      <c r="E45" s="160" t="s">
        <v>248</v>
      </c>
      <c r="F45" s="141" t="s">
        <v>76</v>
      </c>
      <c r="G45" s="142">
        <v>4</v>
      </c>
      <c r="H45" s="143"/>
      <c r="I45" s="143">
        <f t="shared" si="2"/>
        <v>0</v>
      </c>
      <c r="J45" s="205"/>
      <c r="K45" s="154"/>
      <c r="L45" s="172"/>
      <c r="M45" s="201"/>
    </row>
    <row r="46" spans="1:13" s="134" customFormat="1" ht="102">
      <c r="A46" s="144">
        <v>29</v>
      </c>
      <c r="B46" s="141"/>
      <c r="C46" s="141" t="s">
        <v>113</v>
      </c>
      <c r="D46" s="196" t="s">
        <v>205</v>
      </c>
      <c r="E46" s="160" t="s">
        <v>247</v>
      </c>
      <c r="F46" s="141" t="s">
        <v>76</v>
      </c>
      <c r="G46" s="142">
        <v>4</v>
      </c>
      <c r="H46" s="143"/>
      <c r="I46" s="143">
        <f t="shared" si="2"/>
        <v>0</v>
      </c>
      <c r="J46" s="205"/>
      <c r="K46" s="170"/>
      <c r="L46" s="172"/>
      <c r="M46" s="201"/>
    </row>
    <row r="47" spans="1:13" s="134" customFormat="1" ht="63.75">
      <c r="A47" s="144">
        <v>30</v>
      </c>
      <c r="B47" s="141"/>
      <c r="C47" s="141" t="s">
        <v>113</v>
      </c>
      <c r="D47" s="196" t="s">
        <v>206</v>
      </c>
      <c r="E47" s="231" t="s">
        <v>246</v>
      </c>
      <c r="F47" s="141" t="s">
        <v>76</v>
      </c>
      <c r="G47" s="142">
        <v>4</v>
      </c>
      <c r="H47" s="143"/>
      <c r="I47" s="143">
        <f t="shared" si="2"/>
        <v>0</v>
      </c>
      <c r="J47" s="205"/>
      <c r="K47" s="170"/>
      <c r="L47" s="172"/>
      <c r="M47" s="201"/>
    </row>
    <row r="48" spans="1:13" s="134" customFormat="1" ht="51">
      <c r="A48" s="144">
        <v>31</v>
      </c>
      <c r="B48" s="141"/>
      <c r="C48" s="141" t="s">
        <v>113</v>
      </c>
      <c r="D48" s="196" t="s">
        <v>270</v>
      </c>
      <c r="E48" s="231" t="s">
        <v>271</v>
      </c>
      <c r="F48" s="141" t="s">
        <v>76</v>
      </c>
      <c r="G48" s="142">
        <v>1</v>
      </c>
      <c r="H48" s="143"/>
      <c r="I48" s="143">
        <f t="shared" si="2"/>
        <v>0</v>
      </c>
      <c r="J48" s="205"/>
      <c r="K48" s="170"/>
      <c r="L48" s="172"/>
      <c r="M48" s="201"/>
    </row>
    <row r="49" spans="1:13" ht="25.5">
      <c r="A49" s="144">
        <v>32</v>
      </c>
      <c r="C49" s="141" t="s">
        <v>113</v>
      </c>
      <c r="D49" s="198" t="s">
        <v>274</v>
      </c>
      <c r="E49" s="164" t="s">
        <v>272</v>
      </c>
      <c r="F49" s="141" t="s">
        <v>76</v>
      </c>
      <c r="G49" s="142">
        <v>5</v>
      </c>
      <c r="H49" s="143"/>
      <c r="I49" s="143">
        <f t="shared" si="2"/>
        <v>0</v>
      </c>
    </row>
    <row r="50" spans="1:13" ht="25.5">
      <c r="A50" s="144">
        <v>33</v>
      </c>
      <c r="C50" s="141" t="s">
        <v>113</v>
      </c>
      <c r="D50" s="198" t="s">
        <v>274</v>
      </c>
      <c r="E50" s="164" t="s">
        <v>273</v>
      </c>
      <c r="F50" s="141" t="s">
        <v>76</v>
      </c>
      <c r="G50" s="142">
        <v>1</v>
      </c>
      <c r="H50" s="143"/>
      <c r="I50" s="143">
        <f t="shared" ref="I50" si="3">ROUND(G50*H50,2)</f>
        <v>0</v>
      </c>
    </row>
    <row r="51" spans="1:13" s="134" customFormat="1" ht="89.25">
      <c r="A51" s="144">
        <v>34</v>
      </c>
      <c r="B51" s="141"/>
      <c r="C51" s="141" t="s">
        <v>113</v>
      </c>
      <c r="D51" s="196" t="s">
        <v>207</v>
      </c>
      <c r="E51" s="160" t="s">
        <v>245</v>
      </c>
      <c r="F51" s="141" t="s">
        <v>76</v>
      </c>
      <c r="G51" s="142">
        <v>4</v>
      </c>
      <c r="H51" s="143"/>
      <c r="I51" s="143">
        <f>ROUND(G51*H51,2)</f>
        <v>0</v>
      </c>
      <c r="J51" s="205"/>
      <c r="K51" s="154"/>
      <c r="L51" s="172"/>
      <c r="M51" s="201"/>
    </row>
    <row r="52" spans="1:13" s="134" customFormat="1" ht="51">
      <c r="A52" s="144">
        <v>35</v>
      </c>
      <c r="B52" s="141"/>
      <c r="C52" s="141" t="s">
        <v>113</v>
      </c>
      <c r="D52" s="196" t="s">
        <v>208</v>
      </c>
      <c r="E52" s="160" t="s">
        <v>267</v>
      </c>
      <c r="F52" s="141" t="s">
        <v>76</v>
      </c>
      <c r="G52" s="142">
        <v>6</v>
      </c>
      <c r="H52" s="143"/>
      <c r="I52" s="143">
        <f>ROUND(G52*H52,2)</f>
        <v>0</v>
      </c>
      <c r="J52" s="201"/>
      <c r="K52" s="154"/>
      <c r="L52" s="170"/>
      <c r="M52" s="201"/>
    </row>
    <row r="53" spans="1:13" s="134" customFormat="1" ht="51">
      <c r="A53" s="144">
        <v>36</v>
      </c>
      <c r="B53" s="141"/>
      <c r="C53" s="141" t="s">
        <v>113</v>
      </c>
      <c r="D53" s="196" t="s">
        <v>209</v>
      </c>
      <c r="E53" s="160" t="s">
        <v>268</v>
      </c>
      <c r="F53" s="141" t="s">
        <v>76</v>
      </c>
      <c r="G53" s="142">
        <v>5</v>
      </c>
      <c r="H53" s="143"/>
      <c r="I53" s="143">
        <f>ROUND(G53*H53,2)</f>
        <v>0</v>
      </c>
      <c r="J53" s="201"/>
      <c r="K53" s="154"/>
      <c r="L53" s="170"/>
      <c r="M53" s="201"/>
    </row>
    <row r="54" spans="1:13">
      <c r="A54" s="178"/>
      <c r="B54" s="187"/>
      <c r="C54" s="187"/>
      <c r="D54" s="197"/>
      <c r="E54" s="163" t="s">
        <v>109</v>
      </c>
      <c r="F54" s="187"/>
      <c r="G54" s="200"/>
      <c r="H54" s="200"/>
      <c r="I54" s="150">
        <f>SUBTOTAL(9,I14:I53)</f>
        <v>0</v>
      </c>
      <c r="J54" s="200"/>
      <c r="K54" s="173"/>
    </row>
  </sheetData>
  <sheetProtection formatCells="0" formatColumns="0" formatRows="0" insertColumns="0" insertRows="0" insertHyperlinks="0" deleteColumns="0" deleteRows="0" sort="0" autoFilter="0" pivotTables="0"/>
  <mergeCells count="4">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35" fitToHeight="999" orientation="landscape" errors="blank"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C7BC1-6868-4411-9311-818233734BA9}">
  <sheetPr>
    <pageSetUpPr fitToPage="1"/>
  </sheetPr>
  <dimension ref="A1:M33"/>
  <sheetViews>
    <sheetView showGridLines="0" zoomScaleNormal="100" workbookViewId="0">
      <selection activeCell="E17" sqref="E17"/>
    </sheetView>
  </sheetViews>
  <sheetFormatPr defaultColWidth="9.140625" defaultRowHeight="12.75"/>
  <cols>
    <col min="1" max="1" width="5.5703125" style="185" customWidth="1"/>
    <col min="2" max="2" width="4.42578125" style="188" customWidth="1"/>
    <col min="3" max="3" width="7.140625" style="188" customWidth="1"/>
    <col min="4" max="4" width="12.7109375" style="198" customWidth="1"/>
    <col min="5" max="5" width="94.28515625" style="164" customWidth="1"/>
    <col min="6" max="6" width="7.7109375" style="188" customWidth="1"/>
    <col min="7" max="7" width="9.85546875" style="185" customWidth="1"/>
    <col min="8" max="8" width="13.140625" style="185" customWidth="1"/>
    <col min="9" max="9" width="15.5703125" style="185" customWidth="1"/>
    <col min="10" max="10" width="9.140625" style="185"/>
    <col min="11" max="11" width="28.7109375" style="174" customWidth="1"/>
    <col min="12" max="12" width="10.7109375" style="174" customWidth="1"/>
    <col min="13" max="13" width="9.140625" style="185"/>
    <col min="14" max="16384" width="9.140625" style="81"/>
  </cols>
  <sheetData>
    <row r="1" spans="1:13" s="174" customFormat="1" ht="18">
      <c r="A1" s="210" t="s">
        <v>114</v>
      </c>
      <c r="B1" s="211"/>
      <c r="C1" s="211"/>
      <c r="D1" s="191"/>
      <c r="E1" s="191"/>
      <c r="F1" s="211"/>
      <c r="G1" s="211"/>
      <c r="H1" s="211"/>
      <c r="I1" s="211"/>
    </row>
    <row r="2" spans="1:13" s="174" customFormat="1">
      <c r="A2" s="212" t="s">
        <v>60</v>
      </c>
      <c r="B2" s="211"/>
      <c r="C2" s="135" t="str">
        <f>'Krycí list'!E5</f>
        <v>Budova A + budova B</v>
      </c>
      <c r="D2" s="192"/>
      <c r="E2" s="192"/>
      <c r="F2" s="211"/>
      <c r="G2" s="211"/>
      <c r="H2" s="211"/>
      <c r="I2" s="211"/>
    </row>
    <row r="3" spans="1:13" s="174" customFormat="1">
      <c r="A3" s="212" t="s">
        <v>61</v>
      </c>
      <c r="B3" s="211"/>
      <c r="C3" s="353" t="str">
        <f>'Krycí list'!E7</f>
        <v>Základní škola, Liberec, Švermova 403/40, p. o.</v>
      </c>
      <c r="D3" s="354"/>
      <c r="E3" s="354"/>
      <c r="F3" s="211"/>
      <c r="G3" s="211"/>
      <c r="H3" s="211"/>
      <c r="I3" s="135"/>
    </row>
    <row r="4" spans="1:13" s="174" customFormat="1">
      <c r="A4" s="212" t="s">
        <v>62</v>
      </c>
      <c r="B4" s="211"/>
      <c r="C4" s="135" t="str">
        <f>'Krycí list'!E9</f>
        <v>OCENĚNÝ SOUPIS PRACÍ A DODÁVEK A SLUŽEB</v>
      </c>
      <c r="D4" s="192"/>
      <c r="E4" s="192"/>
      <c r="F4" s="211"/>
      <c r="G4" s="211"/>
      <c r="H4" s="211"/>
      <c r="I4" s="135"/>
    </row>
    <row r="5" spans="1:13" s="174" customFormat="1">
      <c r="A5" s="211" t="s">
        <v>70</v>
      </c>
      <c r="B5" s="211"/>
      <c r="C5" s="135" t="str">
        <f>'Krycí list'!P5</f>
        <v xml:space="preserve"> </v>
      </c>
      <c r="D5" s="192"/>
      <c r="E5" s="192"/>
      <c r="F5" s="211"/>
      <c r="G5" s="211"/>
      <c r="H5" s="211"/>
      <c r="I5" s="135"/>
    </row>
    <row r="6" spans="1:13" s="174" customFormat="1">
      <c r="A6" s="211"/>
      <c r="B6" s="211"/>
      <c r="C6" s="135"/>
      <c r="D6" s="192"/>
      <c r="E6" s="192"/>
      <c r="F6" s="211"/>
      <c r="G6" s="211"/>
      <c r="H6" s="211"/>
      <c r="I6" s="135"/>
    </row>
    <row r="7" spans="1:13" s="174" customFormat="1">
      <c r="A7" s="211" t="s">
        <v>64</v>
      </c>
      <c r="B7" s="211"/>
      <c r="C7" s="353" t="str">
        <f>'Krycí list'!E26</f>
        <v>Statutární Město Liberec,
Švermova 403/40, Liberec X-Františkov, 460 10 Liberec</v>
      </c>
      <c r="D7" s="354"/>
      <c r="E7" s="354"/>
      <c r="F7" s="211"/>
      <c r="G7" s="211"/>
      <c r="H7" s="211"/>
      <c r="I7" s="135"/>
    </row>
    <row r="8" spans="1:13" s="174" customFormat="1">
      <c r="A8" s="211" t="s">
        <v>65</v>
      </c>
      <c r="B8" s="211"/>
      <c r="C8" s="353" t="str">
        <f>'Krycí list'!E28</f>
        <v xml:space="preserve"> </v>
      </c>
      <c r="D8" s="354"/>
      <c r="E8" s="192"/>
      <c r="F8" s="211"/>
      <c r="G8" s="211"/>
      <c r="H8" s="211"/>
      <c r="I8" s="135"/>
    </row>
    <row r="9" spans="1:13" s="174" customFormat="1">
      <c r="A9" s="211" t="s">
        <v>66</v>
      </c>
      <c r="B9" s="211"/>
      <c r="C9" s="355">
        <f>'Krycí list'!O31</f>
        <v>0</v>
      </c>
      <c r="D9" s="354"/>
      <c r="E9" s="192"/>
      <c r="F9" s="211"/>
      <c r="G9" s="211"/>
      <c r="H9" s="211"/>
      <c r="I9" s="135"/>
    </row>
    <row r="10" spans="1:13" s="174" customFormat="1">
      <c r="A10" s="211"/>
      <c r="B10" s="211"/>
      <c r="C10" s="211"/>
      <c r="D10" s="191"/>
      <c r="E10" s="191"/>
      <c r="F10" s="211"/>
      <c r="G10" s="211"/>
      <c r="H10" s="211"/>
      <c r="I10" s="211"/>
    </row>
    <row r="11" spans="1:13" s="208" customFormat="1" ht="50.25" customHeight="1">
      <c r="A11" s="182" t="s">
        <v>71</v>
      </c>
      <c r="B11" s="136" t="s">
        <v>72</v>
      </c>
      <c r="C11" s="136" t="s">
        <v>73</v>
      </c>
      <c r="D11" s="136" t="s">
        <v>108</v>
      </c>
      <c r="E11" s="136" t="s">
        <v>105</v>
      </c>
      <c r="F11" s="136" t="s">
        <v>74</v>
      </c>
      <c r="G11" s="136" t="s">
        <v>75</v>
      </c>
      <c r="H11" s="136" t="s">
        <v>106</v>
      </c>
      <c r="I11" s="136" t="s">
        <v>107</v>
      </c>
      <c r="J11" s="207"/>
      <c r="K11" s="214" t="s">
        <v>110</v>
      </c>
      <c r="L11" s="180" t="s">
        <v>158</v>
      </c>
    </row>
    <row r="12" spans="1:13" s="188" customFormat="1">
      <c r="A12" s="183">
        <v>1</v>
      </c>
      <c r="B12" s="151">
        <v>2</v>
      </c>
      <c r="C12" s="151">
        <v>3</v>
      </c>
      <c r="D12" s="137">
        <v>4</v>
      </c>
      <c r="E12" s="137">
        <v>5</v>
      </c>
      <c r="F12" s="151">
        <v>6</v>
      </c>
      <c r="G12" s="151">
        <v>7</v>
      </c>
      <c r="H12" s="151">
        <v>8</v>
      </c>
      <c r="I12" s="151">
        <v>9</v>
      </c>
      <c r="J12" s="209"/>
      <c r="K12" s="213">
        <v>10</v>
      </c>
      <c r="L12" s="181">
        <v>12</v>
      </c>
    </row>
    <row r="13" spans="1:13">
      <c r="A13" s="184"/>
      <c r="B13" s="186"/>
      <c r="C13" s="186"/>
      <c r="D13" s="193"/>
      <c r="E13" s="158"/>
      <c r="F13" s="186"/>
      <c r="G13" s="184"/>
      <c r="H13" s="184"/>
      <c r="I13" s="184"/>
    </row>
    <row r="14" spans="1:13" s="138" customFormat="1">
      <c r="A14" s="177"/>
      <c r="B14" s="146"/>
      <c r="C14" s="189"/>
      <c r="D14" s="194" t="s">
        <v>96</v>
      </c>
      <c r="E14" s="159" t="s">
        <v>399</v>
      </c>
      <c r="F14" s="189"/>
      <c r="G14" s="175"/>
      <c r="H14" s="175"/>
      <c r="I14" s="147">
        <f>SUBTOTAL(9,I15:I32)</f>
        <v>0</v>
      </c>
      <c r="J14" s="175"/>
      <c r="K14" s="168"/>
      <c r="L14" s="168"/>
      <c r="M14" s="175"/>
    </row>
    <row r="15" spans="1:13" s="134" customFormat="1">
      <c r="A15" s="144"/>
      <c r="B15" s="139"/>
      <c r="C15" s="179"/>
      <c r="D15" s="195"/>
      <c r="E15" s="157" t="s">
        <v>175</v>
      </c>
      <c r="F15" s="179"/>
      <c r="G15" s="176"/>
      <c r="H15" s="176"/>
      <c r="I15" s="140">
        <f>SUBTOTAL(9,I16:I23)</f>
        <v>0</v>
      </c>
      <c r="J15" s="201"/>
      <c r="K15" s="170"/>
      <c r="L15" s="170"/>
      <c r="M15" s="201"/>
    </row>
    <row r="16" spans="1:13" s="134" customFormat="1" ht="127.5">
      <c r="A16" s="144">
        <v>1</v>
      </c>
      <c r="B16" s="141"/>
      <c r="C16" s="141" t="s">
        <v>113</v>
      </c>
      <c r="D16" s="196" t="s">
        <v>149</v>
      </c>
      <c r="E16" s="160" t="s">
        <v>262</v>
      </c>
      <c r="F16" s="141" t="s">
        <v>76</v>
      </c>
      <c r="G16" s="142">
        <v>1</v>
      </c>
      <c r="H16" s="143"/>
      <c r="I16" s="143">
        <f t="shared" ref="I16:I23" si="0">ROUND(G16*H16,2)</f>
        <v>0</v>
      </c>
      <c r="J16" s="201"/>
      <c r="K16" s="154"/>
      <c r="L16" s="154"/>
      <c r="M16" s="201"/>
    </row>
    <row r="17" spans="1:13" s="134" customFormat="1" ht="89.25">
      <c r="A17" s="144">
        <v>2</v>
      </c>
      <c r="B17" s="141"/>
      <c r="C17" s="141" t="s">
        <v>113</v>
      </c>
      <c r="D17" s="196" t="s">
        <v>150</v>
      </c>
      <c r="E17" s="161" t="s">
        <v>157</v>
      </c>
      <c r="F17" s="141" t="s">
        <v>76</v>
      </c>
      <c r="G17" s="142">
        <v>1</v>
      </c>
      <c r="H17" s="143"/>
      <c r="I17" s="143">
        <f t="shared" si="0"/>
        <v>0</v>
      </c>
      <c r="J17" s="144"/>
      <c r="K17" s="154"/>
      <c r="L17" s="154"/>
      <c r="M17" s="201"/>
    </row>
    <row r="18" spans="1:13" s="134" customFormat="1" ht="51">
      <c r="A18" s="144">
        <v>3</v>
      </c>
      <c r="B18" s="141"/>
      <c r="C18" s="141" t="s">
        <v>113</v>
      </c>
      <c r="D18" s="196" t="s">
        <v>115</v>
      </c>
      <c r="E18" s="160" t="s">
        <v>185</v>
      </c>
      <c r="F18" s="141" t="s">
        <v>76</v>
      </c>
      <c r="G18" s="142">
        <v>1</v>
      </c>
      <c r="H18" s="143"/>
      <c r="I18" s="143">
        <f t="shared" si="0"/>
        <v>0</v>
      </c>
      <c r="J18" s="201"/>
      <c r="K18" s="154"/>
      <c r="L18" s="154"/>
      <c r="M18" s="201"/>
    </row>
    <row r="19" spans="1:13" s="134" customFormat="1">
      <c r="A19" s="144">
        <v>4</v>
      </c>
      <c r="B19" s="141"/>
      <c r="C19" s="190" t="s">
        <v>113</v>
      </c>
      <c r="D19" s="154" t="s">
        <v>126</v>
      </c>
      <c r="E19" s="160" t="s">
        <v>160</v>
      </c>
      <c r="F19" s="141" t="s">
        <v>76</v>
      </c>
      <c r="G19" s="152">
        <v>1</v>
      </c>
      <c r="H19" s="143"/>
      <c r="I19" s="143">
        <f t="shared" si="0"/>
        <v>0</v>
      </c>
      <c r="J19" s="203"/>
      <c r="K19" s="154"/>
      <c r="L19" s="172"/>
      <c r="M19" s="201"/>
    </row>
    <row r="20" spans="1:13" s="134" customFormat="1" ht="38.25">
      <c r="A20" s="144">
        <v>5</v>
      </c>
      <c r="B20" s="141"/>
      <c r="C20" s="190" t="s">
        <v>113</v>
      </c>
      <c r="D20" s="154" t="s">
        <v>164</v>
      </c>
      <c r="E20" s="160" t="s">
        <v>162</v>
      </c>
      <c r="F20" s="141" t="s">
        <v>76</v>
      </c>
      <c r="G20" s="142">
        <v>1</v>
      </c>
      <c r="H20" s="143"/>
      <c r="I20" s="143">
        <f t="shared" si="0"/>
        <v>0</v>
      </c>
      <c r="J20" s="203"/>
      <c r="K20" s="170"/>
      <c r="L20" s="172"/>
      <c r="M20" s="201"/>
    </row>
    <row r="21" spans="1:13" s="134" customFormat="1" ht="25.5">
      <c r="A21" s="144">
        <v>6</v>
      </c>
      <c r="B21" s="141"/>
      <c r="C21" s="190" t="s">
        <v>113</v>
      </c>
      <c r="D21" s="154" t="s">
        <v>126</v>
      </c>
      <c r="E21" s="160" t="s">
        <v>163</v>
      </c>
      <c r="F21" s="141" t="s">
        <v>76</v>
      </c>
      <c r="G21" s="142">
        <v>1</v>
      </c>
      <c r="H21" s="143"/>
      <c r="I21" s="143">
        <f t="shared" si="0"/>
        <v>0</v>
      </c>
      <c r="J21" s="203"/>
      <c r="K21" s="154"/>
      <c r="L21" s="172"/>
      <c r="M21" s="201"/>
    </row>
    <row r="22" spans="1:13" s="134" customFormat="1" ht="25.5">
      <c r="A22" s="144">
        <v>7</v>
      </c>
      <c r="B22" s="141"/>
      <c r="C22" s="141" t="s">
        <v>113</v>
      </c>
      <c r="D22" s="167" t="s">
        <v>122</v>
      </c>
      <c r="E22" s="160" t="s">
        <v>136</v>
      </c>
      <c r="F22" s="141" t="s">
        <v>76</v>
      </c>
      <c r="G22" s="142">
        <v>1</v>
      </c>
      <c r="H22" s="143"/>
      <c r="I22" s="143">
        <f t="shared" si="0"/>
        <v>0</v>
      </c>
      <c r="J22" s="201"/>
      <c r="K22" s="154"/>
      <c r="L22" s="154"/>
      <c r="M22" s="201"/>
    </row>
    <row r="23" spans="1:13" s="134" customFormat="1" ht="63.75">
      <c r="A23" s="144">
        <v>8</v>
      </c>
      <c r="B23" s="141"/>
      <c r="C23" s="141" t="s">
        <v>113</v>
      </c>
      <c r="D23" s="196" t="s">
        <v>128</v>
      </c>
      <c r="E23" s="161" t="s">
        <v>183</v>
      </c>
      <c r="F23" s="141" t="s">
        <v>76</v>
      </c>
      <c r="G23" s="142">
        <v>1</v>
      </c>
      <c r="H23" s="143"/>
      <c r="I23" s="143">
        <f t="shared" si="0"/>
        <v>0</v>
      </c>
      <c r="J23" s="201"/>
      <c r="K23" s="170"/>
      <c r="L23" s="172"/>
      <c r="M23" s="201"/>
    </row>
    <row r="24" spans="1:13" s="134" customFormat="1">
      <c r="A24" s="144"/>
      <c r="B24" s="141"/>
      <c r="C24" s="139"/>
      <c r="D24" s="169"/>
      <c r="E24" s="157" t="s">
        <v>176</v>
      </c>
      <c r="F24" s="199"/>
      <c r="G24" s="176"/>
      <c r="H24" s="176"/>
      <c r="I24" s="140">
        <f>SUBTOTAL(9,I25:I32)</f>
        <v>0</v>
      </c>
      <c r="J24" s="201"/>
      <c r="K24" s="170"/>
      <c r="L24" s="170"/>
      <c r="M24" s="201"/>
    </row>
    <row r="25" spans="1:13" s="134" customFormat="1" ht="267.75">
      <c r="A25" s="144">
        <v>9</v>
      </c>
      <c r="B25" s="141"/>
      <c r="C25" s="141" t="s">
        <v>113</v>
      </c>
      <c r="D25" s="196" t="s">
        <v>211</v>
      </c>
      <c r="E25" s="160" t="s">
        <v>240</v>
      </c>
      <c r="F25" s="141" t="s">
        <v>76</v>
      </c>
      <c r="G25" s="142">
        <v>1</v>
      </c>
      <c r="H25" s="143"/>
      <c r="I25" s="143">
        <f t="shared" ref="I25:I32" si="1">ROUND(G25*H25,2)</f>
        <v>0</v>
      </c>
      <c r="J25" s="205"/>
      <c r="K25" s="154"/>
      <c r="L25" s="154"/>
      <c r="M25" s="201"/>
    </row>
    <row r="26" spans="1:13" s="134" customFormat="1" ht="114.75">
      <c r="A26" s="144">
        <v>10</v>
      </c>
      <c r="B26" s="141"/>
      <c r="C26" s="141" t="s">
        <v>113</v>
      </c>
      <c r="D26" s="196" t="s">
        <v>212</v>
      </c>
      <c r="E26" s="160" t="s">
        <v>261</v>
      </c>
      <c r="F26" s="141" t="s">
        <v>76</v>
      </c>
      <c r="G26" s="142">
        <v>2</v>
      </c>
      <c r="H26" s="143"/>
      <c r="I26" s="143">
        <f t="shared" si="1"/>
        <v>0</v>
      </c>
      <c r="J26" s="202"/>
      <c r="K26" s="154"/>
      <c r="L26" s="154"/>
      <c r="M26" s="201"/>
    </row>
    <row r="27" spans="1:13" s="134" customFormat="1" ht="38.25">
      <c r="A27" s="144">
        <v>11</v>
      </c>
      <c r="B27" s="141"/>
      <c r="C27" s="141" t="s">
        <v>113</v>
      </c>
      <c r="D27" s="196" t="s">
        <v>213</v>
      </c>
      <c r="E27" s="160" t="s">
        <v>214</v>
      </c>
      <c r="F27" s="141" t="s">
        <v>76</v>
      </c>
      <c r="G27" s="142">
        <v>10</v>
      </c>
      <c r="H27" s="143"/>
      <c r="I27" s="143">
        <f t="shared" si="1"/>
        <v>0</v>
      </c>
      <c r="J27" s="201"/>
      <c r="K27" s="154"/>
      <c r="L27" s="154"/>
      <c r="M27" s="201"/>
    </row>
    <row r="28" spans="1:13" s="134" customFormat="1" ht="102">
      <c r="A28" s="144">
        <v>12</v>
      </c>
      <c r="B28" s="141"/>
      <c r="C28" s="141" t="s">
        <v>113</v>
      </c>
      <c r="D28" s="196" t="s">
        <v>187</v>
      </c>
      <c r="E28" s="160" t="s">
        <v>242</v>
      </c>
      <c r="F28" s="141" t="s">
        <v>76</v>
      </c>
      <c r="G28" s="142">
        <v>21</v>
      </c>
      <c r="H28" s="143"/>
      <c r="I28" s="143">
        <f t="shared" si="1"/>
        <v>0</v>
      </c>
      <c r="J28" s="201"/>
      <c r="K28" s="154"/>
      <c r="L28" s="170"/>
      <c r="M28" s="201"/>
    </row>
    <row r="29" spans="1:13" s="134" customFormat="1" ht="38.25">
      <c r="A29" s="144">
        <v>13</v>
      </c>
      <c r="B29" s="141"/>
      <c r="C29" s="141" t="s">
        <v>113</v>
      </c>
      <c r="D29" s="196" t="s">
        <v>189</v>
      </c>
      <c r="E29" s="160" t="s">
        <v>188</v>
      </c>
      <c r="F29" s="141" t="s">
        <v>76</v>
      </c>
      <c r="G29" s="142">
        <f>G28</f>
        <v>21</v>
      </c>
      <c r="H29" s="143"/>
      <c r="I29" s="143">
        <f t="shared" si="1"/>
        <v>0</v>
      </c>
      <c r="J29" s="201"/>
      <c r="K29" s="154"/>
      <c r="L29" s="170"/>
      <c r="M29" s="201"/>
    </row>
    <row r="30" spans="1:13" s="134" customFormat="1" ht="102">
      <c r="A30" s="144">
        <v>14</v>
      </c>
      <c r="B30" s="141"/>
      <c r="C30" s="141" t="s">
        <v>113</v>
      </c>
      <c r="D30" s="196" t="s">
        <v>190</v>
      </c>
      <c r="E30" s="160" t="s">
        <v>191</v>
      </c>
      <c r="F30" s="141" t="s">
        <v>76</v>
      </c>
      <c r="G30" s="142">
        <v>1</v>
      </c>
      <c r="H30" s="143"/>
      <c r="I30" s="143">
        <f t="shared" si="1"/>
        <v>0</v>
      </c>
      <c r="J30" s="201"/>
      <c r="K30" s="170"/>
      <c r="L30" s="154"/>
      <c r="M30" s="201"/>
    </row>
    <row r="31" spans="1:13" s="134" customFormat="1" ht="25.5">
      <c r="A31" s="144">
        <v>15</v>
      </c>
      <c r="B31" s="141"/>
      <c r="C31" s="141" t="s">
        <v>113</v>
      </c>
      <c r="D31" s="196" t="s">
        <v>217</v>
      </c>
      <c r="E31" s="161" t="s">
        <v>218</v>
      </c>
      <c r="F31" s="141" t="s">
        <v>76</v>
      </c>
      <c r="G31" s="142">
        <v>2</v>
      </c>
      <c r="H31" s="143"/>
      <c r="I31" s="143">
        <f t="shared" si="1"/>
        <v>0</v>
      </c>
      <c r="J31" s="201"/>
      <c r="K31" s="154"/>
      <c r="L31" s="170"/>
      <c r="M31" s="201"/>
    </row>
    <row r="32" spans="1:13" s="145" customFormat="1" ht="63.75">
      <c r="A32" s="144">
        <v>16</v>
      </c>
      <c r="B32" s="148"/>
      <c r="C32" s="141" t="s">
        <v>113</v>
      </c>
      <c r="D32" s="196" t="s">
        <v>215</v>
      </c>
      <c r="E32" s="161" t="s">
        <v>216</v>
      </c>
      <c r="F32" s="141" t="s">
        <v>76</v>
      </c>
      <c r="G32" s="142">
        <v>1</v>
      </c>
      <c r="H32" s="143"/>
      <c r="I32" s="143">
        <f t="shared" si="1"/>
        <v>0</v>
      </c>
      <c r="J32" s="206"/>
      <c r="K32" s="154"/>
      <c r="L32" s="170"/>
      <c r="M32" s="202"/>
    </row>
    <row r="33" spans="1:11">
      <c r="A33" s="178"/>
      <c r="B33" s="187"/>
      <c r="C33" s="187"/>
      <c r="D33" s="197"/>
      <c r="E33" s="163" t="s">
        <v>109</v>
      </c>
      <c r="F33" s="187"/>
      <c r="G33" s="200"/>
      <c r="H33" s="200"/>
      <c r="I33" s="150">
        <f>SUBTOTAL(9,I14:I32)</f>
        <v>0</v>
      </c>
      <c r="J33" s="200"/>
      <c r="K33" s="173"/>
    </row>
  </sheetData>
  <sheetProtection formatCells="0" formatColumns="0" formatRows="0" insertColumns="0" insertRows="0" insertHyperlinks="0" deleteColumns="0" deleteRows="0" sort="0" autoFilter="0" pivotTables="0"/>
  <mergeCells count="4">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35" fitToHeight="999" orientation="landscape" errors="blank"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363C43-7600-4972-BED9-DF095A3BBD46}">
  <sheetPr>
    <pageSetUpPr fitToPage="1"/>
  </sheetPr>
  <dimension ref="A1:M35"/>
  <sheetViews>
    <sheetView showGridLines="0" zoomScaleNormal="100" workbookViewId="0">
      <selection activeCell="E17" sqref="E17"/>
    </sheetView>
  </sheetViews>
  <sheetFormatPr defaultColWidth="9.140625" defaultRowHeight="12.75"/>
  <cols>
    <col min="1" max="1" width="5.5703125" style="185" customWidth="1"/>
    <col min="2" max="2" width="4.42578125" style="188" customWidth="1"/>
    <col min="3" max="3" width="7.140625" style="188" customWidth="1"/>
    <col min="4" max="4" width="12.7109375" style="198" customWidth="1"/>
    <col min="5" max="5" width="94.28515625" style="164" customWidth="1"/>
    <col min="6" max="6" width="7.7109375" style="188" customWidth="1"/>
    <col min="7" max="7" width="9.85546875" style="185" customWidth="1"/>
    <col min="8" max="8" width="13.140625" style="185" customWidth="1"/>
    <col min="9" max="9" width="15.5703125" style="185" customWidth="1"/>
    <col min="10" max="10" width="9.140625" style="185"/>
    <col min="11" max="11" width="28.7109375" style="174" customWidth="1"/>
    <col min="12" max="12" width="10.7109375" style="174" customWidth="1"/>
    <col min="13" max="13" width="9.140625" style="185"/>
    <col min="14" max="16384" width="9.140625" style="81"/>
  </cols>
  <sheetData>
    <row r="1" spans="1:13" s="174" customFormat="1" ht="18">
      <c r="A1" s="210" t="s">
        <v>114</v>
      </c>
      <c r="B1" s="211"/>
      <c r="C1" s="211"/>
      <c r="D1" s="191"/>
      <c r="E1" s="191"/>
      <c r="F1" s="211"/>
      <c r="G1" s="211"/>
      <c r="H1" s="211"/>
      <c r="I1" s="211"/>
    </row>
    <row r="2" spans="1:13" s="174" customFormat="1">
      <c r="A2" s="212" t="s">
        <v>60</v>
      </c>
      <c r="B2" s="211"/>
      <c r="C2" s="135" t="str">
        <f>'Krycí list'!E5</f>
        <v>Budova A + budova B</v>
      </c>
      <c r="D2" s="192"/>
      <c r="E2" s="192"/>
      <c r="F2" s="211"/>
      <c r="G2" s="211"/>
      <c r="H2" s="211"/>
      <c r="I2" s="211"/>
    </row>
    <row r="3" spans="1:13" s="174" customFormat="1">
      <c r="A3" s="212" t="s">
        <v>61</v>
      </c>
      <c r="B3" s="211"/>
      <c r="C3" s="353" t="str">
        <f>'Krycí list'!E7</f>
        <v>Základní škola, Liberec, Švermova 403/40, p. o.</v>
      </c>
      <c r="D3" s="354"/>
      <c r="E3" s="354"/>
      <c r="F3" s="211"/>
      <c r="G3" s="211"/>
      <c r="H3" s="211"/>
      <c r="I3" s="135"/>
    </row>
    <row r="4" spans="1:13" s="174" customFormat="1">
      <c r="A4" s="212" t="s">
        <v>62</v>
      </c>
      <c r="B4" s="211"/>
      <c r="C4" s="135" t="str">
        <f>'Krycí list'!E9</f>
        <v>OCENĚNÝ SOUPIS PRACÍ A DODÁVEK A SLUŽEB</v>
      </c>
      <c r="D4" s="192"/>
      <c r="E4" s="192"/>
      <c r="F4" s="211"/>
      <c r="G4" s="211"/>
      <c r="H4" s="211"/>
      <c r="I4" s="135"/>
    </row>
    <row r="5" spans="1:13" s="174" customFormat="1">
      <c r="A5" s="211" t="s">
        <v>70</v>
      </c>
      <c r="B5" s="211"/>
      <c r="C5" s="135" t="str">
        <f>'Krycí list'!P5</f>
        <v xml:space="preserve"> </v>
      </c>
      <c r="D5" s="192"/>
      <c r="E5" s="192"/>
      <c r="F5" s="211"/>
      <c r="G5" s="211"/>
      <c r="H5" s="211"/>
      <c r="I5" s="135"/>
    </row>
    <row r="6" spans="1:13" s="174" customFormat="1">
      <c r="A6" s="211"/>
      <c r="B6" s="211"/>
      <c r="C6" s="135"/>
      <c r="D6" s="192"/>
      <c r="E6" s="192"/>
      <c r="F6" s="211"/>
      <c r="G6" s="211"/>
      <c r="H6" s="211"/>
      <c r="I6" s="135"/>
    </row>
    <row r="7" spans="1:13" s="174" customFormat="1">
      <c r="A7" s="211" t="s">
        <v>64</v>
      </c>
      <c r="B7" s="211"/>
      <c r="C7" s="353" t="str">
        <f>'Krycí list'!E26</f>
        <v>Statutární Město Liberec,
Švermova 403/40, Liberec X-Františkov, 460 10 Liberec</v>
      </c>
      <c r="D7" s="354"/>
      <c r="E7" s="354"/>
      <c r="F7" s="211"/>
      <c r="G7" s="211"/>
      <c r="H7" s="211"/>
      <c r="I7" s="135"/>
    </row>
    <row r="8" spans="1:13" s="174" customFormat="1">
      <c r="A8" s="211" t="s">
        <v>65</v>
      </c>
      <c r="B8" s="211"/>
      <c r="C8" s="353" t="str">
        <f>'Krycí list'!E28</f>
        <v xml:space="preserve"> </v>
      </c>
      <c r="D8" s="354"/>
      <c r="E8" s="192"/>
      <c r="F8" s="211"/>
      <c r="G8" s="211"/>
      <c r="H8" s="211"/>
      <c r="I8" s="135"/>
    </row>
    <row r="9" spans="1:13" s="174" customFormat="1">
      <c r="A9" s="211" t="s">
        <v>66</v>
      </c>
      <c r="B9" s="211"/>
      <c r="C9" s="355">
        <f>'Krycí list'!O31</f>
        <v>0</v>
      </c>
      <c r="D9" s="354"/>
      <c r="E9" s="192"/>
      <c r="F9" s="211"/>
      <c r="G9" s="211"/>
      <c r="H9" s="211"/>
      <c r="I9" s="135"/>
    </row>
    <row r="10" spans="1:13" s="174" customFormat="1">
      <c r="A10" s="211"/>
      <c r="B10" s="211"/>
      <c r="C10" s="211"/>
      <c r="D10" s="191"/>
      <c r="E10" s="191"/>
      <c r="F10" s="211"/>
      <c r="G10" s="211"/>
      <c r="H10" s="211"/>
      <c r="I10" s="211"/>
    </row>
    <row r="11" spans="1:13" s="208" customFormat="1" ht="50.25" customHeight="1">
      <c r="A11" s="182" t="s">
        <v>71</v>
      </c>
      <c r="B11" s="136" t="s">
        <v>72</v>
      </c>
      <c r="C11" s="136" t="s">
        <v>73</v>
      </c>
      <c r="D11" s="136" t="s">
        <v>108</v>
      </c>
      <c r="E11" s="136" t="s">
        <v>105</v>
      </c>
      <c r="F11" s="136" t="s">
        <v>74</v>
      </c>
      <c r="G11" s="136" t="s">
        <v>75</v>
      </c>
      <c r="H11" s="136" t="s">
        <v>106</v>
      </c>
      <c r="I11" s="136" t="s">
        <v>107</v>
      </c>
      <c r="J11" s="207"/>
      <c r="K11" s="214" t="s">
        <v>110</v>
      </c>
      <c r="L11" s="180" t="s">
        <v>158</v>
      </c>
    </row>
    <row r="12" spans="1:13" s="188" customFormat="1">
      <c r="A12" s="183">
        <v>1</v>
      </c>
      <c r="B12" s="151">
        <v>2</v>
      </c>
      <c r="C12" s="151">
        <v>3</v>
      </c>
      <c r="D12" s="137">
        <v>4</v>
      </c>
      <c r="E12" s="137">
        <v>5</v>
      </c>
      <c r="F12" s="151">
        <v>6</v>
      </c>
      <c r="G12" s="151">
        <v>7</v>
      </c>
      <c r="H12" s="151">
        <v>8</v>
      </c>
      <c r="I12" s="151">
        <v>9</v>
      </c>
      <c r="J12" s="209"/>
      <c r="K12" s="213">
        <v>10</v>
      </c>
      <c r="L12" s="181">
        <v>12</v>
      </c>
    </row>
    <row r="13" spans="1:13">
      <c r="A13" s="184"/>
      <c r="B13" s="186"/>
      <c r="C13" s="186"/>
      <c r="D13" s="193"/>
      <c r="E13" s="158"/>
      <c r="F13" s="186"/>
      <c r="G13" s="184"/>
      <c r="H13" s="184"/>
      <c r="I13" s="184"/>
    </row>
    <row r="14" spans="1:13" s="138" customFormat="1">
      <c r="A14" s="177"/>
      <c r="B14" s="146"/>
      <c r="C14" s="189"/>
      <c r="D14" s="194" t="s">
        <v>96</v>
      </c>
      <c r="E14" s="159" t="s">
        <v>400</v>
      </c>
      <c r="F14" s="189"/>
      <c r="G14" s="175"/>
      <c r="H14" s="175"/>
      <c r="I14" s="147">
        <f>SUBTOTAL(9,I15:I34)</f>
        <v>0</v>
      </c>
      <c r="J14" s="175"/>
      <c r="K14" s="168"/>
      <c r="L14" s="168"/>
      <c r="M14" s="175"/>
    </row>
    <row r="15" spans="1:13" s="134" customFormat="1">
      <c r="A15" s="144"/>
      <c r="B15" s="139"/>
      <c r="C15" s="179"/>
      <c r="D15" s="195"/>
      <c r="E15" s="157" t="s">
        <v>175</v>
      </c>
      <c r="F15" s="179"/>
      <c r="G15" s="176"/>
      <c r="H15" s="176"/>
      <c r="I15" s="140">
        <f>SUBTOTAL(9,I16:I24)</f>
        <v>0</v>
      </c>
      <c r="J15" s="201"/>
      <c r="K15" s="170"/>
      <c r="L15" s="170"/>
      <c r="M15" s="201"/>
    </row>
    <row r="16" spans="1:13" s="134" customFormat="1" ht="127.5">
      <c r="A16" s="144">
        <v>1</v>
      </c>
      <c r="B16" s="141"/>
      <c r="C16" s="141" t="s">
        <v>113</v>
      </c>
      <c r="D16" s="196" t="s">
        <v>149</v>
      </c>
      <c r="E16" s="160" t="s">
        <v>262</v>
      </c>
      <c r="F16" s="141" t="s">
        <v>76</v>
      </c>
      <c r="G16" s="142">
        <v>1</v>
      </c>
      <c r="H16" s="143"/>
      <c r="I16" s="143">
        <f t="shared" ref="I16:I24" si="0">ROUND(G16*H16,2)</f>
        <v>0</v>
      </c>
      <c r="J16" s="201"/>
      <c r="K16" s="154"/>
      <c r="L16" s="154"/>
      <c r="M16" s="201"/>
    </row>
    <row r="17" spans="1:13" s="134" customFormat="1" ht="89.25">
      <c r="A17" s="144">
        <v>2</v>
      </c>
      <c r="B17" s="141"/>
      <c r="C17" s="141" t="s">
        <v>113</v>
      </c>
      <c r="D17" s="196" t="s">
        <v>150</v>
      </c>
      <c r="E17" s="160" t="s">
        <v>157</v>
      </c>
      <c r="F17" s="141" t="s">
        <v>76</v>
      </c>
      <c r="G17" s="142">
        <v>1</v>
      </c>
      <c r="H17" s="143"/>
      <c r="I17" s="143">
        <f t="shared" si="0"/>
        <v>0</v>
      </c>
      <c r="J17" s="144"/>
      <c r="K17" s="154"/>
      <c r="L17" s="154"/>
      <c r="M17" s="201"/>
    </row>
    <row r="18" spans="1:13" s="225" customFormat="1" ht="38.25">
      <c r="A18" s="217">
        <v>3</v>
      </c>
      <c r="B18" s="218"/>
      <c r="C18" s="218" t="s">
        <v>113</v>
      </c>
      <c r="D18" s="219" t="s">
        <v>148</v>
      </c>
      <c r="E18" s="160" t="s">
        <v>266</v>
      </c>
      <c r="F18" s="218" t="s">
        <v>76</v>
      </c>
      <c r="G18" s="221">
        <v>1</v>
      </c>
      <c r="H18" s="149"/>
      <c r="I18" s="149">
        <f t="shared" si="0"/>
        <v>0</v>
      </c>
      <c r="J18" s="222"/>
      <c r="K18" s="154"/>
      <c r="L18" s="226"/>
      <c r="M18" s="222"/>
    </row>
    <row r="19" spans="1:13" s="134" customFormat="1">
      <c r="A19" s="144">
        <v>4</v>
      </c>
      <c r="B19" s="141"/>
      <c r="C19" s="190" t="s">
        <v>113</v>
      </c>
      <c r="D19" s="154" t="s">
        <v>126</v>
      </c>
      <c r="E19" s="160" t="s">
        <v>160</v>
      </c>
      <c r="F19" s="141" t="s">
        <v>76</v>
      </c>
      <c r="G19" s="152">
        <v>1</v>
      </c>
      <c r="H19" s="143"/>
      <c r="I19" s="143">
        <f t="shared" si="0"/>
        <v>0</v>
      </c>
      <c r="J19" s="203"/>
      <c r="K19" s="154"/>
      <c r="L19" s="172"/>
      <c r="M19" s="201"/>
    </row>
    <row r="20" spans="1:13" s="134" customFormat="1" ht="38.25">
      <c r="A20" s="144">
        <v>5</v>
      </c>
      <c r="B20" s="141"/>
      <c r="C20" s="190" t="s">
        <v>113</v>
      </c>
      <c r="D20" s="154" t="s">
        <v>164</v>
      </c>
      <c r="E20" s="160" t="s">
        <v>162</v>
      </c>
      <c r="F20" s="141" t="s">
        <v>76</v>
      </c>
      <c r="G20" s="142">
        <v>1</v>
      </c>
      <c r="H20" s="143"/>
      <c r="I20" s="143">
        <f t="shared" si="0"/>
        <v>0</v>
      </c>
      <c r="J20" s="203"/>
      <c r="K20" s="170"/>
      <c r="L20" s="172"/>
      <c r="M20" s="201"/>
    </row>
    <row r="21" spans="1:13" s="134" customFormat="1" ht="25.5">
      <c r="A21" s="144">
        <v>6</v>
      </c>
      <c r="B21" s="141"/>
      <c r="C21" s="190" t="s">
        <v>113</v>
      </c>
      <c r="D21" s="154" t="s">
        <v>126</v>
      </c>
      <c r="E21" s="160" t="s">
        <v>163</v>
      </c>
      <c r="F21" s="141" t="s">
        <v>76</v>
      </c>
      <c r="G21" s="142">
        <v>1</v>
      </c>
      <c r="H21" s="143"/>
      <c r="I21" s="143">
        <f t="shared" si="0"/>
        <v>0</v>
      </c>
      <c r="J21" s="203"/>
      <c r="K21" s="154"/>
      <c r="L21" s="172"/>
      <c r="M21" s="201"/>
    </row>
    <row r="22" spans="1:13" s="134" customFormat="1" ht="25.5">
      <c r="A22" s="144">
        <v>7</v>
      </c>
      <c r="B22" s="141"/>
      <c r="C22" s="141" t="s">
        <v>113</v>
      </c>
      <c r="D22" s="167" t="s">
        <v>122</v>
      </c>
      <c r="E22" s="160" t="s">
        <v>136</v>
      </c>
      <c r="F22" s="141" t="s">
        <v>76</v>
      </c>
      <c r="G22" s="142">
        <v>1</v>
      </c>
      <c r="H22" s="143"/>
      <c r="I22" s="143">
        <f t="shared" si="0"/>
        <v>0</v>
      </c>
      <c r="J22" s="201"/>
      <c r="K22" s="154"/>
      <c r="L22" s="154"/>
      <c r="M22" s="201"/>
    </row>
    <row r="23" spans="1:13" s="225" customFormat="1" ht="51">
      <c r="A23" s="217">
        <v>8</v>
      </c>
      <c r="B23" s="218"/>
      <c r="C23" s="218" t="s">
        <v>113</v>
      </c>
      <c r="D23" s="219" t="s">
        <v>146</v>
      </c>
      <c r="E23" s="220" t="s">
        <v>184</v>
      </c>
      <c r="F23" s="218" t="s">
        <v>76</v>
      </c>
      <c r="G23" s="221">
        <v>1</v>
      </c>
      <c r="H23" s="149"/>
      <c r="I23" s="149">
        <f t="shared" si="0"/>
        <v>0</v>
      </c>
      <c r="J23" s="222"/>
      <c r="K23" s="223"/>
      <c r="L23" s="224"/>
      <c r="M23" s="222"/>
    </row>
    <row r="24" spans="1:13" s="134" customFormat="1" ht="51">
      <c r="A24" s="144">
        <v>9</v>
      </c>
      <c r="B24" s="141"/>
      <c r="C24" s="141" t="s">
        <v>113</v>
      </c>
      <c r="D24" s="196" t="s">
        <v>80</v>
      </c>
      <c r="E24" s="160" t="s">
        <v>151</v>
      </c>
      <c r="F24" s="141" t="s">
        <v>76</v>
      </c>
      <c r="G24" s="142">
        <v>1</v>
      </c>
      <c r="H24" s="143"/>
      <c r="I24" s="143">
        <f t="shared" si="0"/>
        <v>0</v>
      </c>
      <c r="J24" s="201"/>
      <c r="K24" s="170"/>
      <c r="L24" s="154"/>
      <c r="M24" s="201"/>
    </row>
    <row r="25" spans="1:13" s="134" customFormat="1">
      <c r="A25" s="144"/>
      <c r="B25" s="141"/>
      <c r="C25" s="139"/>
      <c r="D25" s="169"/>
      <c r="E25" s="157" t="s">
        <v>176</v>
      </c>
      <c r="F25" s="199"/>
      <c r="G25" s="176"/>
      <c r="H25" s="176"/>
      <c r="I25" s="140">
        <f>SUBTOTAL(9,I26:I30)</f>
        <v>0</v>
      </c>
      <c r="J25" s="201"/>
      <c r="K25" s="170"/>
      <c r="L25" s="170"/>
      <c r="M25" s="201"/>
    </row>
    <row r="26" spans="1:13" s="134" customFormat="1" ht="102">
      <c r="A26" s="144">
        <v>10</v>
      </c>
      <c r="B26" s="141"/>
      <c r="C26" s="141" t="s">
        <v>113</v>
      </c>
      <c r="D26" s="196" t="s">
        <v>87</v>
      </c>
      <c r="E26" s="160" t="s">
        <v>241</v>
      </c>
      <c r="F26" s="141" t="s">
        <v>76</v>
      </c>
      <c r="G26" s="142">
        <v>3</v>
      </c>
      <c r="H26" s="143"/>
      <c r="I26" s="149">
        <f t="shared" ref="I26:I30" si="1">ROUND(G26*H26,2)</f>
        <v>0</v>
      </c>
      <c r="J26" s="204"/>
      <c r="K26" s="154"/>
      <c r="L26" s="170"/>
      <c r="M26" s="201"/>
    </row>
    <row r="27" spans="1:13" s="134" customFormat="1" ht="76.5">
      <c r="A27" s="144">
        <v>11</v>
      </c>
      <c r="B27" s="141"/>
      <c r="C27" s="141" t="s">
        <v>113</v>
      </c>
      <c r="D27" s="196" t="s">
        <v>220</v>
      </c>
      <c r="E27" s="160" t="s">
        <v>219</v>
      </c>
      <c r="F27" s="141" t="s">
        <v>76</v>
      </c>
      <c r="G27" s="142">
        <v>1</v>
      </c>
      <c r="H27" s="143"/>
      <c r="I27" s="149">
        <f t="shared" si="1"/>
        <v>0</v>
      </c>
      <c r="J27" s="201"/>
      <c r="K27" s="170"/>
      <c r="L27" s="170"/>
      <c r="M27" s="201"/>
    </row>
    <row r="28" spans="1:13" s="134" customFormat="1" ht="63.75">
      <c r="A28" s="144">
        <v>12</v>
      </c>
      <c r="B28" s="141"/>
      <c r="C28" s="141" t="s">
        <v>113</v>
      </c>
      <c r="D28" s="196" t="s">
        <v>220</v>
      </c>
      <c r="E28" s="160" t="s">
        <v>152</v>
      </c>
      <c r="F28" s="141" t="s">
        <v>76</v>
      </c>
      <c r="G28" s="142">
        <v>2</v>
      </c>
      <c r="H28" s="143"/>
      <c r="I28" s="149">
        <f t="shared" si="1"/>
        <v>0</v>
      </c>
      <c r="J28" s="201"/>
      <c r="K28" s="154"/>
      <c r="L28" s="170"/>
      <c r="M28" s="201"/>
    </row>
    <row r="29" spans="1:13" s="134" customFormat="1" ht="25.5">
      <c r="A29" s="144">
        <v>13</v>
      </c>
      <c r="B29" s="141"/>
      <c r="C29" s="141" t="s">
        <v>113</v>
      </c>
      <c r="D29" s="167" t="s">
        <v>124</v>
      </c>
      <c r="E29" s="161" t="s">
        <v>144</v>
      </c>
      <c r="F29" s="141" t="s">
        <v>76</v>
      </c>
      <c r="G29" s="142">
        <v>3</v>
      </c>
      <c r="H29" s="143"/>
      <c r="I29" s="149">
        <f t="shared" si="1"/>
        <v>0</v>
      </c>
      <c r="J29" s="205"/>
      <c r="K29" s="154"/>
      <c r="L29" s="172"/>
      <c r="M29" s="201"/>
    </row>
    <row r="30" spans="1:13" s="225" customFormat="1" ht="25.5">
      <c r="A30" s="217">
        <v>14</v>
      </c>
      <c r="B30" s="218"/>
      <c r="C30" s="218" t="s">
        <v>113</v>
      </c>
      <c r="D30" s="226" t="s">
        <v>125</v>
      </c>
      <c r="E30" s="227" t="s">
        <v>145</v>
      </c>
      <c r="F30" s="218" t="s">
        <v>76</v>
      </c>
      <c r="G30" s="221">
        <v>1</v>
      </c>
      <c r="H30" s="149"/>
      <c r="I30" s="149">
        <f t="shared" si="1"/>
        <v>0</v>
      </c>
      <c r="J30" s="228"/>
      <c r="K30" s="226"/>
      <c r="L30" s="224"/>
      <c r="M30" s="222"/>
    </row>
    <row r="31" spans="1:13" s="134" customFormat="1">
      <c r="A31" s="144"/>
      <c r="B31" s="141"/>
      <c r="C31" s="141"/>
      <c r="D31" s="196"/>
      <c r="E31" s="157" t="s">
        <v>221</v>
      </c>
      <c r="F31" s="141"/>
      <c r="G31" s="142"/>
      <c r="H31" s="143"/>
      <c r="I31" s="140">
        <f>SUBTOTAL(9,I32:I34)</f>
        <v>0</v>
      </c>
      <c r="J31" s="201"/>
      <c r="K31" s="170"/>
      <c r="L31" s="154"/>
      <c r="M31" s="201"/>
    </row>
    <row r="32" spans="1:13" s="134" customFormat="1" ht="63.75">
      <c r="A32" s="144">
        <v>15</v>
      </c>
      <c r="B32" s="141"/>
      <c r="C32" s="141" t="s">
        <v>113</v>
      </c>
      <c r="D32" s="153" t="s">
        <v>222</v>
      </c>
      <c r="E32" s="160" t="s">
        <v>223</v>
      </c>
      <c r="F32" s="141" t="s">
        <v>76</v>
      </c>
      <c r="G32" s="142">
        <v>2</v>
      </c>
      <c r="H32" s="143"/>
      <c r="I32" s="143">
        <f t="shared" ref="I32:I34" si="2">ROUND(G32*H32,2)</f>
        <v>0</v>
      </c>
      <c r="J32" s="205"/>
      <c r="K32" s="170"/>
      <c r="L32" s="172"/>
      <c r="M32" s="201"/>
    </row>
    <row r="33" spans="1:13" s="134" customFormat="1" ht="38.25">
      <c r="A33" s="144">
        <v>16</v>
      </c>
      <c r="B33" s="141"/>
      <c r="C33" s="141" t="s">
        <v>113</v>
      </c>
      <c r="D33" s="153" t="s">
        <v>224</v>
      </c>
      <c r="E33" s="160" t="s">
        <v>225</v>
      </c>
      <c r="F33" s="141" t="s">
        <v>76</v>
      </c>
      <c r="G33" s="142">
        <v>1</v>
      </c>
      <c r="H33" s="143"/>
      <c r="I33" s="143">
        <f t="shared" si="2"/>
        <v>0</v>
      </c>
      <c r="J33" s="205"/>
      <c r="K33" s="170"/>
      <c r="L33" s="172"/>
      <c r="M33" s="201"/>
    </row>
    <row r="34" spans="1:13" s="134" customFormat="1" ht="76.5">
      <c r="A34" s="144">
        <v>17</v>
      </c>
      <c r="B34" s="141"/>
      <c r="C34" s="141" t="s">
        <v>113</v>
      </c>
      <c r="D34" s="196" t="s">
        <v>226</v>
      </c>
      <c r="E34" s="160" t="s">
        <v>227</v>
      </c>
      <c r="F34" s="141" t="s">
        <v>76</v>
      </c>
      <c r="G34" s="142">
        <v>1</v>
      </c>
      <c r="H34" s="143"/>
      <c r="I34" s="143">
        <f t="shared" si="2"/>
        <v>0</v>
      </c>
      <c r="J34" s="205"/>
      <c r="K34" s="170"/>
      <c r="L34" s="172"/>
      <c r="M34" s="201"/>
    </row>
    <row r="35" spans="1:13">
      <c r="A35" s="178"/>
      <c r="B35" s="187"/>
      <c r="C35" s="187"/>
      <c r="D35" s="197"/>
      <c r="E35" s="163" t="s">
        <v>109</v>
      </c>
      <c r="F35" s="187"/>
      <c r="G35" s="200"/>
      <c r="H35" s="200"/>
      <c r="I35" s="150">
        <f>SUBTOTAL(9,I14:I34)</f>
        <v>0</v>
      </c>
      <c r="J35" s="200"/>
      <c r="K35" s="173"/>
    </row>
  </sheetData>
  <sheetProtection formatCells="0" formatColumns="0" formatRows="0" insertColumns="0" insertRows="0" insertHyperlinks="0" deleteColumns="0" deleteRows="0" sort="0" autoFilter="0" pivotTables="0"/>
  <mergeCells count="4">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35" fitToHeight="999" orientation="landscape" errors="blank"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CB761-7818-4F68-AB95-3D5610359211}">
  <sheetPr>
    <pageSetUpPr fitToPage="1"/>
  </sheetPr>
  <dimension ref="A1:M29"/>
  <sheetViews>
    <sheetView showGridLines="0" zoomScaleNormal="100" workbookViewId="0">
      <selection activeCell="E17" sqref="E17"/>
    </sheetView>
  </sheetViews>
  <sheetFormatPr defaultColWidth="9.140625" defaultRowHeight="12.75"/>
  <cols>
    <col min="1" max="1" width="5.5703125" style="185" customWidth="1"/>
    <col min="2" max="2" width="4.42578125" style="188" customWidth="1"/>
    <col min="3" max="3" width="7.140625" style="188" customWidth="1"/>
    <col min="4" max="4" width="12.7109375" style="198" customWidth="1"/>
    <col min="5" max="5" width="94.28515625" style="164" customWidth="1"/>
    <col min="6" max="6" width="7.7109375" style="188" customWidth="1"/>
    <col min="7" max="7" width="9.85546875" style="185" customWidth="1"/>
    <col min="8" max="8" width="13.140625" style="185" customWidth="1"/>
    <col min="9" max="9" width="15.5703125" style="185" customWidth="1"/>
    <col min="10" max="10" width="9.140625" style="185"/>
    <col min="11" max="11" width="28.7109375" style="174" customWidth="1"/>
    <col min="12" max="12" width="10.7109375" style="174" customWidth="1"/>
    <col min="13" max="13" width="9.140625" style="185"/>
    <col min="14" max="16384" width="9.140625" style="81"/>
  </cols>
  <sheetData>
    <row r="1" spans="1:13" s="174" customFormat="1" ht="18">
      <c r="A1" s="210" t="s">
        <v>114</v>
      </c>
      <c r="B1" s="211"/>
      <c r="C1" s="211"/>
      <c r="D1" s="191"/>
      <c r="E1" s="191"/>
      <c r="F1" s="211"/>
      <c r="G1" s="211"/>
      <c r="H1" s="211"/>
      <c r="I1" s="211"/>
    </row>
    <row r="2" spans="1:13" s="174" customFormat="1">
      <c r="A2" s="212" t="s">
        <v>60</v>
      </c>
      <c r="B2" s="211"/>
      <c r="C2" s="135" t="str">
        <f>'Krycí list'!E5</f>
        <v>Budova A + budova B</v>
      </c>
      <c r="D2" s="192"/>
      <c r="E2" s="192"/>
      <c r="F2" s="211"/>
      <c r="G2" s="211"/>
      <c r="H2" s="211"/>
      <c r="I2" s="211"/>
    </row>
    <row r="3" spans="1:13" s="174" customFormat="1">
      <c r="A3" s="212" t="s">
        <v>61</v>
      </c>
      <c r="B3" s="211"/>
      <c r="C3" s="353" t="str">
        <f>'Krycí list'!E7</f>
        <v>Základní škola, Liberec, Švermova 403/40, p. o.</v>
      </c>
      <c r="D3" s="354"/>
      <c r="E3" s="354"/>
      <c r="F3" s="211"/>
      <c r="G3" s="211"/>
      <c r="H3" s="211"/>
      <c r="I3" s="135"/>
    </row>
    <row r="4" spans="1:13" s="174" customFormat="1">
      <c r="A4" s="212" t="s">
        <v>62</v>
      </c>
      <c r="B4" s="211"/>
      <c r="C4" s="135" t="str">
        <f>'Krycí list'!E9</f>
        <v>OCENĚNÝ SOUPIS PRACÍ A DODÁVEK A SLUŽEB</v>
      </c>
      <c r="D4" s="192"/>
      <c r="E4" s="192"/>
      <c r="F4" s="211"/>
      <c r="G4" s="211"/>
      <c r="H4" s="211"/>
      <c r="I4" s="135"/>
    </row>
    <row r="5" spans="1:13" s="174" customFormat="1">
      <c r="A5" s="211" t="s">
        <v>70</v>
      </c>
      <c r="B5" s="211"/>
      <c r="C5" s="135" t="str">
        <f>'Krycí list'!P5</f>
        <v xml:space="preserve"> </v>
      </c>
      <c r="D5" s="192"/>
      <c r="E5" s="192"/>
      <c r="F5" s="211"/>
      <c r="G5" s="211"/>
      <c r="H5" s="211"/>
      <c r="I5" s="135"/>
    </row>
    <row r="6" spans="1:13" s="174" customFormat="1">
      <c r="A6" s="211"/>
      <c r="B6" s="211"/>
      <c r="C6" s="135"/>
      <c r="D6" s="192"/>
      <c r="E6" s="192"/>
      <c r="F6" s="211"/>
      <c r="G6" s="211"/>
      <c r="H6" s="211"/>
      <c r="I6" s="135"/>
    </row>
    <row r="7" spans="1:13" s="174" customFormat="1">
      <c r="A7" s="211" t="s">
        <v>64</v>
      </c>
      <c r="B7" s="211"/>
      <c r="C7" s="353" t="str">
        <f>'Krycí list'!E26</f>
        <v>Statutární Město Liberec,
Švermova 403/40, Liberec X-Františkov, 460 10 Liberec</v>
      </c>
      <c r="D7" s="354"/>
      <c r="E7" s="354"/>
      <c r="F7" s="211"/>
      <c r="G7" s="211"/>
      <c r="H7" s="211"/>
      <c r="I7" s="135"/>
    </row>
    <row r="8" spans="1:13" s="174" customFormat="1">
      <c r="A8" s="211" t="s">
        <v>65</v>
      </c>
      <c r="B8" s="211"/>
      <c r="C8" s="353" t="str">
        <f>'Krycí list'!E28</f>
        <v xml:space="preserve"> </v>
      </c>
      <c r="D8" s="354"/>
      <c r="E8" s="192"/>
      <c r="F8" s="211"/>
      <c r="G8" s="211"/>
      <c r="H8" s="211"/>
      <c r="I8" s="135"/>
    </row>
    <row r="9" spans="1:13" s="174" customFormat="1">
      <c r="A9" s="211" t="s">
        <v>66</v>
      </c>
      <c r="B9" s="211"/>
      <c r="C9" s="355">
        <f>'Krycí list'!O31</f>
        <v>0</v>
      </c>
      <c r="D9" s="354"/>
      <c r="E9" s="192"/>
      <c r="F9" s="211"/>
      <c r="G9" s="211"/>
      <c r="H9" s="211"/>
      <c r="I9" s="135"/>
    </row>
    <row r="10" spans="1:13" s="174" customFormat="1">
      <c r="A10" s="211"/>
      <c r="B10" s="211"/>
      <c r="C10" s="211"/>
      <c r="D10" s="191"/>
      <c r="E10" s="191"/>
      <c r="F10" s="211"/>
      <c r="G10" s="211"/>
      <c r="H10" s="211"/>
      <c r="I10" s="211"/>
    </row>
    <row r="11" spans="1:13" s="208" customFormat="1" ht="50.25" customHeight="1">
      <c r="A11" s="182" t="s">
        <v>71</v>
      </c>
      <c r="B11" s="136" t="s">
        <v>72</v>
      </c>
      <c r="C11" s="136" t="s">
        <v>73</v>
      </c>
      <c r="D11" s="136" t="s">
        <v>108</v>
      </c>
      <c r="E11" s="136" t="s">
        <v>105</v>
      </c>
      <c r="F11" s="136" t="s">
        <v>74</v>
      </c>
      <c r="G11" s="136" t="s">
        <v>75</v>
      </c>
      <c r="H11" s="136" t="s">
        <v>106</v>
      </c>
      <c r="I11" s="136" t="s">
        <v>107</v>
      </c>
      <c r="J11" s="207"/>
      <c r="K11" s="214" t="s">
        <v>110</v>
      </c>
      <c r="L11" s="180" t="s">
        <v>158</v>
      </c>
    </row>
    <row r="12" spans="1:13" s="188" customFormat="1">
      <c r="A12" s="183">
        <v>1</v>
      </c>
      <c r="B12" s="151">
        <v>2</v>
      </c>
      <c r="C12" s="151">
        <v>3</v>
      </c>
      <c r="D12" s="137">
        <v>4</v>
      </c>
      <c r="E12" s="137">
        <v>5</v>
      </c>
      <c r="F12" s="151">
        <v>6</v>
      </c>
      <c r="G12" s="151">
        <v>7</v>
      </c>
      <c r="H12" s="151">
        <v>8</v>
      </c>
      <c r="I12" s="151">
        <v>9</v>
      </c>
      <c r="J12" s="209"/>
      <c r="K12" s="213">
        <v>10</v>
      </c>
      <c r="L12" s="181">
        <v>12</v>
      </c>
    </row>
    <row r="13" spans="1:13">
      <c r="A13" s="184"/>
      <c r="B13" s="186"/>
      <c r="C13" s="186"/>
      <c r="D13" s="193"/>
      <c r="E13" s="158"/>
      <c r="F13" s="186"/>
      <c r="G13" s="184"/>
      <c r="H13" s="184"/>
      <c r="I13" s="184"/>
    </row>
    <row r="14" spans="1:13" s="138" customFormat="1">
      <c r="A14" s="177"/>
      <c r="B14" s="146"/>
      <c r="C14" s="189"/>
      <c r="D14" s="194" t="s">
        <v>96</v>
      </c>
      <c r="E14" s="159" t="s">
        <v>401</v>
      </c>
      <c r="F14" s="189"/>
      <c r="G14" s="175"/>
      <c r="H14" s="175"/>
      <c r="I14" s="147">
        <f>SUBTOTAL(9,I15:I28)</f>
        <v>0</v>
      </c>
      <c r="J14" s="175"/>
      <c r="K14" s="168"/>
      <c r="L14" s="168"/>
      <c r="M14" s="175"/>
    </row>
    <row r="15" spans="1:13" s="134" customFormat="1">
      <c r="A15" s="144"/>
      <c r="B15" s="139"/>
      <c r="C15" s="179"/>
      <c r="D15" s="195"/>
      <c r="E15" s="157" t="s">
        <v>175</v>
      </c>
      <c r="F15" s="179"/>
      <c r="G15" s="176"/>
      <c r="H15" s="176"/>
      <c r="I15" s="140">
        <f>SUBTOTAL(9,I16:I23)</f>
        <v>0</v>
      </c>
      <c r="J15" s="201"/>
      <c r="K15" s="170"/>
      <c r="L15" s="170"/>
      <c r="M15" s="201"/>
    </row>
    <row r="16" spans="1:13" s="134" customFormat="1" ht="92.45" customHeight="1">
      <c r="A16" s="144">
        <v>1</v>
      </c>
      <c r="B16" s="141"/>
      <c r="C16" s="141" t="s">
        <v>113</v>
      </c>
      <c r="D16" s="196" t="s">
        <v>149</v>
      </c>
      <c r="E16" s="160" t="s">
        <v>265</v>
      </c>
      <c r="F16" s="141" t="s">
        <v>76</v>
      </c>
      <c r="G16" s="142">
        <v>1</v>
      </c>
      <c r="H16" s="143"/>
      <c r="I16" s="143">
        <f t="shared" ref="I16:I23" si="0">ROUND(G16*H16,2)</f>
        <v>0</v>
      </c>
      <c r="J16" s="201"/>
      <c r="K16" s="154"/>
      <c r="L16" s="154"/>
      <c r="M16" s="201"/>
    </row>
    <row r="17" spans="1:13" s="134" customFormat="1" ht="89.25">
      <c r="A17" s="144">
        <v>2</v>
      </c>
      <c r="B17" s="141"/>
      <c r="C17" s="141" t="s">
        <v>113</v>
      </c>
      <c r="D17" s="196" t="s">
        <v>150</v>
      </c>
      <c r="E17" s="160" t="s">
        <v>157</v>
      </c>
      <c r="F17" s="141" t="s">
        <v>76</v>
      </c>
      <c r="G17" s="142">
        <v>1</v>
      </c>
      <c r="H17" s="143"/>
      <c r="I17" s="143">
        <f t="shared" si="0"/>
        <v>0</v>
      </c>
      <c r="J17" s="144"/>
      <c r="K17" s="154"/>
      <c r="L17" s="154"/>
      <c r="M17" s="201"/>
    </row>
    <row r="18" spans="1:13" s="134" customFormat="1" ht="38.25">
      <c r="A18" s="144">
        <v>3</v>
      </c>
      <c r="B18" s="141"/>
      <c r="C18" s="141" t="s">
        <v>113</v>
      </c>
      <c r="D18" s="196" t="s">
        <v>232</v>
      </c>
      <c r="E18" s="160" t="s">
        <v>231</v>
      </c>
      <c r="F18" s="141" t="s">
        <v>76</v>
      </c>
      <c r="G18" s="142">
        <v>1</v>
      </c>
      <c r="H18" s="143"/>
      <c r="I18" s="143">
        <f t="shared" si="0"/>
        <v>0</v>
      </c>
      <c r="J18" s="201"/>
      <c r="K18" s="154"/>
      <c r="L18" s="154"/>
      <c r="M18" s="201"/>
    </row>
    <row r="19" spans="1:13" s="134" customFormat="1" ht="51">
      <c r="A19" s="144">
        <v>4</v>
      </c>
      <c r="B19" s="141"/>
      <c r="C19" s="141" t="s">
        <v>113</v>
      </c>
      <c r="D19" s="196" t="s">
        <v>233</v>
      </c>
      <c r="E19" s="160" t="s">
        <v>234</v>
      </c>
      <c r="F19" s="141" t="s">
        <v>76</v>
      </c>
      <c r="G19" s="142">
        <v>1</v>
      </c>
      <c r="H19" s="143"/>
      <c r="I19" s="143">
        <f t="shared" si="0"/>
        <v>0</v>
      </c>
      <c r="J19" s="201"/>
      <c r="K19" s="154"/>
      <c r="L19" s="154"/>
      <c r="M19" s="201"/>
    </row>
    <row r="20" spans="1:13" s="134" customFormat="1" ht="63.75">
      <c r="A20" s="144">
        <v>5</v>
      </c>
      <c r="B20" s="141"/>
      <c r="C20" s="190" t="s">
        <v>113</v>
      </c>
      <c r="D20" s="154" t="s">
        <v>179</v>
      </c>
      <c r="E20" s="160" t="s">
        <v>235</v>
      </c>
      <c r="F20" s="141" t="s">
        <v>76</v>
      </c>
      <c r="G20" s="142">
        <v>1</v>
      </c>
      <c r="H20" s="143"/>
      <c r="I20" s="143">
        <f t="shared" si="0"/>
        <v>0</v>
      </c>
      <c r="J20" s="203"/>
      <c r="K20" s="154"/>
      <c r="L20" s="170"/>
      <c r="M20" s="201"/>
    </row>
    <row r="21" spans="1:13" s="134" customFormat="1" ht="25.5">
      <c r="A21" s="144">
        <v>6</v>
      </c>
      <c r="B21" s="141"/>
      <c r="C21" s="190" t="s">
        <v>113</v>
      </c>
      <c r="D21" s="230" t="s">
        <v>126</v>
      </c>
      <c r="E21" s="160" t="s">
        <v>236</v>
      </c>
      <c r="F21" s="141" t="s">
        <v>76</v>
      </c>
      <c r="G21" s="152">
        <v>1</v>
      </c>
      <c r="H21" s="143"/>
      <c r="I21" s="143">
        <f t="shared" si="0"/>
        <v>0</v>
      </c>
      <c r="J21" s="203"/>
      <c r="K21" s="154"/>
      <c r="L21" s="172"/>
      <c r="M21" s="201"/>
    </row>
    <row r="22" spans="1:13" s="134" customFormat="1" ht="25.5">
      <c r="A22" s="144">
        <v>7</v>
      </c>
      <c r="B22" s="141"/>
      <c r="C22" s="190" t="s">
        <v>113</v>
      </c>
      <c r="D22" s="230" t="s">
        <v>237</v>
      </c>
      <c r="E22" s="160" t="s">
        <v>180</v>
      </c>
      <c r="F22" s="141" t="s">
        <v>76</v>
      </c>
      <c r="G22" s="142">
        <v>1</v>
      </c>
      <c r="H22" s="143"/>
      <c r="I22" s="143">
        <f t="shared" si="0"/>
        <v>0</v>
      </c>
      <c r="J22" s="203"/>
      <c r="K22" s="154"/>
      <c r="L22" s="172"/>
      <c r="M22" s="201"/>
    </row>
    <row r="23" spans="1:13" s="134" customFormat="1" ht="38.25">
      <c r="A23" s="144">
        <v>8</v>
      </c>
      <c r="B23" s="141"/>
      <c r="C23" s="190" t="s">
        <v>113</v>
      </c>
      <c r="D23" s="230" t="s">
        <v>238</v>
      </c>
      <c r="E23" s="160" t="s">
        <v>239</v>
      </c>
      <c r="F23" s="141" t="s">
        <v>76</v>
      </c>
      <c r="G23" s="142">
        <v>1</v>
      </c>
      <c r="H23" s="143"/>
      <c r="I23" s="143">
        <f t="shared" si="0"/>
        <v>0</v>
      </c>
      <c r="J23" s="203"/>
      <c r="K23" s="154"/>
      <c r="L23" s="172"/>
      <c r="M23" s="201"/>
    </row>
    <row r="24" spans="1:13" s="134" customFormat="1">
      <c r="A24" s="144"/>
      <c r="B24" s="141"/>
      <c r="C24" s="139"/>
      <c r="D24" s="169"/>
      <c r="E24" s="157" t="s">
        <v>176</v>
      </c>
      <c r="F24" s="199"/>
      <c r="G24" s="176"/>
      <c r="H24" s="176"/>
      <c r="I24" s="140">
        <f>SUBTOTAL(9,I25:I28)</f>
        <v>0</v>
      </c>
      <c r="J24" s="201"/>
      <c r="K24" s="170"/>
      <c r="L24" s="170"/>
      <c r="M24" s="201"/>
    </row>
    <row r="25" spans="1:13" s="134" customFormat="1" ht="102">
      <c r="A25" s="144">
        <v>9</v>
      </c>
      <c r="B25" s="141"/>
      <c r="C25" s="141" t="s">
        <v>113</v>
      </c>
      <c r="D25" s="196" t="s">
        <v>87</v>
      </c>
      <c r="E25" s="160" t="s">
        <v>241</v>
      </c>
      <c r="F25" s="141" t="s">
        <v>76</v>
      </c>
      <c r="G25" s="142">
        <v>1</v>
      </c>
      <c r="H25" s="143"/>
      <c r="I25" s="149">
        <f t="shared" ref="I25:I28" si="1">ROUND(G25*H25,2)</f>
        <v>0</v>
      </c>
      <c r="J25" s="204"/>
      <c r="K25" s="154"/>
      <c r="L25" s="170"/>
      <c r="M25" s="201"/>
    </row>
    <row r="26" spans="1:13" s="134" customFormat="1" ht="63.75">
      <c r="A26" s="144">
        <v>10</v>
      </c>
      <c r="B26" s="141"/>
      <c r="C26" s="141" t="s">
        <v>113</v>
      </c>
      <c r="D26" s="196" t="s">
        <v>220</v>
      </c>
      <c r="E26" s="160" t="s">
        <v>152</v>
      </c>
      <c r="F26" s="141" t="s">
        <v>76</v>
      </c>
      <c r="G26" s="142">
        <v>1</v>
      </c>
      <c r="H26" s="143"/>
      <c r="I26" s="149">
        <f t="shared" si="1"/>
        <v>0</v>
      </c>
      <c r="J26" s="201"/>
      <c r="K26" s="154"/>
      <c r="L26" s="170"/>
      <c r="M26" s="201"/>
    </row>
    <row r="27" spans="1:13" s="134" customFormat="1" ht="25.5">
      <c r="A27" s="144">
        <v>11</v>
      </c>
      <c r="B27" s="141"/>
      <c r="C27" s="141" t="s">
        <v>113</v>
      </c>
      <c r="D27" s="167" t="s">
        <v>124</v>
      </c>
      <c r="E27" s="161" t="s">
        <v>144</v>
      </c>
      <c r="F27" s="141" t="s">
        <v>76</v>
      </c>
      <c r="G27" s="142">
        <v>1</v>
      </c>
      <c r="H27" s="143"/>
      <c r="I27" s="149">
        <f t="shared" si="1"/>
        <v>0</v>
      </c>
      <c r="J27" s="205"/>
      <c r="K27" s="154"/>
      <c r="L27" s="172"/>
      <c r="M27" s="201"/>
    </row>
    <row r="28" spans="1:13" s="134" customFormat="1" ht="25.5">
      <c r="A28" s="144">
        <v>12</v>
      </c>
      <c r="B28" s="141"/>
      <c r="C28" s="141" t="s">
        <v>113</v>
      </c>
      <c r="D28" s="154" t="s">
        <v>125</v>
      </c>
      <c r="E28" s="160" t="s">
        <v>145</v>
      </c>
      <c r="F28" s="141" t="s">
        <v>76</v>
      </c>
      <c r="G28" s="142">
        <v>1</v>
      </c>
      <c r="H28" s="143"/>
      <c r="I28" s="143">
        <f t="shared" si="1"/>
        <v>0</v>
      </c>
      <c r="J28" s="205"/>
      <c r="K28" s="154"/>
      <c r="L28" s="172"/>
      <c r="M28" s="201"/>
    </row>
    <row r="29" spans="1:13">
      <c r="A29" s="178"/>
      <c r="B29" s="187"/>
      <c r="C29" s="187"/>
      <c r="D29" s="197"/>
      <c r="E29" s="163" t="s">
        <v>109</v>
      </c>
      <c r="F29" s="187"/>
      <c r="G29" s="200"/>
      <c r="H29" s="200"/>
      <c r="I29" s="150">
        <f>SUBTOTAL(9,I14:I28)</f>
        <v>0</v>
      </c>
      <c r="J29" s="200"/>
      <c r="K29" s="173"/>
    </row>
  </sheetData>
  <sheetProtection formatCells="0" formatColumns="0" formatRows="0" insertColumns="0" insertRows="0" insertHyperlinks="0" deleteColumns="0" deleteRows="0" sort="0" autoFilter="0" pivotTables="0"/>
  <mergeCells count="4">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35" fitToHeight="999" orientation="landscape" errors="blank"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B06A2-F4C0-4760-ABFF-19362FA55E83}">
  <sheetPr>
    <pageSetUpPr fitToPage="1"/>
  </sheetPr>
  <dimension ref="A1:M71"/>
  <sheetViews>
    <sheetView showGridLines="0" zoomScaleNormal="100" workbookViewId="0">
      <selection activeCell="E17" sqref="E17"/>
    </sheetView>
  </sheetViews>
  <sheetFormatPr defaultColWidth="9.140625" defaultRowHeight="12.75"/>
  <cols>
    <col min="1" max="1" width="5.5703125" style="185" customWidth="1"/>
    <col min="2" max="2" width="4.42578125" style="188" customWidth="1"/>
    <col min="3" max="3" width="7.140625" style="188" customWidth="1"/>
    <col min="4" max="4" width="12.7109375" style="198" customWidth="1"/>
    <col min="5" max="5" width="94.28515625" style="164" customWidth="1"/>
    <col min="6" max="6" width="7.7109375" style="188" customWidth="1"/>
    <col min="7" max="7" width="9.85546875" style="185" customWidth="1"/>
    <col min="8" max="8" width="13.140625" style="185" customWidth="1"/>
    <col min="9" max="9" width="15.5703125" style="185" customWidth="1"/>
    <col min="10" max="10" width="9.140625" style="185"/>
    <col min="11" max="11" width="28.7109375" style="174" customWidth="1"/>
    <col min="12" max="12" width="10.7109375" style="174" customWidth="1"/>
    <col min="13" max="13" width="9.140625" style="185"/>
    <col min="14" max="16384" width="9.140625" style="81"/>
  </cols>
  <sheetData>
    <row r="1" spans="1:13" s="174" customFormat="1" ht="18">
      <c r="A1" s="210" t="s">
        <v>114</v>
      </c>
      <c r="B1" s="211"/>
      <c r="C1" s="211"/>
      <c r="D1" s="191"/>
      <c r="E1" s="191"/>
      <c r="F1" s="211"/>
      <c r="G1" s="211"/>
      <c r="H1" s="211"/>
      <c r="I1" s="211"/>
    </row>
    <row r="2" spans="1:13" s="174" customFormat="1">
      <c r="A2" s="212" t="s">
        <v>60</v>
      </c>
      <c r="B2" s="211"/>
      <c r="C2" s="135" t="str">
        <f>'Krycí list'!E5</f>
        <v>Budova A + budova B</v>
      </c>
      <c r="D2" s="192"/>
      <c r="E2" s="192"/>
      <c r="F2" s="211"/>
      <c r="G2" s="211"/>
      <c r="H2" s="211"/>
      <c r="I2" s="211"/>
    </row>
    <row r="3" spans="1:13" s="174" customFormat="1">
      <c r="A3" s="212" t="s">
        <v>61</v>
      </c>
      <c r="B3" s="211"/>
      <c r="C3" s="353" t="str">
        <f>'Krycí list'!E7</f>
        <v>Základní škola, Liberec, Švermova 403/40, p. o.</v>
      </c>
      <c r="D3" s="354"/>
      <c r="E3" s="354"/>
      <c r="F3" s="211"/>
      <c r="G3" s="211"/>
      <c r="H3" s="211"/>
      <c r="I3" s="135"/>
    </row>
    <row r="4" spans="1:13" s="174" customFormat="1">
      <c r="A4" s="212" t="s">
        <v>62</v>
      </c>
      <c r="B4" s="211"/>
      <c r="C4" s="135" t="str">
        <f>'Krycí list'!E9</f>
        <v>OCENĚNÝ SOUPIS PRACÍ A DODÁVEK A SLUŽEB</v>
      </c>
      <c r="D4" s="192"/>
      <c r="E4" s="192"/>
      <c r="F4" s="211"/>
      <c r="G4" s="211"/>
      <c r="H4" s="211"/>
      <c r="I4" s="135"/>
    </row>
    <row r="5" spans="1:13" s="174" customFormat="1">
      <c r="A5" s="211" t="s">
        <v>70</v>
      </c>
      <c r="B5" s="211"/>
      <c r="C5" s="135" t="str">
        <f>'Krycí list'!P5</f>
        <v xml:space="preserve"> </v>
      </c>
      <c r="D5" s="192"/>
      <c r="E5" s="192"/>
      <c r="F5" s="211"/>
      <c r="G5" s="211"/>
      <c r="H5" s="211"/>
      <c r="I5" s="135"/>
    </row>
    <row r="6" spans="1:13" s="174" customFormat="1">
      <c r="A6" s="211"/>
      <c r="B6" s="211"/>
      <c r="C6" s="135"/>
      <c r="D6" s="192"/>
      <c r="E6" s="192"/>
      <c r="F6" s="211"/>
      <c r="G6" s="211"/>
      <c r="H6" s="211"/>
      <c r="I6" s="135"/>
    </row>
    <row r="7" spans="1:13" s="174" customFormat="1">
      <c r="A7" s="211" t="s">
        <v>64</v>
      </c>
      <c r="B7" s="211"/>
      <c r="C7" s="353" t="str">
        <f>'Krycí list'!E26</f>
        <v>Statutární Město Liberec,
Švermova 403/40, Liberec X-Františkov, 460 10 Liberec</v>
      </c>
      <c r="D7" s="354"/>
      <c r="E7" s="354"/>
      <c r="F7" s="211"/>
      <c r="G7" s="211"/>
      <c r="H7" s="211"/>
      <c r="I7" s="135"/>
    </row>
    <row r="8" spans="1:13" s="174" customFormat="1">
      <c r="A8" s="211" t="s">
        <v>65</v>
      </c>
      <c r="B8" s="211"/>
      <c r="C8" s="353" t="str">
        <f>'Krycí list'!E28</f>
        <v xml:space="preserve"> </v>
      </c>
      <c r="D8" s="354"/>
      <c r="E8" s="192"/>
      <c r="F8" s="211"/>
      <c r="G8" s="211"/>
      <c r="H8" s="211"/>
      <c r="I8" s="135"/>
    </row>
    <row r="9" spans="1:13" s="174" customFormat="1">
      <c r="A9" s="211" t="s">
        <v>66</v>
      </c>
      <c r="B9" s="211"/>
      <c r="C9" s="355">
        <f>'Krycí list'!O31</f>
        <v>0</v>
      </c>
      <c r="D9" s="354"/>
      <c r="E9" s="192"/>
      <c r="F9" s="211"/>
      <c r="G9" s="211"/>
      <c r="H9" s="211"/>
      <c r="I9" s="135"/>
    </row>
    <row r="10" spans="1:13" s="174" customFormat="1">
      <c r="A10" s="211"/>
      <c r="B10" s="211"/>
      <c r="C10" s="211"/>
      <c r="D10" s="191"/>
      <c r="E10" s="191"/>
      <c r="F10" s="211"/>
      <c r="G10" s="211"/>
      <c r="H10" s="211"/>
      <c r="I10" s="211"/>
    </row>
    <row r="11" spans="1:13" s="208" customFormat="1" ht="50.25" customHeight="1">
      <c r="A11" s="182" t="s">
        <v>71</v>
      </c>
      <c r="B11" s="136" t="s">
        <v>72</v>
      </c>
      <c r="C11" s="136" t="s">
        <v>73</v>
      </c>
      <c r="D11" s="136" t="s">
        <v>108</v>
      </c>
      <c r="E11" s="136" t="s">
        <v>105</v>
      </c>
      <c r="F11" s="136" t="s">
        <v>74</v>
      </c>
      <c r="G11" s="136" t="s">
        <v>75</v>
      </c>
      <c r="H11" s="136" t="s">
        <v>106</v>
      </c>
      <c r="I11" s="136" t="s">
        <v>107</v>
      </c>
      <c r="J11" s="207"/>
      <c r="K11" s="214" t="s">
        <v>110</v>
      </c>
      <c r="L11" s="180" t="s">
        <v>158</v>
      </c>
    </row>
    <row r="12" spans="1:13" s="188" customFormat="1">
      <c r="A12" s="183">
        <v>1</v>
      </c>
      <c r="B12" s="151">
        <v>2</v>
      </c>
      <c r="C12" s="151">
        <v>3</v>
      </c>
      <c r="D12" s="137">
        <v>4</v>
      </c>
      <c r="E12" s="137">
        <v>5</v>
      </c>
      <c r="F12" s="151">
        <v>6</v>
      </c>
      <c r="G12" s="151">
        <v>7</v>
      </c>
      <c r="H12" s="151">
        <v>8</v>
      </c>
      <c r="I12" s="151">
        <v>9</v>
      </c>
      <c r="J12" s="209"/>
      <c r="K12" s="213">
        <v>10</v>
      </c>
      <c r="L12" s="181">
        <v>12</v>
      </c>
    </row>
    <row r="13" spans="1:13">
      <c r="A13" s="184"/>
      <c r="B13" s="186"/>
      <c r="C13" s="186"/>
      <c r="D13" s="193"/>
      <c r="E13" s="158"/>
      <c r="F13" s="186"/>
      <c r="G13" s="184"/>
      <c r="H13" s="184"/>
      <c r="I13" s="184"/>
    </row>
    <row r="14" spans="1:13" s="138" customFormat="1">
      <c r="A14" s="177"/>
      <c r="B14" s="146"/>
      <c r="C14" s="189"/>
      <c r="D14" s="194" t="s">
        <v>96</v>
      </c>
      <c r="E14" s="159" t="s">
        <v>402</v>
      </c>
      <c r="F14" s="189"/>
      <c r="G14" s="175"/>
      <c r="H14" s="175"/>
      <c r="I14" s="147">
        <f>SUBTOTAL(9,I15:I70)</f>
        <v>0</v>
      </c>
      <c r="J14" s="175"/>
      <c r="K14" s="168"/>
      <c r="L14" s="168"/>
      <c r="M14" s="175"/>
    </row>
    <row r="15" spans="1:13" s="134" customFormat="1">
      <c r="A15" s="144"/>
      <c r="B15" s="139"/>
      <c r="C15" s="179"/>
      <c r="D15" s="195"/>
      <c r="E15" s="157" t="s">
        <v>175</v>
      </c>
      <c r="F15" s="179"/>
      <c r="G15" s="176"/>
      <c r="H15" s="176"/>
      <c r="I15" s="140">
        <f>SUBTOTAL(9,I16:I23)</f>
        <v>0</v>
      </c>
      <c r="J15" s="201"/>
      <c r="K15" s="170"/>
      <c r="L15" s="170"/>
      <c r="M15" s="201"/>
    </row>
    <row r="16" spans="1:13" s="134" customFormat="1" ht="92.45" customHeight="1">
      <c r="A16" s="144">
        <v>1</v>
      </c>
      <c r="B16" s="141"/>
      <c r="C16" s="141" t="s">
        <v>113</v>
      </c>
      <c r="D16" s="196" t="s">
        <v>149</v>
      </c>
      <c r="E16" s="161" t="s">
        <v>262</v>
      </c>
      <c r="F16" s="141" t="s">
        <v>76</v>
      </c>
      <c r="G16" s="142">
        <v>1</v>
      </c>
      <c r="H16" s="143"/>
      <c r="I16" s="143">
        <f t="shared" ref="I16:I23" si="0">ROUND(G16*H16,2)</f>
        <v>0</v>
      </c>
      <c r="J16" s="201"/>
      <c r="K16" s="154"/>
      <c r="L16" s="154"/>
      <c r="M16" s="201"/>
    </row>
    <row r="17" spans="1:13" s="134" customFormat="1" ht="89.25">
      <c r="A17" s="144">
        <v>2</v>
      </c>
      <c r="B17" s="141"/>
      <c r="C17" s="141" t="s">
        <v>113</v>
      </c>
      <c r="D17" s="196" t="s">
        <v>150</v>
      </c>
      <c r="E17" s="160" t="s">
        <v>157</v>
      </c>
      <c r="F17" s="141" t="s">
        <v>76</v>
      </c>
      <c r="G17" s="142">
        <v>1</v>
      </c>
      <c r="H17" s="143"/>
      <c r="I17" s="143">
        <f t="shared" si="0"/>
        <v>0</v>
      </c>
      <c r="J17" s="144"/>
      <c r="K17" s="154"/>
      <c r="L17" s="154"/>
      <c r="M17" s="201"/>
    </row>
    <row r="18" spans="1:13" s="134" customFormat="1" ht="51">
      <c r="A18" s="144">
        <v>3</v>
      </c>
      <c r="B18" s="141"/>
      <c r="C18" s="141" t="s">
        <v>113</v>
      </c>
      <c r="D18" s="196" t="s">
        <v>115</v>
      </c>
      <c r="E18" s="160" t="s">
        <v>185</v>
      </c>
      <c r="F18" s="141" t="s">
        <v>76</v>
      </c>
      <c r="G18" s="142">
        <v>1</v>
      </c>
      <c r="H18" s="143"/>
      <c r="I18" s="143">
        <f t="shared" si="0"/>
        <v>0</v>
      </c>
      <c r="J18" s="201"/>
      <c r="K18" s="154"/>
      <c r="L18" s="154"/>
      <c r="M18" s="201"/>
    </row>
    <row r="19" spans="1:13" s="134" customFormat="1">
      <c r="A19" s="144">
        <v>4</v>
      </c>
      <c r="B19" s="141"/>
      <c r="C19" s="190" t="s">
        <v>113</v>
      </c>
      <c r="D19" s="154" t="s">
        <v>126</v>
      </c>
      <c r="E19" s="160" t="s">
        <v>161</v>
      </c>
      <c r="F19" s="141" t="s">
        <v>76</v>
      </c>
      <c r="G19" s="142">
        <v>1</v>
      </c>
      <c r="H19" s="143"/>
      <c r="I19" s="143">
        <f t="shared" si="0"/>
        <v>0</v>
      </c>
      <c r="J19" s="203"/>
      <c r="K19" s="154"/>
      <c r="L19" s="172"/>
      <c r="M19" s="201"/>
    </row>
    <row r="20" spans="1:13" s="134" customFormat="1" ht="38.25">
      <c r="A20" s="144">
        <v>5</v>
      </c>
      <c r="B20" s="141"/>
      <c r="C20" s="190" t="s">
        <v>113</v>
      </c>
      <c r="D20" s="154" t="s">
        <v>164</v>
      </c>
      <c r="E20" s="160" t="s">
        <v>162</v>
      </c>
      <c r="F20" s="141" t="s">
        <v>76</v>
      </c>
      <c r="G20" s="142">
        <v>1</v>
      </c>
      <c r="H20" s="143"/>
      <c r="I20" s="143">
        <f t="shared" si="0"/>
        <v>0</v>
      </c>
      <c r="J20" s="203"/>
      <c r="K20" s="170"/>
      <c r="L20" s="170"/>
      <c r="M20" s="201"/>
    </row>
    <row r="21" spans="1:13" s="134" customFormat="1" ht="25.5">
      <c r="A21" s="144">
        <v>6</v>
      </c>
      <c r="B21" s="141"/>
      <c r="C21" s="190" t="s">
        <v>113</v>
      </c>
      <c r="D21" s="154" t="s">
        <v>126</v>
      </c>
      <c r="E21" s="160" t="s">
        <v>163</v>
      </c>
      <c r="F21" s="141" t="s">
        <v>76</v>
      </c>
      <c r="G21" s="142">
        <v>1</v>
      </c>
      <c r="H21" s="143"/>
      <c r="I21" s="143">
        <f t="shared" si="0"/>
        <v>0</v>
      </c>
      <c r="J21" s="203"/>
      <c r="K21" s="154"/>
      <c r="L21" s="170"/>
      <c r="M21" s="201"/>
    </row>
    <row r="22" spans="1:13" s="134" customFormat="1" ht="25.5">
      <c r="A22" s="144">
        <v>7</v>
      </c>
      <c r="B22" s="141"/>
      <c r="C22" s="141" t="s">
        <v>113</v>
      </c>
      <c r="D22" s="167" t="s">
        <v>122</v>
      </c>
      <c r="E22" s="160" t="s">
        <v>136</v>
      </c>
      <c r="F22" s="141" t="s">
        <v>76</v>
      </c>
      <c r="G22" s="142">
        <v>1</v>
      </c>
      <c r="H22" s="143"/>
      <c r="I22" s="143">
        <f t="shared" si="0"/>
        <v>0</v>
      </c>
      <c r="J22" s="201"/>
      <c r="K22" s="154"/>
      <c r="L22" s="154"/>
      <c r="M22" s="201"/>
    </row>
    <row r="23" spans="1:13" s="134" customFormat="1" ht="63.75">
      <c r="A23" s="144">
        <v>8</v>
      </c>
      <c r="B23" s="141"/>
      <c r="C23" s="141" t="s">
        <v>113</v>
      </c>
      <c r="D23" s="196" t="s">
        <v>128</v>
      </c>
      <c r="E23" s="160" t="s">
        <v>183</v>
      </c>
      <c r="F23" s="141" t="s">
        <v>76</v>
      </c>
      <c r="G23" s="142">
        <v>1</v>
      </c>
      <c r="H23" s="143"/>
      <c r="I23" s="143">
        <f t="shared" si="0"/>
        <v>0</v>
      </c>
      <c r="J23" s="201"/>
      <c r="K23" s="170"/>
      <c r="L23" s="170"/>
      <c r="M23" s="201"/>
    </row>
    <row r="24" spans="1:13" s="134" customFormat="1">
      <c r="A24" s="144"/>
      <c r="B24" s="141"/>
      <c r="C24" s="139"/>
      <c r="D24" s="169"/>
      <c r="E24" s="157" t="s">
        <v>259</v>
      </c>
      <c r="F24" s="199"/>
      <c r="G24" s="176"/>
      <c r="H24" s="176"/>
      <c r="I24" s="140">
        <f>SUBTOTAL(9,I25:I47)</f>
        <v>0</v>
      </c>
      <c r="J24" s="201"/>
      <c r="K24" s="170"/>
      <c r="L24" s="170"/>
      <c r="M24" s="201"/>
    </row>
    <row r="25" spans="1:13" s="134" customFormat="1" ht="89.25">
      <c r="A25" s="144">
        <v>9</v>
      </c>
      <c r="B25" s="141"/>
      <c r="C25" s="141" t="s">
        <v>113</v>
      </c>
      <c r="D25" s="196" t="s">
        <v>129</v>
      </c>
      <c r="E25" s="160" t="s">
        <v>156</v>
      </c>
      <c r="F25" s="141" t="s">
        <v>76</v>
      </c>
      <c r="G25" s="142">
        <v>16</v>
      </c>
      <c r="H25" s="143"/>
      <c r="I25" s="149">
        <f t="shared" ref="I25:I47" si="1">ROUND(G25*H25,2)</f>
        <v>0</v>
      </c>
      <c r="J25" s="201"/>
      <c r="K25" s="170"/>
      <c r="L25" s="170"/>
      <c r="M25" s="201"/>
    </row>
    <row r="26" spans="1:13" s="134" customFormat="1" ht="114.75">
      <c r="A26" s="144">
        <v>10</v>
      </c>
      <c r="B26" s="141"/>
      <c r="C26" s="141" t="s">
        <v>113</v>
      </c>
      <c r="D26" s="196" t="s">
        <v>81</v>
      </c>
      <c r="E26" s="160" t="s">
        <v>155</v>
      </c>
      <c r="F26" s="141" t="s">
        <v>76</v>
      </c>
      <c r="G26" s="142">
        <f>G25</f>
        <v>16</v>
      </c>
      <c r="H26" s="143"/>
      <c r="I26" s="149">
        <f t="shared" si="1"/>
        <v>0</v>
      </c>
      <c r="J26" s="201"/>
      <c r="K26" s="170"/>
      <c r="L26" s="170"/>
      <c r="M26" s="201"/>
    </row>
    <row r="27" spans="1:13" s="134" customFormat="1" ht="38.25">
      <c r="A27" s="144">
        <v>11</v>
      </c>
      <c r="B27" s="141"/>
      <c r="C27" s="141" t="s">
        <v>113</v>
      </c>
      <c r="D27" s="196" t="s">
        <v>82</v>
      </c>
      <c r="E27" s="160" t="s">
        <v>154</v>
      </c>
      <c r="F27" s="141" t="s">
        <v>76</v>
      </c>
      <c r="G27" s="142">
        <v>4</v>
      </c>
      <c r="H27" s="143"/>
      <c r="I27" s="149">
        <f t="shared" si="1"/>
        <v>0</v>
      </c>
      <c r="J27" s="201"/>
      <c r="K27" s="170"/>
      <c r="L27" s="170"/>
      <c r="M27" s="201"/>
    </row>
    <row r="28" spans="1:13" s="134" customFormat="1" ht="38.25">
      <c r="A28" s="144">
        <v>12</v>
      </c>
      <c r="B28" s="141"/>
      <c r="C28" s="141" t="s">
        <v>113</v>
      </c>
      <c r="D28" s="196" t="s">
        <v>83</v>
      </c>
      <c r="E28" s="161" t="s">
        <v>117</v>
      </c>
      <c r="F28" s="141" t="s">
        <v>76</v>
      </c>
      <c r="G28" s="152">
        <f>CEILING(G25/31,1)</f>
        <v>1</v>
      </c>
      <c r="H28" s="143"/>
      <c r="I28" s="143">
        <f t="shared" si="1"/>
        <v>0</v>
      </c>
      <c r="J28" s="201"/>
      <c r="K28" s="170"/>
      <c r="L28" s="170"/>
      <c r="M28" s="201"/>
    </row>
    <row r="29" spans="1:13" s="134" customFormat="1" ht="76.5">
      <c r="A29" s="144">
        <v>13</v>
      </c>
      <c r="B29" s="141"/>
      <c r="C29" s="141" t="s">
        <v>113</v>
      </c>
      <c r="D29" s="196" t="s">
        <v>84</v>
      </c>
      <c r="E29" s="161" t="s">
        <v>118</v>
      </c>
      <c r="F29" s="141" t="s">
        <v>76</v>
      </c>
      <c r="G29" s="142">
        <v>1</v>
      </c>
      <c r="H29" s="143"/>
      <c r="I29" s="149">
        <f t="shared" si="1"/>
        <v>0</v>
      </c>
      <c r="J29" s="201"/>
      <c r="K29" s="170"/>
      <c r="L29" s="170"/>
      <c r="M29" s="201"/>
    </row>
    <row r="30" spans="1:13" s="134" customFormat="1" ht="76.5">
      <c r="A30" s="144">
        <v>14</v>
      </c>
      <c r="B30" s="141"/>
      <c r="C30" s="141" t="s">
        <v>113</v>
      </c>
      <c r="D30" s="196" t="s">
        <v>85</v>
      </c>
      <c r="E30" s="160" t="s">
        <v>119</v>
      </c>
      <c r="F30" s="141" t="s">
        <v>76</v>
      </c>
      <c r="G30" s="142">
        <f>G25</f>
        <v>16</v>
      </c>
      <c r="H30" s="143"/>
      <c r="I30" s="149">
        <f t="shared" si="1"/>
        <v>0</v>
      </c>
      <c r="J30" s="201"/>
      <c r="K30" s="154"/>
      <c r="L30" s="170"/>
      <c r="M30" s="201"/>
    </row>
    <row r="31" spans="1:13" s="134" customFormat="1" ht="76.5">
      <c r="A31" s="144">
        <v>15</v>
      </c>
      <c r="B31" s="141"/>
      <c r="C31" s="141" t="s">
        <v>113</v>
      </c>
      <c r="D31" s="196" t="s">
        <v>86</v>
      </c>
      <c r="E31" s="161" t="s">
        <v>120</v>
      </c>
      <c r="F31" s="141" t="s">
        <v>76</v>
      </c>
      <c r="G31" s="142">
        <f>G25+1</f>
        <v>17</v>
      </c>
      <c r="H31" s="143"/>
      <c r="I31" s="149">
        <f t="shared" si="1"/>
        <v>0</v>
      </c>
      <c r="J31" s="201"/>
      <c r="K31" s="170"/>
      <c r="L31" s="170"/>
      <c r="M31" s="201"/>
    </row>
    <row r="32" spans="1:13" s="134" customFormat="1" ht="63.75">
      <c r="A32" s="144">
        <v>16</v>
      </c>
      <c r="B32" s="141"/>
      <c r="C32" s="141" t="s">
        <v>113</v>
      </c>
      <c r="D32" s="196" t="s">
        <v>178</v>
      </c>
      <c r="E32" s="161" t="s">
        <v>177</v>
      </c>
      <c r="F32" s="141" t="s">
        <v>76</v>
      </c>
      <c r="G32" s="142">
        <f>G25</f>
        <v>16</v>
      </c>
      <c r="H32" s="143"/>
      <c r="I32" s="149">
        <f t="shared" si="1"/>
        <v>0</v>
      </c>
      <c r="J32" s="201"/>
      <c r="K32" s="170"/>
      <c r="L32" s="170"/>
      <c r="M32" s="201"/>
    </row>
    <row r="33" spans="1:13" s="134" customFormat="1" ht="38.25">
      <c r="A33" s="144">
        <v>17</v>
      </c>
      <c r="B33" s="141"/>
      <c r="C33" s="141" t="s">
        <v>113</v>
      </c>
      <c r="D33" s="196" t="s">
        <v>130</v>
      </c>
      <c r="E33" s="161" t="s">
        <v>135</v>
      </c>
      <c r="F33" s="141" t="s">
        <v>76</v>
      </c>
      <c r="G33" s="142">
        <v>1</v>
      </c>
      <c r="H33" s="143"/>
      <c r="I33" s="149">
        <f t="shared" si="1"/>
        <v>0</v>
      </c>
      <c r="J33" s="201"/>
      <c r="K33" s="154"/>
      <c r="L33" s="170"/>
      <c r="M33" s="201"/>
    </row>
    <row r="34" spans="1:13" s="134" customFormat="1" ht="102">
      <c r="A34" s="144">
        <v>18</v>
      </c>
      <c r="B34" s="141"/>
      <c r="C34" s="141" t="s">
        <v>113</v>
      </c>
      <c r="D34" s="196" t="s">
        <v>87</v>
      </c>
      <c r="E34" s="160" t="s">
        <v>241</v>
      </c>
      <c r="F34" s="141" t="s">
        <v>76</v>
      </c>
      <c r="G34" s="142">
        <v>1</v>
      </c>
      <c r="H34" s="143"/>
      <c r="I34" s="149">
        <f t="shared" si="1"/>
        <v>0</v>
      </c>
      <c r="J34" s="204"/>
      <c r="K34" s="154"/>
      <c r="L34" s="170"/>
      <c r="M34" s="201"/>
    </row>
    <row r="35" spans="1:13" s="134" customFormat="1" ht="38.25">
      <c r="A35" s="144">
        <v>19</v>
      </c>
      <c r="B35" s="141"/>
      <c r="C35" s="141" t="s">
        <v>113</v>
      </c>
      <c r="D35" s="154" t="s">
        <v>111</v>
      </c>
      <c r="E35" s="161" t="s">
        <v>116</v>
      </c>
      <c r="F35" s="141" t="s">
        <v>76</v>
      </c>
      <c r="G35" s="142">
        <f>G25+1</f>
        <v>17</v>
      </c>
      <c r="H35" s="143"/>
      <c r="I35" s="149">
        <f t="shared" si="1"/>
        <v>0</v>
      </c>
      <c r="J35" s="201"/>
      <c r="K35" s="154"/>
      <c r="L35" s="154"/>
      <c r="M35" s="201"/>
    </row>
    <row r="36" spans="1:13" s="134" customFormat="1" ht="63.75">
      <c r="A36" s="144">
        <v>20</v>
      </c>
      <c r="B36" s="141"/>
      <c r="C36" s="141" t="s">
        <v>113</v>
      </c>
      <c r="D36" s="196" t="s">
        <v>88</v>
      </c>
      <c r="E36" s="160" t="s">
        <v>152</v>
      </c>
      <c r="F36" s="141" t="s">
        <v>76</v>
      </c>
      <c r="G36" s="142">
        <v>2</v>
      </c>
      <c r="H36" s="143"/>
      <c r="I36" s="149">
        <f t="shared" si="1"/>
        <v>0</v>
      </c>
      <c r="J36" s="201"/>
      <c r="K36" s="154"/>
      <c r="L36" s="170"/>
      <c r="M36" s="201"/>
    </row>
    <row r="37" spans="1:13" s="134" customFormat="1" ht="25.5">
      <c r="A37" s="144">
        <v>21</v>
      </c>
      <c r="B37" s="141"/>
      <c r="C37" s="141" t="s">
        <v>113</v>
      </c>
      <c r="D37" s="167" t="s">
        <v>124</v>
      </c>
      <c r="E37" s="161" t="s">
        <v>144</v>
      </c>
      <c r="F37" s="141" t="s">
        <v>76</v>
      </c>
      <c r="G37" s="142">
        <v>1</v>
      </c>
      <c r="H37" s="143"/>
      <c r="I37" s="149">
        <f t="shared" si="1"/>
        <v>0</v>
      </c>
      <c r="J37" s="205"/>
      <c r="K37" s="154"/>
      <c r="L37" s="172"/>
      <c r="M37" s="201"/>
    </row>
    <row r="38" spans="1:13" s="134" customFormat="1" ht="25.5">
      <c r="A38" s="144">
        <v>22</v>
      </c>
      <c r="B38" s="141"/>
      <c r="C38" s="141" t="s">
        <v>113</v>
      </c>
      <c r="D38" s="167" t="s">
        <v>125</v>
      </c>
      <c r="E38" s="160" t="s">
        <v>145</v>
      </c>
      <c r="F38" s="141" t="s">
        <v>76</v>
      </c>
      <c r="G38" s="142">
        <v>1</v>
      </c>
      <c r="H38" s="143"/>
      <c r="I38" s="149">
        <f t="shared" si="1"/>
        <v>0</v>
      </c>
      <c r="J38" s="205"/>
      <c r="K38" s="154"/>
      <c r="L38" s="172"/>
      <c r="M38" s="201"/>
    </row>
    <row r="39" spans="1:13" s="134" customFormat="1" ht="25.5">
      <c r="A39" s="144">
        <v>23</v>
      </c>
      <c r="B39" s="141"/>
      <c r="C39" s="141" t="s">
        <v>113</v>
      </c>
      <c r="D39" s="167" t="s">
        <v>126</v>
      </c>
      <c r="E39" s="160" t="s">
        <v>171</v>
      </c>
      <c r="F39" s="141" t="s">
        <v>76</v>
      </c>
      <c r="G39" s="142">
        <v>1</v>
      </c>
      <c r="H39" s="143"/>
      <c r="I39" s="149">
        <f t="shared" si="1"/>
        <v>0</v>
      </c>
      <c r="J39" s="205"/>
      <c r="K39" s="154"/>
      <c r="L39" s="172"/>
      <c r="M39" s="201"/>
    </row>
    <row r="40" spans="1:13" s="134" customFormat="1" ht="51">
      <c r="A40" s="144">
        <v>24</v>
      </c>
      <c r="B40" s="141"/>
      <c r="C40" s="141" t="s">
        <v>113</v>
      </c>
      <c r="D40" s="196" t="s">
        <v>103</v>
      </c>
      <c r="E40" s="161" t="s">
        <v>131</v>
      </c>
      <c r="F40" s="141" t="s">
        <v>76</v>
      </c>
      <c r="G40" s="142">
        <v>1</v>
      </c>
      <c r="H40" s="143"/>
      <c r="I40" s="149">
        <f t="shared" si="1"/>
        <v>0</v>
      </c>
      <c r="J40" s="205"/>
      <c r="K40" s="171"/>
      <c r="L40" s="172"/>
      <c r="M40" s="201"/>
    </row>
    <row r="41" spans="1:13" s="134" customFormat="1" ht="102">
      <c r="A41" s="144">
        <v>25</v>
      </c>
      <c r="B41" s="141"/>
      <c r="C41" s="141" t="s">
        <v>113</v>
      </c>
      <c r="D41" s="196" t="s">
        <v>89</v>
      </c>
      <c r="E41" s="160" t="s">
        <v>241</v>
      </c>
      <c r="F41" s="141" t="s">
        <v>76</v>
      </c>
      <c r="G41" s="142">
        <f>G25</f>
        <v>16</v>
      </c>
      <c r="H41" s="143"/>
      <c r="I41" s="149">
        <f t="shared" si="1"/>
        <v>0</v>
      </c>
      <c r="J41" s="201"/>
      <c r="K41" s="154"/>
      <c r="L41" s="170"/>
      <c r="M41" s="201"/>
    </row>
    <row r="42" spans="1:13" s="134" customFormat="1" ht="63.75">
      <c r="A42" s="144">
        <v>26</v>
      </c>
      <c r="B42" s="141"/>
      <c r="C42" s="141" t="s">
        <v>113</v>
      </c>
      <c r="D42" s="196" t="s">
        <v>88</v>
      </c>
      <c r="E42" s="160" t="s">
        <v>152</v>
      </c>
      <c r="F42" s="141" t="s">
        <v>76</v>
      </c>
      <c r="G42" s="142">
        <f>G25</f>
        <v>16</v>
      </c>
      <c r="H42" s="143"/>
      <c r="I42" s="149">
        <f t="shared" si="1"/>
        <v>0</v>
      </c>
      <c r="J42" s="205"/>
      <c r="K42" s="154"/>
      <c r="L42" s="170"/>
      <c r="M42" s="201"/>
    </row>
    <row r="43" spans="1:13" s="134" customFormat="1" ht="25.5">
      <c r="A43" s="144">
        <v>27</v>
      </c>
      <c r="B43" s="141"/>
      <c r="C43" s="141" t="s">
        <v>113</v>
      </c>
      <c r="D43" s="167" t="s">
        <v>124</v>
      </c>
      <c r="E43" s="161" t="s">
        <v>134</v>
      </c>
      <c r="F43" s="141" t="s">
        <v>76</v>
      </c>
      <c r="G43" s="142">
        <f>G26</f>
        <v>16</v>
      </c>
      <c r="H43" s="143"/>
      <c r="I43" s="149">
        <f t="shared" si="1"/>
        <v>0</v>
      </c>
      <c r="J43" s="205"/>
      <c r="K43" s="154"/>
      <c r="L43" s="172"/>
      <c r="M43" s="201"/>
    </row>
    <row r="44" spans="1:13" s="134" customFormat="1" ht="51">
      <c r="A44" s="144">
        <v>28</v>
      </c>
      <c r="B44" s="141"/>
      <c r="C44" s="141" t="s">
        <v>113</v>
      </c>
      <c r="D44" s="196" t="s">
        <v>104</v>
      </c>
      <c r="E44" s="161" t="s">
        <v>131</v>
      </c>
      <c r="F44" s="141" t="s">
        <v>76</v>
      </c>
      <c r="G44" s="142">
        <f>G25</f>
        <v>16</v>
      </c>
      <c r="H44" s="143"/>
      <c r="I44" s="149">
        <f t="shared" si="1"/>
        <v>0</v>
      </c>
      <c r="J44" s="205"/>
      <c r="K44" s="154"/>
      <c r="L44" s="172"/>
      <c r="M44" s="201"/>
    </row>
    <row r="45" spans="1:13" s="134" customFormat="1" ht="25.5">
      <c r="A45" s="144">
        <v>29</v>
      </c>
      <c r="B45" s="141"/>
      <c r="C45" s="141" t="s">
        <v>113</v>
      </c>
      <c r="D45" s="196" t="s">
        <v>112</v>
      </c>
      <c r="E45" s="160" t="s">
        <v>133</v>
      </c>
      <c r="F45" s="141" t="s">
        <v>76</v>
      </c>
      <c r="G45" s="142">
        <v>1</v>
      </c>
      <c r="H45" s="143"/>
      <c r="I45" s="149">
        <f t="shared" si="1"/>
        <v>0</v>
      </c>
      <c r="J45" s="205"/>
      <c r="K45" s="154"/>
      <c r="L45" s="172"/>
      <c r="M45" s="201"/>
    </row>
    <row r="46" spans="1:13" s="134" customFormat="1" ht="63.75">
      <c r="A46" s="144">
        <v>30</v>
      </c>
      <c r="B46" s="141"/>
      <c r="C46" s="141" t="s">
        <v>113</v>
      </c>
      <c r="D46" s="196" t="s">
        <v>92</v>
      </c>
      <c r="E46" s="160" t="s">
        <v>132</v>
      </c>
      <c r="F46" s="141" t="s">
        <v>76</v>
      </c>
      <c r="G46" s="142">
        <v>1</v>
      </c>
      <c r="H46" s="143"/>
      <c r="I46" s="149">
        <f t="shared" si="1"/>
        <v>0</v>
      </c>
      <c r="J46" s="204"/>
      <c r="K46" s="154"/>
      <c r="L46" s="172"/>
      <c r="M46" s="201"/>
    </row>
    <row r="47" spans="1:13" s="134" customFormat="1" ht="39" customHeight="1">
      <c r="A47" s="144">
        <v>31</v>
      </c>
      <c r="B47" s="141"/>
      <c r="C47" s="141" t="s">
        <v>113</v>
      </c>
      <c r="D47" s="196" t="s">
        <v>93</v>
      </c>
      <c r="E47" s="160" t="s">
        <v>147</v>
      </c>
      <c r="F47" s="141" t="s">
        <v>76</v>
      </c>
      <c r="G47" s="142">
        <v>2</v>
      </c>
      <c r="H47" s="143"/>
      <c r="I47" s="149">
        <f t="shared" si="1"/>
        <v>0</v>
      </c>
      <c r="J47" s="205"/>
      <c r="K47" s="154"/>
      <c r="L47" s="172"/>
      <c r="M47" s="201"/>
    </row>
    <row r="48" spans="1:13" s="134" customFormat="1" ht="25.5">
      <c r="A48" s="144"/>
      <c r="B48" s="141"/>
      <c r="C48" s="141"/>
      <c r="D48" s="196"/>
      <c r="E48" s="157" t="s">
        <v>228</v>
      </c>
      <c r="F48" s="199"/>
      <c r="G48" s="176"/>
      <c r="H48" s="176"/>
      <c r="I48" s="140">
        <f>SUBTOTAL(9,I49:I56)</f>
        <v>0</v>
      </c>
      <c r="J48" s="201"/>
      <c r="K48" s="170"/>
      <c r="L48" s="170"/>
      <c r="M48" s="201"/>
    </row>
    <row r="49" spans="1:13" s="134" customFormat="1" ht="76.5">
      <c r="A49" s="144">
        <v>32</v>
      </c>
      <c r="B49" s="141"/>
      <c r="C49" s="141" t="s">
        <v>113</v>
      </c>
      <c r="D49" s="196" t="s">
        <v>91</v>
      </c>
      <c r="E49" s="162" t="s">
        <v>153</v>
      </c>
      <c r="F49" s="141" t="s">
        <v>76</v>
      </c>
      <c r="G49" s="142">
        <v>1</v>
      </c>
      <c r="H49" s="143"/>
      <c r="I49" s="149">
        <f t="shared" ref="I49:I55" si="2">ROUND(G49*H49,2)</f>
        <v>0</v>
      </c>
      <c r="J49" s="201"/>
      <c r="K49" s="170"/>
      <c r="L49" s="170"/>
      <c r="M49" s="201"/>
    </row>
    <row r="50" spans="1:13" s="134" customFormat="1" ht="51">
      <c r="A50" s="144">
        <v>33</v>
      </c>
      <c r="B50" s="141"/>
      <c r="C50" s="141" t="s">
        <v>113</v>
      </c>
      <c r="D50" s="167" t="s">
        <v>123</v>
      </c>
      <c r="E50" s="162" t="s">
        <v>143</v>
      </c>
      <c r="F50" s="141" t="s">
        <v>76</v>
      </c>
      <c r="G50" s="142">
        <v>1</v>
      </c>
      <c r="H50" s="143"/>
      <c r="I50" s="149">
        <f t="shared" si="2"/>
        <v>0</v>
      </c>
      <c r="J50" s="201"/>
      <c r="K50" s="171"/>
      <c r="L50" s="170"/>
      <c r="M50" s="201"/>
    </row>
    <row r="51" spans="1:13" s="134" customFormat="1" ht="38.25">
      <c r="A51" s="144">
        <v>34</v>
      </c>
      <c r="B51" s="141"/>
      <c r="C51" s="141" t="s">
        <v>113</v>
      </c>
      <c r="D51" s="196" t="s">
        <v>90</v>
      </c>
      <c r="E51" s="161" t="s">
        <v>127</v>
      </c>
      <c r="F51" s="141" t="s">
        <v>76</v>
      </c>
      <c r="G51" s="142">
        <v>1</v>
      </c>
      <c r="H51" s="143"/>
      <c r="I51" s="149">
        <f t="shared" si="2"/>
        <v>0</v>
      </c>
      <c r="J51" s="201"/>
      <c r="K51" s="167"/>
      <c r="L51" s="172"/>
      <c r="M51" s="201"/>
    </row>
    <row r="52" spans="1:13" s="134" customFormat="1" ht="25.5">
      <c r="A52" s="144">
        <v>35</v>
      </c>
      <c r="B52" s="141"/>
      <c r="C52" s="141" t="s">
        <v>113</v>
      </c>
      <c r="D52" s="196" t="s">
        <v>94</v>
      </c>
      <c r="E52" s="160" t="s">
        <v>174</v>
      </c>
      <c r="F52" s="141" t="s">
        <v>76</v>
      </c>
      <c r="G52" s="142">
        <v>1</v>
      </c>
      <c r="H52" s="143"/>
      <c r="I52" s="143">
        <f t="shared" si="2"/>
        <v>0</v>
      </c>
      <c r="J52" s="205"/>
      <c r="K52" s="154"/>
      <c r="L52" s="172"/>
      <c r="M52" s="201"/>
    </row>
    <row r="53" spans="1:13" s="134" customFormat="1" ht="25.5">
      <c r="A53" s="144">
        <v>36</v>
      </c>
      <c r="B53" s="141"/>
      <c r="C53" s="141" t="s">
        <v>113</v>
      </c>
      <c r="D53" s="196" t="s">
        <v>167</v>
      </c>
      <c r="E53" s="160" t="s">
        <v>173</v>
      </c>
      <c r="F53" s="141" t="s">
        <v>76</v>
      </c>
      <c r="G53" s="142">
        <f>G52*2</f>
        <v>2</v>
      </c>
      <c r="H53" s="143"/>
      <c r="I53" s="143">
        <f t="shared" si="2"/>
        <v>0</v>
      </c>
      <c r="J53" s="205"/>
      <c r="K53" s="154"/>
      <c r="L53" s="172"/>
      <c r="M53" s="201"/>
    </row>
    <row r="54" spans="1:13" s="134" customFormat="1" ht="25.5">
      <c r="A54" s="144">
        <v>37</v>
      </c>
      <c r="B54" s="141"/>
      <c r="C54" s="141" t="s">
        <v>113</v>
      </c>
      <c r="D54" s="196" t="s">
        <v>169</v>
      </c>
      <c r="E54" s="160" t="s">
        <v>165</v>
      </c>
      <c r="F54" s="141" t="s">
        <v>76</v>
      </c>
      <c r="G54" s="142">
        <f>G52</f>
        <v>1</v>
      </c>
      <c r="H54" s="143"/>
      <c r="I54" s="143">
        <f t="shared" si="2"/>
        <v>0</v>
      </c>
      <c r="J54" s="205"/>
      <c r="K54" s="154"/>
      <c r="L54" s="172"/>
      <c r="M54" s="201"/>
    </row>
    <row r="55" spans="1:13" s="134" customFormat="1" ht="25.5">
      <c r="A55" s="144">
        <v>38</v>
      </c>
      <c r="B55" s="141"/>
      <c r="C55" s="141" t="s">
        <v>113</v>
      </c>
      <c r="D55" s="196" t="s">
        <v>168</v>
      </c>
      <c r="E55" s="160" t="s">
        <v>166</v>
      </c>
      <c r="F55" s="141" t="s">
        <v>76</v>
      </c>
      <c r="G55" s="142">
        <f>G52*3</f>
        <v>3</v>
      </c>
      <c r="H55" s="143"/>
      <c r="I55" s="143">
        <f t="shared" si="2"/>
        <v>0</v>
      </c>
      <c r="J55" s="205"/>
      <c r="K55" s="154"/>
      <c r="L55" s="172"/>
      <c r="M55" s="201"/>
    </row>
    <row r="56" spans="1:13" s="134" customFormat="1" ht="102">
      <c r="A56" s="144">
        <v>39</v>
      </c>
      <c r="B56" s="141"/>
      <c r="C56" s="141" t="s">
        <v>113</v>
      </c>
      <c r="D56" s="196" t="s">
        <v>95</v>
      </c>
      <c r="E56" s="160" t="s">
        <v>260</v>
      </c>
      <c r="F56" s="141" t="s">
        <v>76</v>
      </c>
      <c r="G56" s="142">
        <v>1</v>
      </c>
      <c r="H56" s="143"/>
      <c r="I56" s="149">
        <f>ROUND(G56*H56,2)</f>
        <v>0</v>
      </c>
      <c r="J56" s="201"/>
      <c r="K56" s="154"/>
      <c r="L56" s="170"/>
      <c r="M56" s="201"/>
    </row>
    <row r="57" spans="1:13" s="134" customFormat="1">
      <c r="A57" s="144"/>
      <c r="B57" s="141"/>
      <c r="C57" s="141"/>
      <c r="D57" s="196"/>
      <c r="E57" s="157" t="s">
        <v>142</v>
      </c>
      <c r="F57" s="199"/>
      <c r="G57" s="176"/>
      <c r="H57" s="176"/>
      <c r="I57" s="140">
        <f>SUBTOTAL(9,I58:I70)</f>
        <v>0</v>
      </c>
      <c r="J57" s="201"/>
      <c r="K57" s="154"/>
      <c r="L57" s="170"/>
      <c r="M57" s="201"/>
    </row>
    <row r="58" spans="1:13" s="134" customFormat="1" ht="89.25">
      <c r="A58" s="144">
        <v>40</v>
      </c>
      <c r="B58" s="141"/>
      <c r="C58" s="141" t="s">
        <v>113</v>
      </c>
      <c r="D58" s="153" t="s">
        <v>137</v>
      </c>
      <c r="E58" s="234" t="s">
        <v>181</v>
      </c>
      <c r="F58" s="141" t="s">
        <v>76</v>
      </c>
      <c r="G58" s="142">
        <v>1</v>
      </c>
      <c r="H58" s="143"/>
      <c r="I58" s="143">
        <f>ROUND(G58*H58,2)</f>
        <v>0</v>
      </c>
      <c r="J58" s="201"/>
      <c r="K58" s="154"/>
      <c r="L58" s="170"/>
      <c r="M58" s="201"/>
    </row>
    <row r="59" spans="1:13" s="134" customFormat="1" ht="102">
      <c r="A59" s="144">
        <v>41</v>
      </c>
      <c r="B59" s="141"/>
      <c r="C59" s="141" t="s">
        <v>113</v>
      </c>
      <c r="D59" s="153" t="s">
        <v>138</v>
      </c>
      <c r="E59" s="234" t="s">
        <v>182</v>
      </c>
      <c r="F59" s="141" t="s">
        <v>76</v>
      </c>
      <c r="G59" s="142">
        <v>1</v>
      </c>
      <c r="H59" s="143"/>
      <c r="I59" s="143">
        <f>ROUND(G59*H59,2)</f>
        <v>0</v>
      </c>
      <c r="J59" s="201"/>
      <c r="K59" s="154"/>
      <c r="L59" s="170"/>
      <c r="M59" s="201"/>
    </row>
    <row r="60" spans="1:13" s="134" customFormat="1" ht="25.5">
      <c r="A60" s="144">
        <v>42</v>
      </c>
      <c r="B60" s="141"/>
      <c r="C60" s="141" t="s">
        <v>113</v>
      </c>
      <c r="D60" s="196" t="s">
        <v>112</v>
      </c>
      <c r="E60" s="160" t="s">
        <v>133</v>
      </c>
      <c r="F60" s="141" t="s">
        <v>76</v>
      </c>
      <c r="G60" s="142">
        <v>1</v>
      </c>
      <c r="H60" s="143"/>
      <c r="I60" s="149">
        <f t="shared" ref="I60" si="3">ROUND(G60*H60,2)</f>
        <v>0</v>
      </c>
      <c r="J60" s="201"/>
      <c r="K60" s="154"/>
      <c r="L60" s="170"/>
      <c r="M60" s="201"/>
    </row>
    <row r="61" spans="1:13" s="134" customFormat="1" ht="63.75">
      <c r="A61" s="144">
        <v>43</v>
      </c>
      <c r="B61" s="141"/>
      <c r="C61" s="141" t="s">
        <v>113</v>
      </c>
      <c r="D61" s="153" t="s">
        <v>139</v>
      </c>
      <c r="E61" s="160" t="s">
        <v>269</v>
      </c>
      <c r="F61" s="141" t="s">
        <v>76</v>
      </c>
      <c r="G61" s="142">
        <v>1</v>
      </c>
      <c r="H61" s="143"/>
      <c r="I61" s="143">
        <f>ROUND(G61*H61,2)</f>
        <v>0</v>
      </c>
      <c r="J61" s="201"/>
      <c r="K61" s="154"/>
      <c r="L61" s="170"/>
      <c r="M61" s="201"/>
    </row>
    <row r="62" spans="1:13" s="134" customFormat="1" ht="102">
      <c r="A62" s="144">
        <v>44</v>
      </c>
      <c r="B62" s="141"/>
      <c r="C62" s="141" t="s">
        <v>113</v>
      </c>
      <c r="D62" s="153" t="s">
        <v>140</v>
      </c>
      <c r="E62" s="234" t="s">
        <v>141</v>
      </c>
      <c r="F62" s="141" t="s">
        <v>76</v>
      </c>
      <c r="G62" s="142">
        <v>1</v>
      </c>
      <c r="H62" s="143"/>
      <c r="I62" s="143">
        <f>ROUND(G62*H62,2)</f>
        <v>0</v>
      </c>
      <c r="J62" s="201"/>
      <c r="K62" s="154"/>
      <c r="L62" s="170"/>
      <c r="M62" s="201"/>
    </row>
    <row r="63" spans="1:13" s="134" customFormat="1" ht="38.25">
      <c r="A63" s="144">
        <v>45</v>
      </c>
      <c r="B63" s="141"/>
      <c r="C63" s="190" t="s">
        <v>113</v>
      </c>
      <c r="D63" s="153" t="s">
        <v>172</v>
      </c>
      <c r="E63" s="234" t="s">
        <v>170</v>
      </c>
      <c r="F63" s="141" t="s">
        <v>76</v>
      </c>
      <c r="G63" s="142">
        <v>1</v>
      </c>
      <c r="H63" s="143"/>
      <c r="I63" s="143">
        <f t="shared" ref="I63:I68" si="4">ROUND(G63*H63,2)</f>
        <v>0</v>
      </c>
      <c r="J63" s="201"/>
      <c r="K63" s="235"/>
      <c r="L63" s="170"/>
      <c r="M63" s="201"/>
    </row>
    <row r="64" spans="1:13" s="134" customFormat="1" ht="25.5">
      <c r="A64" s="144">
        <v>46</v>
      </c>
      <c r="B64" s="141"/>
      <c r="C64" s="190" t="s">
        <v>113</v>
      </c>
      <c r="D64" s="153" t="s">
        <v>126</v>
      </c>
      <c r="E64" s="160" t="s">
        <v>171</v>
      </c>
      <c r="F64" s="141" t="s">
        <v>76</v>
      </c>
      <c r="G64" s="142">
        <f>G63</f>
        <v>1</v>
      </c>
      <c r="H64" s="143"/>
      <c r="I64" s="143">
        <f t="shared" si="4"/>
        <v>0</v>
      </c>
      <c r="J64" s="201"/>
      <c r="K64" s="235"/>
      <c r="L64" s="170"/>
      <c r="M64" s="201"/>
    </row>
    <row r="65" spans="1:13" s="134" customFormat="1">
      <c r="A65" s="144">
        <v>47</v>
      </c>
      <c r="B65" s="141"/>
      <c r="C65" s="190" t="s">
        <v>113</v>
      </c>
      <c r="D65" s="154" t="s">
        <v>126</v>
      </c>
      <c r="E65" s="160" t="s">
        <v>159</v>
      </c>
      <c r="F65" s="141" t="s">
        <v>76</v>
      </c>
      <c r="G65" s="142">
        <v>1</v>
      </c>
      <c r="H65" s="143"/>
      <c r="I65" s="143">
        <f t="shared" si="4"/>
        <v>0</v>
      </c>
      <c r="J65" s="203"/>
      <c r="K65" s="154"/>
      <c r="L65" s="170"/>
      <c r="M65" s="201"/>
    </row>
    <row r="66" spans="1:13" s="134" customFormat="1" ht="38.25">
      <c r="A66" s="144">
        <v>48</v>
      </c>
      <c r="B66" s="141"/>
      <c r="C66" s="190" t="s">
        <v>113</v>
      </c>
      <c r="D66" s="154" t="s">
        <v>164</v>
      </c>
      <c r="E66" s="160" t="s">
        <v>162</v>
      </c>
      <c r="F66" s="141" t="s">
        <v>76</v>
      </c>
      <c r="G66" s="142">
        <f>G65</f>
        <v>1</v>
      </c>
      <c r="H66" s="143"/>
      <c r="I66" s="143">
        <f t="shared" si="4"/>
        <v>0</v>
      </c>
      <c r="J66" s="203"/>
      <c r="K66" s="170"/>
      <c r="L66" s="170"/>
      <c r="M66" s="201"/>
    </row>
    <row r="67" spans="1:13" s="134" customFormat="1" ht="25.5">
      <c r="A67" s="144">
        <v>49</v>
      </c>
      <c r="B67" s="141"/>
      <c r="C67" s="190" t="s">
        <v>113</v>
      </c>
      <c r="D67" s="154" t="s">
        <v>126</v>
      </c>
      <c r="E67" s="160" t="s">
        <v>163</v>
      </c>
      <c r="F67" s="141" t="s">
        <v>76</v>
      </c>
      <c r="G67" s="142">
        <f>G65</f>
        <v>1</v>
      </c>
      <c r="H67" s="143"/>
      <c r="I67" s="143">
        <f t="shared" si="4"/>
        <v>0</v>
      </c>
      <c r="J67" s="203"/>
      <c r="K67" s="154"/>
      <c r="L67" s="170"/>
      <c r="M67" s="201"/>
    </row>
    <row r="68" spans="1:13" s="134" customFormat="1" ht="25.5">
      <c r="A68" s="144">
        <v>50</v>
      </c>
      <c r="B68" s="141"/>
      <c r="C68" s="141" t="s">
        <v>113</v>
      </c>
      <c r="D68" s="167" t="s">
        <v>122</v>
      </c>
      <c r="E68" s="160" t="s">
        <v>136</v>
      </c>
      <c r="F68" s="141" t="s">
        <v>76</v>
      </c>
      <c r="G68" s="142">
        <v>1</v>
      </c>
      <c r="H68" s="143"/>
      <c r="I68" s="143">
        <f t="shared" si="4"/>
        <v>0</v>
      </c>
      <c r="J68" s="201"/>
      <c r="K68" s="154"/>
      <c r="L68" s="154"/>
      <c r="M68" s="201"/>
    </row>
    <row r="69" spans="1:13" s="134" customFormat="1" ht="89.25">
      <c r="A69" s="144">
        <v>51</v>
      </c>
      <c r="B69" s="141"/>
      <c r="C69" s="141" t="s">
        <v>113</v>
      </c>
      <c r="D69" s="196" t="s">
        <v>150</v>
      </c>
      <c r="E69" s="160" t="s">
        <v>157</v>
      </c>
      <c r="F69" s="141" t="s">
        <v>76</v>
      </c>
      <c r="G69" s="142">
        <f>G67</f>
        <v>1</v>
      </c>
      <c r="H69" s="143"/>
      <c r="I69" s="143">
        <f>ROUND(G69*H69,2)</f>
        <v>0</v>
      </c>
      <c r="J69" s="144"/>
      <c r="K69" s="154"/>
      <c r="L69" s="154"/>
      <c r="M69" s="201"/>
    </row>
    <row r="70" spans="1:13" s="134" customFormat="1" ht="102">
      <c r="A70" s="144">
        <v>52</v>
      </c>
      <c r="B70" s="141"/>
      <c r="C70" s="141" t="s">
        <v>113</v>
      </c>
      <c r="D70" s="153" t="s">
        <v>229</v>
      </c>
      <c r="E70" s="234" t="s">
        <v>230</v>
      </c>
      <c r="F70" s="141" t="s">
        <v>76</v>
      </c>
      <c r="G70" s="142">
        <f>G68</f>
        <v>1</v>
      </c>
      <c r="H70" s="143"/>
      <c r="I70" s="143">
        <f>ROUND(G70*H70,2)</f>
        <v>0</v>
      </c>
      <c r="J70" s="144"/>
      <c r="K70" s="154"/>
      <c r="L70" s="154"/>
      <c r="M70" s="201"/>
    </row>
    <row r="71" spans="1:13">
      <c r="A71" s="178"/>
      <c r="B71" s="187"/>
      <c r="C71" s="187"/>
      <c r="D71" s="197"/>
      <c r="E71" s="163" t="s">
        <v>109</v>
      </c>
      <c r="F71" s="187"/>
      <c r="G71" s="200"/>
      <c r="H71" s="200"/>
      <c r="I71" s="150">
        <f>SUBTOTAL(9,I14:I70)</f>
        <v>0</v>
      </c>
      <c r="J71" s="200"/>
      <c r="K71" s="173"/>
    </row>
  </sheetData>
  <sheetProtection formatCells="0" formatColumns="0" formatRows="0" insertColumns="0" insertRows="0" insertHyperlinks="0" deleteColumns="0" deleteRows="0" sort="0" autoFilter="0" pivotTables="0"/>
  <mergeCells count="4">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35" fitToHeight="999" orientation="landscape" errors="blank"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07E629-56A2-4F12-AF69-68780028AB05}">
  <sheetPr>
    <pageSetUpPr fitToPage="1"/>
  </sheetPr>
  <dimension ref="A1:M20"/>
  <sheetViews>
    <sheetView showGridLines="0" zoomScaleNormal="100" workbookViewId="0">
      <selection activeCell="E17" sqref="E17"/>
    </sheetView>
  </sheetViews>
  <sheetFormatPr defaultColWidth="9.140625" defaultRowHeight="12.75"/>
  <cols>
    <col min="1" max="1" width="5.5703125" style="185" customWidth="1"/>
    <col min="2" max="2" width="4.42578125" style="188" customWidth="1"/>
    <col min="3" max="3" width="7.140625" style="188" customWidth="1"/>
    <col min="4" max="4" width="12.7109375" style="198" customWidth="1"/>
    <col min="5" max="5" width="94.28515625" style="164" customWidth="1"/>
    <col min="6" max="6" width="7.7109375" style="188" customWidth="1"/>
    <col min="7" max="7" width="9.85546875" style="185" customWidth="1"/>
    <col min="8" max="8" width="13.140625" style="185" customWidth="1"/>
    <col min="9" max="9" width="15.5703125" style="185" customWidth="1"/>
    <col min="10" max="10" width="9.140625" style="185"/>
    <col min="11" max="11" width="28.7109375" style="174" customWidth="1"/>
    <col min="12" max="12" width="10.7109375" style="174" customWidth="1"/>
    <col min="13" max="13" width="9.140625" style="185"/>
    <col min="14" max="16384" width="9.140625" style="81"/>
  </cols>
  <sheetData>
    <row r="1" spans="1:13" s="174" customFormat="1" ht="18">
      <c r="A1" s="210" t="s">
        <v>114</v>
      </c>
      <c r="B1" s="211"/>
      <c r="C1" s="211"/>
      <c r="D1" s="191"/>
      <c r="E1" s="191"/>
      <c r="F1" s="211"/>
      <c r="G1" s="211"/>
      <c r="H1" s="211"/>
      <c r="I1" s="211"/>
    </row>
    <row r="2" spans="1:13" s="174" customFormat="1">
      <c r="A2" s="212" t="s">
        <v>60</v>
      </c>
      <c r="B2" s="211"/>
      <c r="C2" s="135" t="str">
        <f>'Krycí list'!E5</f>
        <v>Budova A + budova B</v>
      </c>
      <c r="D2" s="192"/>
      <c r="E2" s="192"/>
      <c r="F2" s="211"/>
      <c r="G2" s="211"/>
      <c r="H2" s="211"/>
      <c r="I2" s="211"/>
    </row>
    <row r="3" spans="1:13" s="174" customFormat="1">
      <c r="A3" s="212" t="s">
        <v>61</v>
      </c>
      <c r="B3" s="211"/>
      <c r="C3" s="353" t="str">
        <f>'Krycí list'!E7</f>
        <v>Základní škola, Liberec, Švermova 403/40, p. o.</v>
      </c>
      <c r="D3" s="354"/>
      <c r="E3" s="354"/>
      <c r="F3" s="211"/>
      <c r="G3" s="211"/>
      <c r="H3" s="211"/>
      <c r="I3" s="135"/>
    </row>
    <row r="4" spans="1:13" s="174" customFormat="1">
      <c r="A4" s="212" t="s">
        <v>62</v>
      </c>
      <c r="B4" s="211"/>
      <c r="C4" s="135" t="str">
        <f>'Krycí list'!E9</f>
        <v>OCENĚNÝ SOUPIS PRACÍ A DODÁVEK A SLUŽEB</v>
      </c>
      <c r="D4" s="192"/>
      <c r="E4" s="192"/>
      <c r="F4" s="211"/>
      <c r="G4" s="211"/>
      <c r="H4" s="211"/>
      <c r="I4" s="135"/>
    </row>
    <row r="5" spans="1:13" s="174" customFormat="1">
      <c r="A5" s="211" t="s">
        <v>70</v>
      </c>
      <c r="B5" s="211"/>
      <c r="C5" s="135" t="str">
        <f>'Krycí list'!P5</f>
        <v xml:space="preserve"> </v>
      </c>
      <c r="D5" s="192"/>
      <c r="E5" s="192"/>
      <c r="F5" s="211"/>
      <c r="G5" s="211"/>
      <c r="H5" s="211"/>
      <c r="I5" s="135"/>
    </row>
    <row r="6" spans="1:13" s="174" customFormat="1">
      <c r="A6" s="211"/>
      <c r="B6" s="211"/>
      <c r="C6" s="135"/>
      <c r="D6" s="192"/>
      <c r="E6" s="192"/>
      <c r="F6" s="211"/>
      <c r="G6" s="211"/>
      <c r="H6" s="211"/>
      <c r="I6" s="135"/>
    </row>
    <row r="7" spans="1:13" s="174" customFormat="1">
      <c r="A7" s="211" t="s">
        <v>64</v>
      </c>
      <c r="B7" s="211"/>
      <c r="C7" s="353" t="str">
        <f>'Krycí list'!E26</f>
        <v>Statutární Město Liberec,
Švermova 403/40, Liberec X-Františkov, 460 10 Liberec</v>
      </c>
      <c r="D7" s="354"/>
      <c r="E7" s="354"/>
      <c r="F7" s="211"/>
      <c r="G7" s="211"/>
      <c r="H7" s="211"/>
      <c r="I7" s="135"/>
    </row>
    <row r="8" spans="1:13" s="174" customFormat="1">
      <c r="A8" s="211" t="s">
        <v>65</v>
      </c>
      <c r="B8" s="211"/>
      <c r="C8" s="353" t="str">
        <f>'Krycí list'!E28</f>
        <v xml:space="preserve"> </v>
      </c>
      <c r="D8" s="354"/>
      <c r="E8" s="192"/>
      <c r="F8" s="211"/>
      <c r="G8" s="211"/>
      <c r="H8" s="211"/>
      <c r="I8" s="135"/>
    </row>
    <row r="9" spans="1:13" s="174" customFormat="1">
      <c r="A9" s="211" t="s">
        <v>66</v>
      </c>
      <c r="B9" s="211"/>
      <c r="C9" s="355">
        <f>'Krycí list'!O31</f>
        <v>0</v>
      </c>
      <c r="D9" s="354"/>
      <c r="E9" s="192"/>
      <c r="F9" s="211"/>
      <c r="G9" s="211"/>
      <c r="H9" s="211"/>
      <c r="I9" s="135"/>
    </row>
    <row r="10" spans="1:13" s="174" customFormat="1">
      <c r="A10" s="211"/>
      <c r="B10" s="211"/>
      <c r="C10" s="211"/>
      <c r="D10" s="191"/>
      <c r="E10" s="191"/>
      <c r="F10" s="211"/>
      <c r="G10" s="211"/>
      <c r="H10" s="211"/>
      <c r="I10" s="211"/>
    </row>
    <row r="11" spans="1:13" s="208" customFormat="1" ht="50.25" customHeight="1">
      <c r="A11" s="182" t="s">
        <v>71</v>
      </c>
      <c r="B11" s="136" t="s">
        <v>72</v>
      </c>
      <c r="C11" s="136" t="s">
        <v>73</v>
      </c>
      <c r="D11" s="136" t="s">
        <v>108</v>
      </c>
      <c r="E11" s="136" t="s">
        <v>105</v>
      </c>
      <c r="F11" s="136" t="s">
        <v>74</v>
      </c>
      <c r="G11" s="136" t="s">
        <v>75</v>
      </c>
      <c r="H11" s="136" t="s">
        <v>106</v>
      </c>
      <c r="I11" s="136" t="s">
        <v>107</v>
      </c>
      <c r="J11" s="207"/>
      <c r="K11" s="214" t="s">
        <v>110</v>
      </c>
      <c r="L11" s="180" t="s">
        <v>158</v>
      </c>
    </row>
    <row r="12" spans="1:13" s="188" customFormat="1">
      <c r="A12" s="183">
        <v>1</v>
      </c>
      <c r="B12" s="151">
        <v>2</v>
      </c>
      <c r="C12" s="151">
        <v>3</v>
      </c>
      <c r="D12" s="137">
        <v>4</v>
      </c>
      <c r="E12" s="137">
        <v>5</v>
      </c>
      <c r="F12" s="151">
        <v>6</v>
      </c>
      <c r="G12" s="151">
        <v>7</v>
      </c>
      <c r="H12" s="151">
        <v>8</v>
      </c>
      <c r="I12" s="151">
        <v>9</v>
      </c>
      <c r="J12" s="209"/>
      <c r="K12" s="213">
        <v>10</v>
      </c>
      <c r="L12" s="181">
        <v>12</v>
      </c>
    </row>
    <row r="13" spans="1:13">
      <c r="A13" s="184"/>
      <c r="B13" s="186"/>
      <c r="C13" s="186"/>
      <c r="D13" s="193"/>
      <c r="E13" s="158"/>
      <c r="F13" s="186"/>
      <c r="G13" s="184"/>
      <c r="H13" s="184"/>
      <c r="I13" s="184"/>
    </row>
    <row r="14" spans="1:13" s="138" customFormat="1">
      <c r="A14" s="177"/>
      <c r="B14" s="146"/>
      <c r="C14" s="189"/>
      <c r="D14" s="194" t="s">
        <v>96</v>
      </c>
      <c r="E14" s="159" t="s">
        <v>403</v>
      </c>
      <c r="F14" s="189"/>
      <c r="G14" s="175"/>
      <c r="H14" s="175"/>
      <c r="I14" s="147">
        <f>SUBTOTAL(9,I15:I19)</f>
        <v>0</v>
      </c>
      <c r="J14" s="175"/>
      <c r="K14" s="168"/>
      <c r="L14" s="168"/>
      <c r="M14" s="175"/>
    </row>
    <row r="15" spans="1:13" s="134" customFormat="1">
      <c r="A15" s="144"/>
      <c r="B15" s="139"/>
      <c r="C15" s="179"/>
      <c r="D15" s="195"/>
      <c r="E15" s="157" t="s">
        <v>176</v>
      </c>
      <c r="F15" s="179"/>
      <c r="G15" s="176"/>
      <c r="H15" s="176"/>
      <c r="I15" s="140">
        <f>SUBTOTAL(9,I16:I19)</f>
        <v>0</v>
      </c>
      <c r="J15" s="201"/>
      <c r="K15" s="170"/>
      <c r="L15" s="170"/>
      <c r="M15" s="201"/>
    </row>
    <row r="16" spans="1:13" s="134" customFormat="1" ht="89.25">
      <c r="A16" s="144">
        <v>1</v>
      </c>
      <c r="B16" s="141"/>
      <c r="C16" s="141" t="s">
        <v>113</v>
      </c>
      <c r="D16" s="196" t="s">
        <v>277</v>
      </c>
      <c r="E16" s="160" t="s">
        <v>278</v>
      </c>
      <c r="F16" s="141" t="s">
        <v>76</v>
      </c>
      <c r="G16" s="142">
        <v>6</v>
      </c>
      <c r="H16" s="143"/>
      <c r="I16" s="143">
        <f t="shared" ref="I16:I19" si="0">ROUND(G16*H16,2)</f>
        <v>0</v>
      </c>
      <c r="J16" s="201"/>
      <c r="K16" s="170"/>
      <c r="L16" s="154"/>
      <c r="M16" s="201"/>
    </row>
    <row r="17" spans="1:13" s="134" customFormat="1" ht="38.25">
      <c r="A17" s="144">
        <v>2</v>
      </c>
      <c r="B17" s="141"/>
      <c r="C17" s="141" t="s">
        <v>113</v>
      </c>
      <c r="D17" s="196" t="s">
        <v>279</v>
      </c>
      <c r="E17" s="160" t="s">
        <v>280</v>
      </c>
      <c r="F17" s="141" t="s">
        <v>76</v>
      </c>
      <c r="G17" s="142">
        <f>G16</f>
        <v>6</v>
      </c>
      <c r="H17" s="143"/>
      <c r="I17" s="149">
        <f t="shared" si="0"/>
        <v>0</v>
      </c>
      <c r="J17" s="201"/>
      <c r="K17" s="154"/>
      <c r="L17" s="154"/>
      <c r="M17" s="201"/>
    </row>
    <row r="18" spans="1:13" s="134" customFormat="1" ht="38.25">
      <c r="A18" s="144">
        <v>3</v>
      </c>
      <c r="B18" s="141"/>
      <c r="C18" s="141" t="s">
        <v>113</v>
      </c>
      <c r="D18" s="196" t="s">
        <v>281</v>
      </c>
      <c r="E18" s="160" t="s">
        <v>282</v>
      </c>
      <c r="F18" s="141" t="s">
        <v>76</v>
      </c>
      <c r="G18" s="142">
        <f>G16</f>
        <v>6</v>
      </c>
      <c r="H18" s="143"/>
      <c r="I18" s="149">
        <f t="shared" si="0"/>
        <v>0</v>
      </c>
      <c r="J18" s="201"/>
      <c r="K18" s="154"/>
      <c r="L18" s="154"/>
      <c r="M18" s="201"/>
    </row>
    <row r="19" spans="1:13" s="134" customFormat="1" ht="51">
      <c r="A19" s="144">
        <v>4</v>
      </c>
      <c r="B19" s="141"/>
      <c r="C19" s="141" t="s">
        <v>113</v>
      </c>
      <c r="D19" s="196" t="s">
        <v>275</v>
      </c>
      <c r="E19" s="160" t="s">
        <v>276</v>
      </c>
      <c r="F19" s="141" t="s">
        <v>76</v>
      </c>
      <c r="G19" s="142">
        <v>1</v>
      </c>
      <c r="H19" s="143"/>
      <c r="I19" s="149">
        <f t="shared" si="0"/>
        <v>0</v>
      </c>
      <c r="J19" s="201"/>
      <c r="K19" s="154"/>
      <c r="L19" s="154"/>
      <c r="M19" s="201"/>
    </row>
    <row r="20" spans="1:13">
      <c r="A20" s="178"/>
      <c r="B20" s="187"/>
      <c r="C20" s="187"/>
      <c r="D20" s="197"/>
      <c r="E20" s="163" t="s">
        <v>109</v>
      </c>
      <c r="F20" s="187"/>
      <c r="G20" s="200"/>
      <c r="H20" s="200"/>
      <c r="I20" s="150">
        <f>SUBTOTAL(9,I14:I19)</f>
        <v>0</v>
      </c>
      <c r="J20" s="200"/>
      <c r="K20" s="173"/>
    </row>
  </sheetData>
  <sheetProtection formatCells="0" formatColumns="0" formatRows="0" insertColumns="0" insertRows="0" insertHyperlinks="0" deleteColumns="0" deleteRows="0" sort="0" autoFilter="0" pivotTables="0"/>
  <mergeCells count="4">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35" fitToHeight="999" orientation="landscape" errors="blank"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5CB4A-152A-4615-ACA6-8B3A8572A198}">
  <sheetPr>
    <pageSetUpPr fitToPage="1"/>
  </sheetPr>
  <dimension ref="A1:M51"/>
  <sheetViews>
    <sheetView showGridLines="0" zoomScaleNormal="100" workbookViewId="0">
      <selection activeCell="E17" sqref="E17"/>
    </sheetView>
  </sheetViews>
  <sheetFormatPr defaultColWidth="9.140625" defaultRowHeight="12.75"/>
  <cols>
    <col min="1" max="1" width="5.5703125" style="261" customWidth="1"/>
    <col min="2" max="2" width="4.42578125" style="256" customWidth="1"/>
    <col min="3" max="3" width="6" style="256" customWidth="1"/>
    <col min="4" max="4" width="12.7109375" style="306" customWidth="1"/>
    <col min="5" max="5" width="94.28515625" style="305" customWidth="1"/>
    <col min="6" max="6" width="7.7109375" style="256" customWidth="1"/>
    <col min="7" max="7" width="9.85546875" style="261" customWidth="1"/>
    <col min="8" max="8" width="13.140625" style="261" customWidth="1"/>
    <col min="9" max="9" width="15.5703125" style="261" customWidth="1"/>
    <col min="10" max="10" width="9.140625" style="261"/>
    <col min="11" max="11" width="28.7109375" style="239" customWidth="1"/>
    <col min="12" max="12" width="10.7109375" style="239" customWidth="1"/>
    <col min="13" max="13" width="9.140625" style="261"/>
    <col min="14" max="16384" width="9.140625" style="263"/>
  </cols>
  <sheetData>
    <row r="1" spans="1:13" s="239" customFormat="1" ht="18">
      <c r="A1" s="236" t="s">
        <v>114</v>
      </c>
      <c r="B1" s="237"/>
      <c r="C1" s="237"/>
      <c r="D1" s="238"/>
      <c r="E1" s="238"/>
      <c r="F1" s="237"/>
      <c r="G1" s="237"/>
      <c r="H1" s="237"/>
      <c r="I1" s="237"/>
    </row>
    <row r="2" spans="1:13" s="239" customFormat="1">
      <c r="A2" s="240" t="s">
        <v>60</v>
      </c>
      <c r="B2" s="237"/>
      <c r="C2" s="241" t="str">
        <f>'[1]Krycí list'!E5</f>
        <v>Budova B</v>
      </c>
      <c r="D2" s="242"/>
      <c r="E2" s="242"/>
      <c r="F2" s="237"/>
      <c r="G2" s="237"/>
      <c r="H2" s="237"/>
      <c r="I2" s="237"/>
    </row>
    <row r="3" spans="1:13" s="239" customFormat="1">
      <c r="A3" s="240" t="s">
        <v>61</v>
      </c>
      <c r="B3" s="237"/>
      <c r="C3" s="356" t="str">
        <f>'[1]Krycí list'!E7</f>
        <v>Základní škola, Liberec, Švermova 403/40, p. o.</v>
      </c>
      <c r="D3" s="357"/>
      <c r="E3" s="357"/>
      <c r="F3" s="237"/>
      <c r="G3" s="237"/>
      <c r="H3" s="237"/>
      <c r="I3" s="241"/>
    </row>
    <row r="4" spans="1:13" s="239" customFormat="1">
      <c r="A4" s="240" t="s">
        <v>62</v>
      </c>
      <c r="B4" s="237"/>
      <c r="C4" s="241" t="str">
        <f>'[1]Krycí list'!E9</f>
        <v>OCENĚNÝ SOUPIS PRACÍ A DODÁVEK A SLUŽEB</v>
      </c>
      <c r="D4" s="242"/>
      <c r="E4" s="242"/>
      <c r="F4" s="237"/>
      <c r="G4" s="237"/>
      <c r="H4" s="237"/>
      <c r="I4" s="241"/>
    </row>
    <row r="5" spans="1:13" s="239" customFormat="1">
      <c r="A5" s="237" t="s">
        <v>70</v>
      </c>
      <c r="B5" s="237"/>
      <c r="C5" s="241" t="str">
        <f>'[1]Krycí list'!P5</f>
        <v xml:space="preserve"> </v>
      </c>
      <c r="D5" s="242"/>
      <c r="E5" s="242"/>
      <c r="F5" s="237"/>
      <c r="G5" s="237"/>
      <c r="H5" s="237"/>
      <c r="I5" s="241"/>
    </row>
    <row r="6" spans="1:13" s="239" customFormat="1">
      <c r="A6" s="237"/>
      <c r="B6" s="237"/>
      <c r="C6" s="241"/>
      <c r="D6" s="242"/>
      <c r="E6" s="242"/>
      <c r="F6" s="237"/>
      <c r="G6" s="237"/>
      <c r="H6" s="237"/>
      <c r="I6" s="241"/>
    </row>
    <row r="7" spans="1:13" s="239" customFormat="1">
      <c r="A7" s="237" t="s">
        <v>64</v>
      </c>
      <c r="B7" s="237"/>
      <c r="C7" s="356" t="str">
        <f>'[1]Krycí list'!E26</f>
        <v>Statutární Město Liberec,
Švermova 403/40, Liberec X-Františkov, 460 10 Liberec</v>
      </c>
      <c r="D7" s="357"/>
      <c r="E7" s="357"/>
      <c r="F7" s="237"/>
      <c r="G7" s="237"/>
      <c r="H7" s="237"/>
      <c r="I7" s="241"/>
    </row>
    <row r="8" spans="1:13" s="239" customFormat="1">
      <c r="A8" s="237" t="s">
        <v>65</v>
      </c>
      <c r="B8" s="237"/>
      <c r="C8" s="356" t="str">
        <f>'[1]Krycí list'!E28</f>
        <v xml:space="preserve"> </v>
      </c>
      <c r="D8" s="357"/>
      <c r="E8" s="242"/>
      <c r="F8" s="237"/>
      <c r="G8" s="237"/>
      <c r="H8" s="237"/>
      <c r="I8" s="241"/>
    </row>
    <row r="9" spans="1:13" s="239" customFormat="1">
      <c r="A9" s="237" t="s">
        <v>66</v>
      </c>
      <c r="B9" s="237"/>
      <c r="C9" s="358" t="str">
        <f>'[1]Krycí list'!O31</f>
        <v>11/2024</v>
      </c>
      <c r="D9" s="357"/>
      <c r="E9" s="242"/>
      <c r="F9" s="237"/>
      <c r="G9" s="237"/>
      <c r="H9" s="237"/>
      <c r="I9" s="241"/>
    </row>
    <row r="10" spans="1:13" s="239" customFormat="1">
      <c r="A10" s="237"/>
      <c r="B10" s="237"/>
      <c r="C10" s="237"/>
      <c r="D10" s="238"/>
      <c r="E10" s="238"/>
      <c r="F10" s="237"/>
      <c r="G10" s="237"/>
      <c r="H10" s="237"/>
      <c r="I10" s="237"/>
    </row>
    <row r="11" spans="1:13" s="249" customFormat="1" ht="50.25" customHeight="1">
      <c r="A11" s="244" t="s">
        <v>71</v>
      </c>
      <c r="B11" s="245" t="s">
        <v>72</v>
      </c>
      <c r="C11" s="245" t="s">
        <v>73</v>
      </c>
      <c r="D11" s="245" t="s">
        <v>108</v>
      </c>
      <c r="E11" s="245" t="s">
        <v>105</v>
      </c>
      <c r="F11" s="245" t="s">
        <v>74</v>
      </c>
      <c r="G11" s="245" t="s">
        <v>75</v>
      </c>
      <c r="H11" s="245" t="s">
        <v>106</v>
      </c>
      <c r="I11" s="245" t="s">
        <v>107</v>
      </c>
      <c r="J11" s="246"/>
      <c r="K11" s="247" t="s">
        <v>110</v>
      </c>
      <c r="L11" s="248" t="s">
        <v>158</v>
      </c>
    </row>
    <row r="12" spans="1:13" s="256" customFormat="1">
      <c r="A12" s="250">
        <v>1</v>
      </c>
      <c r="B12" s="251">
        <v>2</v>
      </c>
      <c r="C12" s="251">
        <v>3</v>
      </c>
      <c r="D12" s="252">
        <v>4</v>
      </c>
      <c r="E12" s="252">
        <v>5</v>
      </c>
      <c r="F12" s="251">
        <v>6</v>
      </c>
      <c r="G12" s="251">
        <v>7</v>
      </c>
      <c r="H12" s="251">
        <v>8</v>
      </c>
      <c r="I12" s="251">
        <v>9</v>
      </c>
      <c r="J12" s="253"/>
      <c r="K12" s="254">
        <v>10</v>
      </c>
      <c r="L12" s="255">
        <v>12</v>
      </c>
    </row>
    <row r="13" spans="1:13">
      <c r="A13" s="257"/>
      <c r="B13" s="258"/>
      <c r="C13" s="258"/>
      <c r="D13" s="259"/>
      <c r="E13" s="260"/>
      <c r="F13" s="258"/>
      <c r="G13" s="257"/>
      <c r="H13" s="257"/>
      <c r="I13" s="257"/>
    </row>
    <row r="14" spans="1:13" s="271" customFormat="1">
      <c r="A14" s="264"/>
      <c r="B14" s="265"/>
      <c r="C14" s="266"/>
      <c r="D14" s="267" t="s">
        <v>96</v>
      </c>
      <c r="E14" s="268" t="s">
        <v>404</v>
      </c>
      <c r="F14" s="266"/>
      <c r="G14" s="262"/>
      <c r="H14" s="262"/>
      <c r="I14" s="269">
        <f>SUBTOTAL(9,I15:I50)</f>
        <v>0</v>
      </c>
      <c r="J14" s="262"/>
      <c r="K14" s="270"/>
      <c r="L14" s="270"/>
      <c r="M14" s="262"/>
    </row>
    <row r="15" spans="1:13" s="282" customFormat="1">
      <c r="A15" s="272"/>
      <c r="B15" s="273"/>
      <c r="C15" s="274"/>
      <c r="D15" s="275"/>
      <c r="E15" s="276" t="s">
        <v>175</v>
      </c>
      <c r="F15" s="274"/>
      <c r="G15" s="277"/>
      <c r="H15" s="277"/>
      <c r="I15" s="278">
        <f>SUBTOTAL(9,I16:I24)</f>
        <v>0</v>
      </c>
      <c r="J15" s="279"/>
      <c r="K15" s="243"/>
      <c r="L15" s="243"/>
      <c r="M15" s="279"/>
    </row>
    <row r="16" spans="1:13" s="282" customFormat="1" ht="114.75">
      <c r="A16" s="272">
        <v>1</v>
      </c>
      <c r="B16" s="283"/>
      <c r="C16" s="283" t="s">
        <v>113</v>
      </c>
      <c r="D16" s="284" t="s">
        <v>149</v>
      </c>
      <c r="E16" s="285" t="s">
        <v>186</v>
      </c>
      <c r="F16" s="283" t="s">
        <v>76</v>
      </c>
      <c r="G16" s="281">
        <v>1</v>
      </c>
      <c r="H16" s="229"/>
      <c r="I16" s="229">
        <f t="shared" ref="I16:I24" si="0">ROUND(G16*H16,2)</f>
        <v>0</v>
      </c>
      <c r="J16" s="279"/>
      <c r="K16" s="286"/>
      <c r="L16" s="286"/>
      <c r="M16" s="279"/>
    </row>
    <row r="17" spans="1:13" s="282" customFormat="1" ht="89.25">
      <c r="A17" s="272">
        <v>2</v>
      </c>
      <c r="B17" s="283"/>
      <c r="C17" s="283" t="s">
        <v>113</v>
      </c>
      <c r="D17" s="284" t="s">
        <v>150</v>
      </c>
      <c r="E17" s="285" t="s">
        <v>157</v>
      </c>
      <c r="F17" s="283" t="s">
        <v>76</v>
      </c>
      <c r="G17" s="281">
        <v>1</v>
      </c>
      <c r="H17" s="229"/>
      <c r="I17" s="229">
        <f t="shared" si="0"/>
        <v>0</v>
      </c>
      <c r="J17" s="272"/>
      <c r="K17" s="286"/>
      <c r="L17" s="286"/>
      <c r="M17" s="279"/>
    </row>
    <row r="18" spans="1:13" s="282" customFormat="1" ht="51">
      <c r="A18" s="272">
        <v>3</v>
      </c>
      <c r="B18" s="283"/>
      <c r="C18" s="283" t="s">
        <v>113</v>
      </c>
      <c r="D18" s="284" t="s">
        <v>115</v>
      </c>
      <c r="E18" s="287" t="s">
        <v>185</v>
      </c>
      <c r="F18" s="283" t="s">
        <v>76</v>
      </c>
      <c r="G18" s="281">
        <v>1</v>
      </c>
      <c r="H18" s="229"/>
      <c r="I18" s="229">
        <f t="shared" si="0"/>
        <v>0</v>
      </c>
      <c r="J18" s="279"/>
      <c r="K18" s="286"/>
      <c r="L18" s="286"/>
      <c r="M18" s="279"/>
    </row>
    <row r="19" spans="1:13" s="282" customFormat="1" ht="25.5">
      <c r="A19" s="272">
        <v>4</v>
      </c>
      <c r="B19" s="283"/>
      <c r="C19" s="288" t="s">
        <v>113</v>
      </c>
      <c r="D19" s="286" t="s">
        <v>126</v>
      </c>
      <c r="E19" s="285" t="s">
        <v>161</v>
      </c>
      <c r="F19" s="283" t="s">
        <v>76</v>
      </c>
      <c r="G19" s="281">
        <v>1</v>
      </c>
      <c r="H19" s="229"/>
      <c r="I19" s="229">
        <f t="shared" si="0"/>
        <v>0</v>
      </c>
      <c r="J19" s="289"/>
      <c r="K19" s="286"/>
      <c r="L19" s="290"/>
      <c r="M19" s="279"/>
    </row>
    <row r="20" spans="1:13" s="282" customFormat="1" ht="38.25">
      <c r="A20" s="272">
        <v>5</v>
      </c>
      <c r="B20" s="283"/>
      <c r="C20" s="288" t="s">
        <v>113</v>
      </c>
      <c r="D20" s="286" t="s">
        <v>164</v>
      </c>
      <c r="E20" s="285" t="s">
        <v>162</v>
      </c>
      <c r="F20" s="283" t="s">
        <v>76</v>
      </c>
      <c r="G20" s="281">
        <v>1</v>
      </c>
      <c r="H20" s="229"/>
      <c r="I20" s="229">
        <f t="shared" si="0"/>
        <v>0</v>
      </c>
      <c r="J20" s="289"/>
      <c r="K20" s="243"/>
      <c r="L20" s="290"/>
      <c r="M20" s="279"/>
    </row>
    <row r="21" spans="1:13" s="282" customFormat="1" ht="25.5">
      <c r="A21" s="272">
        <v>6</v>
      </c>
      <c r="B21" s="283"/>
      <c r="C21" s="288" t="s">
        <v>113</v>
      </c>
      <c r="D21" s="286" t="s">
        <v>126</v>
      </c>
      <c r="E21" s="285" t="s">
        <v>163</v>
      </c>
      <c r="F21" s="283" t="s">
        <v>76</v>
      </c>
      <c r="G21" s="281">
        <v>1</v>
      </c>
      <c r="H21" s="229"/>
      <c r="I21" s="229">
        <f t="shared" si="0"/>
        <v>0</v>
      </c>
      <c r="J21" s="289"/>
      <c r="K21" s="286"/>
      <c r="L21" s="290"/>
      <c r="M21" s="279"/>
    </row>
    <row r="22" spans="1:13" s="282" customFormat="1" ht="25.5">
      <c r="A22" s="272">
        <v>7</v>
      </c>
      <c r="B22" s="283"/>
      <c r="C22" s="283" t="s">
        <v>113</v>
      </c>
      <c r="D22" s="286" t="s">
        <v>122</v>
      </c>
      <c r="E22" s="285" t="s">
        <v>136</v>
      </c>
      <c r="F22" s="283" t="s">
        <v>76</v>
      </c>
      <c r="G22" s="281">
        <v>1</v>
      </c>
      <c r="H22" s="229"/>
      <c r="I22" s="229">
        <f t="shared" si="0"/>
        <v>0</v>
      </c>
      <c r="J22" s="279"/>
      <c r="K22" s="286"/>
      <c r="L22" s="286"/>
      <c r="M22" s="279"/>
    </row>
    <row r="23" spans="1:13" s="282" customFormat="1" ht="63.75">
      <c r="A23" s="272">
        <v>8</v>
      </c>
      <c r="B23" s="283"/>
      <c r="C23" s="283" t="s">
        <v>113</v>
      </c>
      <c r="D23" s="284" t="s">
        <v>128</v>
      </c>
      <c r="E23" s="285" t="s">
        <v>183</v>
      </c>
      <c r="F23" s="283" t="s">
        <v>76</v>
      </c>
      <c r="G23" s="281">
        <v>1</v>
      </c>
      <c r="H23" s="229"/>
      <c r="I23" s="229">
        <f t="shared" si="0"/>
        <v>0</v>
      </c>
      <c r="J23" s="279"/>
      <c r="K23" s="243"/>
      <c r="L23" s="243"/>
      <c r="M23" s="279"/>
    </row>
    <row r="24" spans="1:13" s="282" customFormat="1" ht="51">
      <c r="A24" s="272">
        <v>9</v>
      </c>
      <c r="B24" s="283"/>
      <c r="C24" s="283" t="s">
        <v>113</v>
      </c>
      <c r="D24" s="284" t="s">
        <v>80</v>
      </c>
      <c r="E24" s="285" t="s">
        <v>151</v>
      </c>
      <c r="F24" s="283" t="s">
        <v>76</v>
      </c>
      <c r="G24" s="281">
        <v>1</v>
      </c>
      <c r="H24" s="229"/>
      <c r="I24" s="229">
        <f t="shared" si="0"/>
        <v>0</v>
      </c>
      <c r="J24" s="279"/>
      <c r="K24" s="243"/>
      <c r="L24" s="286"/>
      <c r="M24" s="279"/>
    </row>
    <row r="25" spans="1:13" s="282" customFormat="1">
      <c r="A25" s="272"/>
      <c r="B25" s="283"/>
      <c r="C25" s="273"/>
      <c r="D25" s="291"/>
      <c r="E25" s="276" t="s">
        <v>176</v>
      </c>
      <c r="F25" s="292"/>
      <c r="G25" s="277"/>
      <c r="H25" s="277"/>
      <c r="I25" s="278">
        <f>SUBTOTAL(9,I26:I36)</f>
        <v>0</v>
      </c>
      <c r="J25" s="279"/>
      <c r="K25" s="243"/>
      <c r="L25" s="243"/>
      <c r="M25" s="279"/>
    </row>
    <row r="26" spans="1:13" s="282" customFormat="1" ht="102">
      <c r="A26" s="272">
        <v>10</v>
      </c>
      <c r="B26" s="283"/>
      <c r="C26" s="283" t="s">
        <v>113</v>
      </c>
      <c r="D26" s="284" t="s">
        <v>87</v>
      </c>
      <c r="E26" s="285" t="s">
        <v>241</v>
      </c>
      <c r="F26" s="283" t="s">
        <v>76</v>
      </c>
      <c r="G26" s="281">
        <v>1</v>
      </c>
      <c r="H26" s="229"/>
      <c r="I26" s="293">
        <f t="shared" ref="I26:I36" si="1">ROUND(G26*H26,2)</f>
        <v>0</v>
      </c>
      <c r="J26" s="279"/>
      <c r="K26" s="286"/>
      <c r="L26" s="243"/>
      <c r="M26" s="279"/>
    </row>
    <row r="27" spans="1:13" s="282" customFormat="1" ht="63.75">
      <c r="A27" s="272">
        <v>11</v>
      </c>
      <c r="B27" s="283"/>
      <c r="C27" s="283" t="s">
        <v>113</v>
      </c>
      <c r="D27" s="284" t="s">
        <v>88</v>
      </c>
      <c r="E27" s="285" t="s">
        <v>152</v>
      </c>
      <c r="F27" s="283" t="s">
        <v>76</v>
      </c>
      <c r="G27" s="281">
        <v>1</v>
      </c>
      <c r="H27" s="229"/>
      <c r="I27" s="293">
        <f t="shared" si="1"/>
        <v>0</v>
      </c>
      <c r="J27" s="294"/>
      <c r="K27" s="286"/>
      <c r="L27" s="243"/>
      <c r="M27" s="279"/>
    </row>
    <row r="28" spans="1:13" s="282" customFormat="1" ht="25.5">
      <c r="A28" s="272">
        <v>12</v>
      </c>
      <c r="B28" s="283"/>
      <c r="C28" s="283" t="s">
        <v>113</v>
      </c>
      <c r="D28" s="286" t="s">
        <v>124</v>
      </c>
      <c r="E28" s="287" t="s">
        <v>144</v>
      </c>
      <c r="F28" s="283" t="s">
        <v>76</v>
      </c>
      <c r="G28" s="281">
        <v>1</v>
      </c>
      <c r="H28" s="229"/>
      <c r="I28" s="293">
        <f t="shared" si="1"/>
        <v>0</v>
      </c>
      <c r="J28" s="294"/>
      <c r="K28" s="286"/>
      <c r="L28" s="290"/>
      <c r="M28" s="279"/>
    </row>
    <row r="29" spans="1:13" s="282" customFormat="1" ht="25.5">
      <c r="A29" s="272">
        <v>13</v>
      </c>
      <c r="B29" s="283"/>
      <c r="C29" s="283" t="s">
        <v>113</v>
      </c>
      <c r="D29" s="286" t="s">
        <v>125</v>
      </c>
      <c r="E29" s="285" t="s">
        <v>145</v>
      </c>
      <c r="F29" s="283" t="s">
        <v>76</v>
      </c>
      <c r="G29" s="281">
        <v>1</v>
      </c>
      <c r="H29" s="229"/>
      <c r="I29" s="229">
        <f t="shared" si="1"/>
        <v>0</v>
      </c>
      <c r="J29" s="294"/>
      <c r="K29" s="286"/>
      <c r="L29" s="290"/>
      <c r="M29" s="279"/>
    </row>
    <row r="30" spans="1:13" s="282" customFormat="1" ht="63.75">
      <c r="A30" s="272">
        <v>14</v>
      </c>
      <c r="B30" s="283"/>
      <c r="C30" s="283" t="s">
        <v>113</v>
      </c>
      <c r="D30" s="284" t="s">
        <v>283</v>
      </c>
      <c r="E30" s="287" t="s">
        <v>284</v>
      </c>
      <c r="F30" s="283" t="s">
        <v>76</v>
      </c>
      <c r="G30" s="281">
        <v>24</v>
      </c>
      <c r="H30" s="229"/>
      <c r="I30" s="229">
        <f t="shared" si="1"/>
        <v>0</v>
      </c>
      <c r="J30" s="279"/>
      <c r="K30" s="286"/>
      <c r="L30" s="243"/>
      <c r="M30" s="279"/>
    </row>
    <row r="31" spans="1:13" s="282" customFormat="1" ht="38.25">
      <c r="A31" s="272">
        <v>15</v>
      </c>
      <c r="B31" s="283"/>
      <c r="C31" s="283" t="s">
        <v>113</v>
      </c>
      <c r="D31" s="284" t="s">
        <v>285</v>
      </c>
      <c r="E31" s="285" t="s">
        <v>286</v>
      </c>
      <c r="F31" s="283" t="s">
        <v>76</v>
      </c>
      <c r="G31" s="281">
        <v>24</v>
      </c>
      <c r="H31" s="229"/>
      <c r="I31" s="229">
        <f t="shared" si="1"/>
        <v>0</v>
      </c>
      <c r="J31" s="279"/>
      <c r="K31" s="286"/>
      <c r="L31" s="243"/>
      <c r="M31" s="279"/>
    </row>
    <row r="32" spans="1:13" s="282" customFormat="1" ht="25.5">
      <c r="A32" s="272">
        <v>16</v>
      </c>
      <c r="B32" s="283"/>
      <c r="C32" s="283" t="s">
        <v>113</v>
      </c>
      <c r="D32" s="284" t="s">
        <v>287</v>
      </c>
      <c r="E32" s="287" t="s">
        <v>288</v>
      </c>
      <c r="F32" s="283" t="s">
        <v>76</v>
      </c>
      <c r="G32" s="281">
        <f>G30</f>
        <v>24</v>
      </c>
      <c r="H32" s="229"/>
      <c r="I32" s="229">
        <f t="shared" si="1"/>
        <v>0</v>
      </c>
      <c r="J32" s="279"/>
      <c r="K32" s="286"/>
      <c r="L32" s="243"/>
      <c r="M32" s="279"/>
    </row>
    <row r="33" spans="1:13" s="282" customFormat="1" ht="102">
      <c r="A33" s="272">
        <v>17</v>
      </c>
      <c r="B33" s="283"/>
      <c r="C33" s="283" t="s">
        <v>113</v>
      </c>
      <c r="D33" s="284" t="s">
        <v>190</v>
      </c>
      <c r="E33" s="285" t="s">
        <v>289</v>
      </c>
      <c r="F33" s="283" t="s">
        <v>76</v>
      </c>
      <c r="G33" s="281">
        <v>1</v>
      </c>
      <c r="H33" s="229"/>
      <c r="I33" s="229">
        <f t="shared" si="1"/>
        <v>0</v>
      </c>
      <c r="J33" s="279"/>
      <c r="K33" s="286"/>
      <c r="L33" s="286"/>
      <c r="M33" s="279"/>
    </row>
    <row r="34" spans="1:13" s="282" customFormat="1" ht="102">
      <c r="A34" s="272">
        <v>18</v>
      </c>
      <c r="B34" s="283"/>
      <c r="C34" s="283" t="s">
        <v>113</v>
      </c>
      <c r="D34" s="284" t="s">
        <v>89</v>
      </c>
      <c r="E34" s="285" t="s">
        <v>241</v>
      </c>
      <c r="F34" s="283" t="s">
        <v>76</v>
      </c>
      <c r="G34" s="281">
        <v>4</v>
      </c>
      <c r="H34" s="229"/>
      <c r="I34" s="293">
        <f t="shared" si="1"/>
        <v>0</v>
      </c>
      <c r="J34" s="279"/>
      <c r="K34" s="286"/>
      <c r="L34" s="243"/>
      <c r="M34" s="279"/>
    </row>
    <row r="35" spans="1:13" s="282" customFormat="1" ht="63.75">
      <c r="A35" s="272">
        <v>19</v>
      </c>
      <c r="B35" s="283"/>
      <c r="C35" s="283" t="s">
        <v>113</v>
      </c>
      <c r="D35" s="284" t="s">
        <v>88</v>
      </c>
      <c r="E35" s="285" t="s">
        <v>152</v>
      </c>
      <c r="F35" s="283" t="s">
        <v>76</v>
      </c>
      <c r="G35" s="281">
        <v>4</v>
      </c>
      <c r="H35" s="229"/>
      <c r="I35" s="293">
        <f t="shared" si="1"/>
        <v>0</v>
      </c>
      <c r="J35" s="294"/>
      <c r="K35" s="286"/>
      <c r="L35" s="243"/>
      <c r="M35" s="279"/>
    </row>
    <row r="36" spans="1:13" s="282" customFormat="1" ht="25.5">
      <c r="A36" s="272">
        <v>20</v>
      </c>
      <c r="B36" s="283"/>
      <c r="C36" s="283" t="s">
        <v>113</v>
      </c>
      <c r="D36" s="286" t="s">
        <v>124</v>
      </c>
      <c r="E36" s="287" t="s">
        <v>134</v>
      </c>
      <c r="F36" s="283" t="s">
        <v>76</v>
      </c>
      <c r="G36" s="281">
        <v>4</v>
      </c>
      <c r="H36" s="229"/>
      <c r="I36" s="293">
        <f t="shared" si="1"/>
        <v>0</v>
      </c>
      <c r="J36" s="294"/>
      <c r="K36" s="286"/>
      <c r="L36" s="290"/>
      <c r="M36" s="279"/>
    </row>
    <row r="37" spans="1:13" s="282" customFormat="1">
      <c r="A37" s="272"/>
      <c r="B37" s="283"/>
      <c r="C37" s="283"/>
      <c r="D37" s="284"/>
      <c r="E37" s="276" t="s">
        <v>142</v>
      </c>
      <c r="F37" s="292"/>
      <c r="G37" s="277"/>
      <c r="H37" s="277"/>
      <c r="I37" s="278">
        <f>SUBTOTAL(9,I38:I50)</f>
        <v>0</v>
      </c>
      <c r="J37" s="279"/>
      <c r="K37" s="286"/>
      <c r="L37" s="243"/>
      <c r="M37" s="279"/>
    </row>
    <row r="38" spans="1:13" s="282" customFormat="1" ht="89.25">
      <c r="A38" s="272">
        <v>21</v>
      </c>
      <c r="B38" s="283"/>
      <c r="C38" s="283" t="s">
        <v>113</v>
      </c>
      <c r="D38" s="296" t="s">
        <v>137</v>
      </c>
      <c r="E38" s="297" t="s">
        <v>181</v>
      </c>
      <c r="F38" s="283" t="s">
        <v>76</v>
      </c>
      <c r="G38" s="281">
        <v>1</v>
      </c>
      <c r="H38" s="229"/>
      <c r="I38" s="229">
        <f>ROUND(G38*H38,2)</f>
        <v>0</v>
      </c>
      <c r="J38" s="279"/>
      <c r="K38" s="286"/>
      <c r="L38" s="243"/>
      <c r="M38" s="279"/>
    </row>
    <row r="39" spans="1:13" s="282" customFormat="1" ht="102">
      <c r="A39" s="272">
        <v>22</v>
      </c>
      <c r="B39" s="283"/>
      <c r="C39" s="283" t="s">
        <v>113</v>
      </c>
      <c r="D39" s="296" t="s">
        <v>138</v>
      </c>
      <c r="E39" s="297" t="s">
        <v>182</v>
      </c>
      <c r="F39" s="283" t="s">
        <v>76</v>
      </c>
      <c r="G39" s="281">
        <v>1</v>
      </c>
      <c r="H39" s="229"/>
      <c r="I39" s="229">
        <f>ROUND(G39*H39,2)</f>
        <v>0</v>
      </c>
      <c r="J39" s="279"/>
      <c r="K39" s="286"/>
      <c r="L39" s="243"/>
      <c r="M39" s="279"/>
    </row>
    <row r="40" spans="1:13" s="282" customFormat="1" ht="25.5">
      <c r="A40" s="272">
        <v>23</v>
      </c>
      <c r="B40" s="283"/>
      <c r="C40" s="283" t="s">
        <v>113</v>
      </c>
      <c r="D40" s="284" t="s">
        <v>112</v>
      </c>
      <c r="E40" s="285" t="s">
        <v>133</v>
      </c>
      <c r="F40" s="283" t="s">
        <v>76</v>
      </c>
      <c r="G40" s="281">
        <v>1</v>
      </c>
      <c r="H40" s="229"/>
      <c r="I40" s="293">
        <f t="shared" ref="I40" si="2">ROUND(G40*H40,2)</f>
        <v>0</v>
      </c>
      <c r="J40" s="294"/>
      <c r="K40" s="286"/>
      <c r="L40" s="290"/>
      <c r="M40" s="279"/>
    </row>
    <row r="41" spans="1:13" s="282" customFormat="1" ht="63.75">
      <c r="A41" s="272">
        <v>24</v>
      </c>
      <c r="B41" s="283"/>
      <c r="C41" s="283" t="s">
        <v>113</v>
      </c>
      <c r="D41" s="296" t="s">
        <v>139</v>
      </c>
      <c r="E41" s="285" t="s">
        <v>269</v>
      </c>
      <c r="F41" s="283" t="s">
        <v>76</v>
      </c>
      <c r="G41" s="281">
        <v>1</v>
      </c>
      <c r="H41" s="229"/>
      <c r="I41" s="229">
        <f>ROUND(G41*H41,2)</f>
        <v>0</v>
      </c>
      <c r="J41" s="279"/>
      <c r="K41" s="286"/>
      <c r="L41" s="243"/>
      <c r="M41" s="279"/>
    </row>
    <row r="42" spans="1:13" s="282" customFormat="1" ht="102">
      <c r="A42" s="272">
        <v>25</v>
      </c>
      <c r="B42" s="283"/>
      <c r="C42" s="283" t="s">
        <v>113</v>
      </c>
      <c r="D42" s="296" t="s">
        <v>140</v>
      </c>
      <c r="E42" s="298" t="s">
        <v>141</v>
      </c>
      <c r="F42" s="283" t="s">
        <v>76</v>
      </c>
      <c r="G42" s="281">
        <v>1</v>
      </c>
      <c r="H42" s="229"/>
      <c r="I42" s="229">
        <f>ROUND(G42*H42,2)</f>
        <v>0</v>
      </c>
      <c r="J42" s="279"/>
      <c r="K42" s="286"/>
      <c r="L42" s="243"/>
      <c r="M42" s="279"/>
    </row>
    <row r="43" spans="1:13" s="282" customFormat="1" ht="38.25">
      <c r="A43" s="272">
        <v>26</v>
      </c>
      <c r="B43" s="283"/>
      <c r="C43" s="288" t="s">
        <v>113</v>
      </c>
      <c r="D43" s="296" t="s">
        <v>172</v>
      </c>
      <c r="E43" s="298" t="s">
        <v>170</v>
      </c>
      <c r="F43" s="283" t="s">
        <v>76</v>
      </c>
      <c r="G43" s="281">
        <v>1</v>
      </c>
      <c r="H43" s="229"/>
      <c r="I43" s="229">
        <f t="shared" ref="I43:I48" si="3">ROUND(G43*H43,2)</f>
        <v>0</v>
      </c>
      <c r="J43" s="279"/>
      <c r="K43" s="299"/>
      <c r="L43" s="243"/>
      <c r="M43" s="279"/>
    </row>
    <row r="44" spans="1:13" s="282" customFormat="1" ht="25.5">
      <c r="A44" s="272">
        <v>27</v>
      </c>
      <c r="B44" s="283"/>
      <c r="C44" s="288" t="s">
        <v>113</v>
      </c>
      <c r="D44" s="296" t="s">
        <v>126</v>
      </c>
      <c r="E44" s="285" t="s">
        <v>171</v>
      </c>
      <c r="F44" s="283" t="s">
        <v>76</v>
      </c>
      <c r="G44" s="281">
        <f>G43</f>
        <v>1</v>
      </c>
      <c r="H44" s="229"/>
      <c r="I44" s="229">
        <f t="shared" si="3"/>
        <v>0</v>
      </c>
      <c r="J44" s="279"/>
      <c r="K44" s="299"/>
      <c r="L44" s="243"/>
      <c r="M44" s="279"/>
    </row>
    <row r="45" spans="1:13" s="282" customFormat="1" ht="25.5">
      <c r="A45" s="272">
        <v>28</v>
      </c>
      <c r="B45" s="283"/>
      <c r="C45" s="288" t="s">
        <v>113</v>
      </c>
      <c r="D45" s="286" t="s">
        <v>126</v>
      </c>
      <c r="E45" s="285" t="s">
        <v>159</v>
      </c>
      <c r="F45" s="283" t="s">
        <v>76</v>
      </c>
      <c r="G45" s="281">
        <v>1</v>
      </c>
      <c r="H45" s="229"/>
      <c r="I45" s="229">
        <f t="shared" si="3"/>
        <v>0</v>
      </c>
      <c r="J45" s="289"/>
      <c r="K45" s="286"/>
      <c r="L45" s="290"/>
      <c r="M45" s="279"/>
    </row>
    <row r="46" spans="1:13" s="282" customFormat="1" ht="38.25">
      <c r="A46" s="272">
        <v>29</v>
      </c>
      <c r="B46" s="283"/>
      <c r="C46" s="288" t="s">
        <v>113</v>
      </c>
      <c r="D46" s="286" t="s">
        <v>164</v>
      </c>
      <c r="E46" s="285" t="s">
        <v>162</v>
      </c>
      <c r="F46" s="283" t="s">
        <v>76</v>
      </c>
      <c r="G46" s="281">
        <f>G45</f>
        <v>1</v>
      </c>
      <c r="H46" s="229"/>
      <c r="I46" s="229">
        <f t="shared" si="3"/>
        <v>0</v>
      </c>
      <c r="J46" s="289"/>
      <c r="K46" s="243"/>
      <c r="L46" s="290"/>
      <c r="M46" s="279"/>
    </row>
    <row r="47" spans="1:13" s="282" customFormat="1" ht="25.5">
      <c r="A47" s="272">
        <v>30</v>
      </c>
      <c r="B47" s="283"/>
      <c r="C47" s="288" t="s">
        <v>113</v>
      </c>
      <c r="D47" s="286" t="s">
        <v>126</v>
      </c>
      <c r="E47" s="285" t="s">
        <v>163</v>
      </c>
      <c r="F47" s="283" t="s">
        <v>76</v>
      </c>
      <c r="G47" s="281">
        <f>G45</f>
        <v>1</v>
      </c>
      <c r="H47" s="229"/>
      <c r="I47" s="229">
        <f t="shared" si="3"/>
        <v>0</v>
      </c>
      <c r="J47" s="289"/>
      <c r="K47" s="286"/>
      <c r="L47" s="290"/>
      <c r="M47" s="279"/>
    </row>
    <row r="48" spans="1:13" s="282" customFormat="1" ht="25.5">
      <c r="A48" s="272">
        <v>31</v>
      </c>
      <c r="B48" s="283"/>
      <c r="C48" s="283" t="s">
        <v>113</v>
      </c>
      <c r="D48" s="286" t="s">
        <v>122</v>
      </c>
      <c r="E48" s="285" t="s">
        <v>136</v>
      </c>
      <c r="F48" s="283" t="s">
        <v>76</v>
      </c>
      <c r="G48" s="300">
        <v>1</v>
      </c>
      <c r="H48" s="229"/>
      <c r="I48" s="229">
        <f t="shared" si="3"/>
        <v>0</v>
      </c>
      <c r="J48" s="279"/>
      <c r="K48" s="286"/>
      <c r="L48" s="286"/>
      <c r="M48" s="279"/>
    </row>
    <row r="49" spans="1:13" s="282" customFormat="1" ht="89.25">
      <c r="A49" s="272">
        <v>32</v>
      </c>
      <c r="B49" s="283"/>
      <c r="C49" s="283" t="s">
        <v>113</v>
      </c>
      <c r="D49" s="284" t="s">
        <v>150</v>
      </c>
      <c r="E49" s="287" t="s">
        <v>157</v>
      </c>
      <c r="F49" s="283" t="s">
        <v>76</v>
      </c>
      <c r="G49" s="281">
        <f>G48</f>
        <v>1</v>
      </c>
      <c r="H49" s="229"/>
      <c r="I49" s="229">
        <f>ROUND(G49*H49,2)</f>
        <v>0</v>
      </c>
      <c r="J49" s="272"/>
      <c r="K49" s="286"/>
      <c r="L49" s="286"/>
      <c r="M49" s="279"/>
    </row>
    <row r="50" spans="1:13" s="282" customFormat="1" ht="102">
      <c r="A50" s="272">
        <v>33</v>
      </c>
      <c r="B50" s="283"/>
      <c r="C50" s="283" t="s">
        <v>113</v>
      </c>
      <c r="D50" s="296" t="s">
        <v>229</v>
      </c>
      <c r="E50" s="298" t="s">
        <v>230</v>
      </c>
      <c r="F50" s="283" t="s">
        <v>76</v>
      </c>
      <c r="G50" s="281">
        <f>G49</f>
        <v>1</v>
      </c>
      <c r="H50" s="229"/>
      <c r="I50" s="229">
        <f>ROUND(G50*H50,2)</f>
        <v>0</v>
      </c>
      <c r="J50" s="272"/>
      <c r="K50" s="286"/>
      <c r="L50" s="286"/>
      <c r="M50" s="279"/>
    </row>
    <row r="51" spans="1:13">
      <c r="A51" s="327"/>
      <c r="B51" s="328"/>
      <c r="C51" s="328"/>
      <c r="D51" s="329"/>
      <c r="E51" s="330" t="s">
        <v>109</v>
      </c>
      <c r="F51" s="328"/>
      <c r="G51" s="331"/>
      <c r="H51" s="331"/>
      <c r="I51" s="332">
        <f>SUBTOTAL(9,I14:I50)</f>
        <v>0</v>
      </c>
      <c r="J51" s="331"/>
      <c r="K51" s="333"/>
    </row>
  </sheetData>
  <sheetProtection formatCells="0" formatColumns="0" formatRows="0" insertColumns="0" insertRows="0" insertHyperlinks="0" deleteColumns="0" deleteRows="0" sort="0" autoFilter="0" pivotTables="0"/>
  <mergeCells count="4">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35" fitToHeight="999" orientation="landscape" errors="blank"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file>

<file path=customXml/itemProps1.xml><?xml version="1.0" encoding="utf-8"?>
<ds:datastoreItem xmlns:ds="http://schemas.openxmlformats.org/officeDocument/2006/customXml" ds:itemID="{1A117082-AE84-45DC-B4B1-E854891D3B4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18</vt:i4>
      </vt:variant>
      <vt:variant>
        <vt:lpstr>Pojmenované oblasti</vt:lpstr>
      </vt:variant>
      <vt:variant>
        <vt:i4>31</vt:i4>
      </vt:variant>
    </vt:vector>
  </HeadingPairs>
  <TitlesOfParts>
    <vt:vector size="49" baseType="lpstr">
      <vt:lpstr>Krycí list</vt:lpstr>
      <vt:lpstr>Rekapitulace</vt:lpstr>
      <vt:lpstr>A1.08</vt:lpstr>
      <vt:lpstr>A1.14</vt:lpstr>
      <vt:lpstr>A1.16</vt:lpstr>
      <vt:lpstr>A1.19</vt:lpstr>
      <vt:lpstr>A2.06</vt:lpstr>
      <vt:lpstr>A2.12</vt:lpstr>
      <vt:lpstr>B1.07</vt:lpstr>
      <vt:lpstr>B1.05</vt:lpstr>
      <vt:lpstr>B1.08</vt:lpstr>
      <vt:lpstr>B2.08</vt:lpstr>
      <vt:lpstr>B2.11</vt:lpstr>
      <vt:lpstr>B3.10</vt:lpstr>
      <vt:lpstr>B3.09</vt:lpstr>
      <vt:lpstr>Bkab1.08</vt:lpstr>
      <vt:lpstr>B2.10</vt:lpstr>
      <vt:lpstr>#Figury</vt:lpstr>
      <vt:lpstr>A1.08!Názvy_tisku</vt:lpstr>
      <vt:lpstr>A1.14!Názvy_tisku</vt:lpstr>
      <vt:lpstr>A1.16!Názvy_tisku</vt:lpstr>
      <vt:lpstr>A1.19!Názvy_tisku</vt:lpstr>
      <vt:lpstr>A2.06!Názvy_tisku</vt:lpstr>
      <vt:lpstr>A2.12!Názvy_tisku</vt:lpstr>
      <vt:lpstr>B1.05!Názvy_tisku</vt:lpstr>
      <vt:lpstr>B1.07!Názvy_tisku</vt:lpstr>
      <vt:lpstr>B1.08!Názvy_tisku</vt:lpstr>
      <vt:lpstr>B2.08!Názvy_tisku</vt:lpstr>
      <vt:lpstr>B2.10!Názvy_tisku</vt:lpstr>
      <vt:lpstr>B2.11!Názvy_tisku</vt:lpstr>
      <vt:lpstr>B3.09!Názvy_tisku</vt:lpstr>
      <vt:lpstr>B3.10!Názvy_tisku</vt:lpstr>
      <vt:lpstr>Bkab1.08!Názvy_tisku</vt:lpstr>
      <vt:lpstr>Rekapitulace!Názvy_tisku</vt:lpstr>
      <vt:lpstr>A1.08!Oblast_tisku</vt:lpstr>
      <vt:lpstr>A1.14!Oblast_tisku</vt:lpstr>
      <vt:lpstr>A1.16!Oblast_tisku</vt:lpstr>
      <vt:lpstr>A1.19!Oblast_tisku</vt:lpstr>
      <vt:lpstr>A2.06!Oblast_tisku</vt:lpstr>
      <vt:lpstr>A2.12!Oblast_tisku</vt:lpstr>
      <vt:lpstr>B1.05!Oblast_tisku</vt:lpstr>
      <vt:lpstr>B1.07!Oblast_tisku</vt:lpstr>
      <vt:lpstr>B1.08!Oblast_tisku</vt:lpstr>
      <vt:lpstr>B2.08!Oblast_tisku</vt:lpstr>
      <vt:lpstr>B2.10!Oblast_tisku</vt:lpstr>
      <vt:lpstr>B2.11!Oblast_tisku</vt:lpstr>
      <vt:lpstr>B3.09!Oblast_tisku</vt:lpstr>
      <vt:lpstr>B3.10!Oblast_tisku</vt:lpstr>
      <vt:lpstr>Bkab1.08!Oblast_tisku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dc:creator>
  <cp:lastModifiedBy>Sebastian Fenyk</cp:lastModifiedBy>
  <cp:lastPrinted>2019-11-21T13:12:23Z</cp:lastPrinted>
  <dcterms:created xsi:type="dcterms:W3CDTF">2006-04-27T05:25:48Z</dcterms:created>
  <dcterms:modified xsi:type="dcterms:W3CDTF">2024-12-02T07:25:30Z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1029	1029</vt:lpwstr>
  </property>
</Properties>
</file>