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oldrich_nyc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2.3.0.2.111" sheetId="3" r:id="rId3"/>
    <sheet name="2.3.0.2.111_1" sheetId="4" r:id="rId4"/>
    <sheet name="2.3.3.1.101" sheetId="5" r:id="rId5"/>
  </sheets>
  <definedNames/>
  <calcPr/>
  <webPublishing/>
</workbook>
</file>

<file path=xl/sharedStrings.xml><?xml version="1.0" encoding="utf-8"?>
<sst xmlns="http://schemas.openxmlformats.org/spreadsheetml/2006/main" count="1116" uniqueCount="518">
  <si>
    <t>Soupis objektů s DPH</t>
  </si>
  <si>
    <t>Stavba:24057 - REKONSTRUKCE RIEGROVY ULICE VČETNĚ TT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</si>
  <si>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</si>
  <si>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</si>
  <si>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</si>
  <si>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</si>
  <si>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</si>
  <si>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</si>
  <si>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</si>
  <si>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</si>
  <si>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</si>
  <si>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</si>
  <si>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</si>
  <si>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</si>
  <si>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</si>
  <si>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</si>
  <si>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</si>
  <si>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</si>
  <si>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24057</t>
  </si>
  <si>
    <t>REKONSTRUKCE RIEGROVY ULICE VČETNĚ TT</t>
  </si>
  <si>
    <t>SO 000</t>
  </si>
  <si>
    <t>VŠEOBECNÉ POLOŽKY</t>
  </si>
  <si>
    <t>000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</si>
  <si>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</si>
  <si>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</si>
  <si>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</si>
  <si>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</si>
  <si>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</si>
  <si>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</si>
  <si>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</si>
  <si>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</si>
  <si>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</si>
  <si>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</si>
  <si>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</si>
  <si>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</si>
  <si>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</si>
  <si>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</si>
  <si>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</si>
  <si>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</si>
  <si>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</si>
  <si>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</si>
  <si>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</si>
  <si>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</si>
  <si>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02720</t>
  </si>
  <si>
    <t/>
  </si>
  <si>
    <t>POMOC PRÁCE ZŘÍZ NEBO ZAJIŠŤ REGULACI A OCHRANU DOPRAVY
DIO</t>
  </si>
  <si>
    <t xml:space="preserve">KPL       </t>
  </si>
  <si>
    <t>1kpl=1,000 [A]</t>
  </si>
  <si>
    <t>02730</t>
  </si>
  <si>
    <t>POMOC PRÁCE ZŘÍZ NEBO ZAJIŠŤ OCHRANU INŽENÝRSKÝCH SÍTÍ</t>
  </si>
  <si>
    <t>1=1,000 [A]</t>
  </si>
  <si>
    <t>02910</t>
  </si>
  <si>
    <t>OSTATNÍ POŽADAVKY - ZEMĚMĚŘIČSKÁ MĚŘENÍ
GEODETICKÉ ZAMĚŘENÍ SKUTEČNÉHO PROVEDENÍ</t>
  </si>
  <si>
    <t>02920</t>
  </si>
  <si>
    <t>OSTATNÍ POŽADAVKY - OCHRANA ŽIVOTNÍHO PROSTŘEDÍ</t>
  </si>
  <si>
    <t>ochrana stávající zeleně - max.10ks stromů
1kpl=1,000 [A]</t>
  </si>
  <si>
    <t>02940</t>
  </si>
  <si>
    <t>OSTATNÍ POŽADAVKY - VYPRACOVÁNÍ DOKUMENTACE
DSPS</t>
  </si>
  <si>
    <t>Ostatní konstrukce a práce</t>
  </si>
  <si>
    <t>9</t>
  </si>
  <si>
    <t>916812</t>
  </si>
  <si>
    <t>ODDĚL OPLOCENÍ S PODSTAVCI DRÁTĚNNÉ - MONTÁŽ S PŘESUNEM</t>
  </si>
  <si>
    <t xml:space="preserve">M         </t>
  </si>
  <si>
    <t>350,0m=350,000 [A]</t>
  </si>
  <si>
    <t>916813</t>
  </si>
  <si>
    <t>ODDĚL OPLOCENÍ S PODSTAVCI DRÁTĚNNÉ - DEMONTÁŽ</t>
  </si>
  <si>
    <t>dle pol.č.916812: 350,0m=350,000 [A]</t>
  </si>
  <si>
    <t>916819</t>
  </si>
  <si>
    <t>ODDĚL OPLOCENÍ S PODSTAVCI DRÁTĚNNÉ - NÁJEMNÉ</t>
  </si>
  <si>
    <t xml:space="preserve">MDEN      </t>
  </si>
  <si>
    <t>nájemné 150dní: 350,0m*150den=52 500,000 [A]</t>
  </si>
  <si>
    <t>C e l k e m</t>
  </si>
  <si>
    <t>SO 2.3.0.2.111</t>
  </si>
  <si>
    <t>REKONSTRUKCE TT - RIEGROVA ULICE</t>
  </si>
  <si>
    <t>2.3.0.2.111</t>
  </si>
  <si>
    <t>014101</t>
  </si>
  <si>
    <t>POPLATKY ZA SKLÁDKU</t>
  </si>
  <si>
    <t xml:space="preserve">M3        </t>
  </si>
  <si>
    <t>zemina z pol.č.12373,13273: 1657,27m3+123,6m3=1 780,870 [A]</t>
  </si>
  <si>
    <t>014102</t>
  </si>
  <si>
    <t xml:space="preserve">T         </t>
  </si>
  <si>
    <t>z pol.č.11313: 2,216m3*2,5t/m3=5,540 [A]
z pol.č.11315: 34,98m3*2,3t/m3=80,454 [B]
u pol.č.11316: 327,96m3*2,5t/m3=819,900 [C]
z pol.č.11318: 62,38m3*2,3t/m3=143,474 [D]
z pol.č.11328: 132,0m2*0,2t/m2=26,400 [E]
z pol.č.11332: 839,53m3*1,9t/m3=1 595,107 [F]
z pol.č.11335: 697,281m3*2,3t/m3=1 603,746 [G]
z pol.č.11351: 163,0m*0,04t/m=6,520 [H]
z pol.č.11352: 149,0m*0,1t/m=14,900 [I]
z pol.č.96612: 6,5m3*2,5t/m3=16,250 [J]
z pol.č.96615: 0,336m3*2,3t/m3=0,773 [K]
z pol.č.96633.R: 8,0m*0,1t/m=0,800 [L]
z pol.č.966345: 46,0m*0,3t/m=13,800 [M]
z pol.č.96687: 13ks*0,3t/ks=3,900 [N]
z pol.č.96687.A: 1ks*1,0t/ks=1,000 [O]
z pol.č.97817.R: 1904,0m2*0,2t/m2=380,800 [P]
Celkem: A+B+C+D+E+F+G+H+I+J+K+L+M+N+O+P=4 713,364 [Q]</t>
  </si>
  <si>
    <t>014201</t>
  </si>
  <si>
    <t>POPLATKY ZA ZEMNÍK - ZEMINA</t>
  </si>
  <si>
    <t>dle pol.č.12573.B: 1259,844m3=1 259,844 [A]</t>
  </si>
  <si>
    <t>Zemní práce</t>
  </si>
  <si>
    <t>11313</t>
  </si>
  <si>
    <t>ODSTRANĚNÍ KRYTU ZPEVNĚNÝCH PLOCH S ASFALTOVÝM POJIVEM</t>
  </si>
  <si>
    <t>TT litý asfalt: 27,7m2*0,08=2,216 [A]</t>
  </si>
  <si>
    <t>11315</t>
  </si>
  <si>
    <t>ODSTRANĚNÍ KRYTU ZPEVNĚNÝCH PLOCH Z BETONU</t>
  </si>
  <si>
    <t>vozovka: 174,9m2*0,20=34,980 [A]</t>
  </si>
  <si>
    <t>11316</t>
  </si>
  <si>
    <t>ODSTRANĚNÍ KRYTU ZPEVNĚNÝCH PLOCH ZE SILNIČNÍCH DÍLCŮ
TRAMVAJOVÉ PANELY BKV VČETNĚ PRYŽOVÉHO TĚSNĚNÍ</t>
  </si>
  <si>
    <t>tramvajové panely BKV: 1822,0m2*0,18=327,960 [A]</t>
  </si>
  <si>
    <t>11317</t>
  </si>
  <si>
    <t>ODSTRAN KRYTU ZPEVNĚNÝCH PLOCH Z DLAŽEB KOSTEK
VČETNĚ ODVOZU NA SKLÁDKU INVESTORA</t>
  </si>
  <si>
    <t>vybourání K10 TT: 82,0m2*0,10=8,200 [A]
vybourání K10 chodník: 23,0m2*0,10=2,300 [B]
vybourání K6 chodník: 49,0m2*0,06=2,940 [C]
Celkem: A+B+C=13,440 [D]</t>
  </si>
  <si>
    <t>11318</t>
  </si>
  <si>
    <t>ODSTRANĚNÍ KRYTU ZPEVNĚNÝCH PLOCH Z DLAŽDIC
ZÁMKOVÁ DLAŽBA</t>
  </si>
  <si>
    <t>dlažba tl. 80mm: 110,0m2*0,08=8,800 [A]
dlažba tl. 60mm: 893,0m2*0,06=53,580 [B]
Celkem: A+B=62,380 [C]</t>
  </si>
  <si>
    <t>11328</t>
  </si>
  <si>
    <t>ODSTRANĚNÍ PŘÍKOPŮ, ŽLABŮ A RIGOLŮ Z PŘÍKOPOVÝCH TVÁRNIC</t>
  </si>
  <si>
    <t xml:space="preserve">M2        </t>
  </si>
  <si>
    <t>220,00*0,60=132,000 [A]</t>
  </si>
  <si>
    <t>11332</t>
  </si>
  <si>
    <t>ODSTRANĚNÍ PODKLADŮ ZPEVNĚNÝCH PLOCH Z KAMENIVA NESTMELENÉHO</t>
  </si>
  <si>
    <t>podklad TT: 1904,0m2*0,20=380,800 [A]
podklad zámkové dl.: 893,0m2*0,19+110,0m2*0,17=188,370 [B]
podklad kamenných dlažeb: 23,0m2*0,15+49,0m2*0,19=12,760 [C]
vozovka: 1288,0m2*0,20=257,600 [D]
Celkem: A+B+C+D=839,530 [E]</t>
  </si>
  <si>
    <t>11335</t>
  </si>
  <si>
    <t>ODSTRANĚNÍ PODKLADU ZPEVNĚNÝCH PLOCH Z BETONU</t>
  </si>
  <si>
    <t>podklad BKV panelů: 1904,0m2*0,30=571,200 [A]
podklad vozovka: 1288,0m2*0,09=115,920 [B]
podklad K10 TT: 82,0m2*0,08=6,560 [C]
podklad litého asfaltu: 27,7m2*0,13=3,601 [D]
Celkem: A+B+C+D=697,281 [E]</t>
  </si>
  <si>
    <t>11351</t>
  </si>
  <si>
    <t>ODSTRANĚNÍ ZÁHONOVÝCH OBRUBNÍKŮ</t>
  </si>
  <si>
    <t>záhonový obrubník 50x200mm: 163,0m=163,000 [A]</t>
  </si>
  <si>
    <t>11352</t>
  </si>
  <si>
    <t>ODSTRANĚNÍ CHODNÍKOVÝCH A SILNIČNÍCH OBRUBNÍKŮ BETONOVÝCH</t>
  </si>
  <si>
    <t>silnič. obruby 150x250mm: 149,0m=149,000 [A]</t>
  </si>
  <si>
    <t>11353</t>
  </si>
  <si>
    <t>ODSTRANĚNÍ CHODNÍKOVÝCH KAMENNÝCH OBRUBNÍKŮ
VČETNĚ ODVOZU NA SKLÁDKU INVESTORA</t>
  </si>
  <si>
    <t>300x250mm: 202,0m=202,000 [A]
150x250mm: 14,0m=14,000 [B]
Celkem: A+B=216,000 [C]</t>
  </si>
  <si>
    <t>A</t>
  </si>
  <si>
    <t>ODSTRANĚNÍ CHODNÍKOVÝCH KAMENNÝCH OBRUBNÍKŮ
PRO ZPĚTNÉ POUŽITÍ V SO 101</t>
  </si>
  <si>
    <t>300x250mm: 175,0m=175,000 [A]</t>
  </si>
  <si>
    <t>11355</t>
  </si>
  <si>
    <t>ODSTRANĚNÍ OBRUB Z DLAŽEBNÍCH KOSTEK JEDNODUCHÝCH
VČETNĚ ODVOZU NA SKLÁDKU INVESTORA</t>
  </si>
  <si>
    <t>obrub K16: 6,0m=6,000 [A]</t>
  </si>
  <si>
    <t>11372D</t>
  </si>
  <si>
    <t>FRÉZOVÁNÍ ZPEVNĚNÝCH PLOCH ASFALT DROBNÝCH OPRAV A PLOŠ ROZPADŮ DO 2000M2</t>
  </si>
  <si>
    <t>vozovka: (1288,0m2+9,1m2)*(0,04+0,05)=116,739 [A]</t>
  </si>
  <si>
    <t>12110</t>
  </si>
  <si>
    <t>SEJMUTÍ ORNICE NEBO LESNÍ PŮDY</t>
  </si>
  <si>
    <t>150,0m2*0,10=15,000 [A]</t>
  </si>
  <si>
    <t>12373</t>
  </si>
  <si>
    <t>ODKOP PRO SPOD STAVBU SILNIC A ŽELEZNIC TŘ. I</t>
  </si>
  <si>
    <t>vozovka: 1288,0m2*0,30+240,7m2*0,10=410,470 [A]
mlatová cesta: 6,1m2*0,50=3,050 [B]
pro AZ: 2294,0m2*0,50=1 147,000 [C]
chodník: (893,0m2+110,0m2+23,0m2+49,0m2)*0,09=96,750 [D]
Celkem: A+B+C+D=1 657,270 [E]</t>
  </si>
  <si>
    <t>12573</t>
  </si>
  <si>
    <t>VYKOPÁVKY ZE ZEMNÍKŮ A SKLÁDEK TŘ. I
ORNICE Z DEPONIE</t>
  </si>
  <si>
    <t>natěžení a dovoz ornice z pol.č.18220: 14,8m3=14,800 [A]</t>
  </si>
  <si>
    <t>B</t>
  </si>
  <si>
    <t>VYKOPÁVKY ZE ZEMNÍKŮ A SKLÁDEK TŘ. I
ZEMINA ZE ZEMNÍKU</t>
  </si>
  <si>
    <t>natěžení a dovoz vhodné zeminy z pol.č.17110,17130,17411: 65,0m3+1147,0m3+47,844m3=1 259,844 [A]</t>
  </si>
  <si>
    <t>13273</t>
  </si>
  <si>
    <t>HLOUBENÍ RÝH ŠÍŘ DO 2M PAŽ I NEPAŽ TŘ. I</t>
  </si>
  <si>
    <t>zatrubnění příkopu: 109,00*1,00*1,00=109,000 [A]
vyústění trativodu: 14,60*1,00*1,00=14,600 [B]
Celkem: A+B=123,600 [C]</t>
  </si>
  <si>
    <t>17110</t>
  </si>
  <si>
    <t>ULOŽENÍ SYPANINY DO NÁSYPŮ SE ZHUTNĚNÍM</t>
  </si>
  <si>
    <t>65,0m3=65,000 [A]</t>
  </si>
  <si>
    <t>17120</t>
  </si>
  <si>
    <t>ULOŽENÍ SYPANINY DO NÁSYPŮ A NA SKLÁDKY BEZ ZHUTNĚNÍ</t>
  </si>
  <si>
    <t>uložení ornice na deponii z pol.č.12110: 15,0m3=15,000 [A]
uložení výkopu na skládku z pol.č.12373,13273: 1657,27m3+123,6m3=1 780,870 [B]
Celkem: A+B=1 795,870 [C]</t>
  </si>
  <si>
    <t>17130</t>
  </si>
  <si>
    <t>ULOŽENÍ SYPANINY DO NÁSYPŮ V AKTIVNÍ ZÓNĚ SE ZHUTNĚNÍM</t>
  </si>
  <si>
    <t>2294,0m2*0,50=1 147,000 [A]</t>
  </si>
  <si>
    <t>17411</t>
  </si>
  <si>
    <t>ZÁSYP JAM A RÝH ZEMINOU SE ZHUTNĚNÍM</t>
  </si>
  <si>
    <t>výkop(z pol.č.13273): 123,6m3=123,600 [A]
vytlačená kubatura
lože(z pol.č.45157): -12,36m3=-12,360 [B]
obsyp(z pol.č.17581): -58,962m3=-58,962 [C]
plast DN150: -14,60*3,14*0,08*0,08=-0,293 [D]
plast DN200: -109,00*3,14*0,11*0,11=-4,141 [E]
Celkem: A+B+C+D+E=47,844 [F]</t>
  </si>
  <si>
    <t>17581</t>
  </si>
  <si>
    <t>OBSYP POTRUBÍ A OBJEKTŮ Z NAKUPOVANÝCH MATERIÁLŮ</t>
  </si>
  <si>
    <t>DN200: 109,00*(1,00*0,52-3,14*0,11*0,11)=52,539 [A]
DN150: 14,60*(1,00*0,46-3,14*0,08*0,08)=6,423 [B]
Celkem: A+B=58,962 [C]</t>
  </si>
  <si>
    <t>18110</t>
  </si>
  <si>
    <t>ÚPRAVA PLÁNĚ SE ZHUTNĚNÍM V HORNINĚ TŘ. I</t>
  </si>
  <si>
    <t>2506,0m2=2 506,000 [A]</t>
  </si>
  <si>
    <t>18220</t>
  </si>
  <si>
    <t>ROZPROSTŘENÍ ORNICE VE SVAHU</t>
  </si>
  <si>
    <t>148,0m2*0,10=14,800 [A]</t>
  </si>
  <si>
    <t>18242</t>
  </si>
  <si>
    <t>ZALOŽENÍ TRÁVNÍKU HYDROOSEVEM NA ORNICI</t>
  </si>
  <si>
    <t>z pol.č.18220: 148,0m2=148,000 [A]</t>
  </si>
  <si>
    <t>Základy</t>
  </si>
  <si>
    <t>21197</t>
  </si>
  <si>
    <t>OPLÁŠTĚNÍ ODVODŇOVACÍCH ŽEBER Z GEOTEXTILIE</t>
  </si>
  <si>
    <t>opláštění trativodu: 516,00*3,14*0,16=259,238 [A]</t>
  </si>
  <si>
    <t>21263</t>
  </si>
  <si>
    <t>TRATIVODY KOMPLET  Z TRUB Z PLAST HM DN DO 150MM</t>
  </si>
  <si>
    <t>SN8 perforované: 516,0m=516,000 [A]</t>
  </si>
  <si>
    <t>21461</t>
  </si>
  <si>
    <t>SEPARAČNÍ GEOTEXTILIE</t>
  </si>
  <si>
    <t>2627,0m2=2 627,000 [A]</t>
  </si>
  <si>
    <t>Vodorovné konstrukce</t>
  </si>
  <si>
    <t>45157</t>
  </si>
  <si>
    <t>PODKLADNÍ A VÝPLŇOVÉ VRSTVY Z KAMENIVA TĚŽENÉHO</t>
  </si>
  <si>
    <t>potrubí DN200: 109,00*1,00*0,10=10,900 [A]
potrubí DN150: 14,60*1,00*0,10=1,460 [B]
Celkem: A+B=12,360 [C]</t>
  </si>
  <si>
    <t>Komunikace</t>
  </si>
  <si>
    <t>511384.R</t>
  </si>
  <si>
    <t>KOLEJOVÉ LOŽE Z BETONOVÉ DESKY VYZTUŽENÉ ROZPTÝLENOU VÝZTUŽÍ Z POLYMER MAKROVLÁKEN C30/37
specifikace dle TZ</t>
  </si>
  <si>
    <t>1422,0m2*0,20=284,400 [A]</t>
  </si>
  <si>
    <t>51199</t>
  </si>
  <si>
    <t>ANTIVIBRAČNÍ ROHOŽ
Z RECYKLOVANÉHO MATERIÁLU, SPECIFIKACE DLE TZ</t>
  </si>
  <si>
    <t>521310</t>
  </si>
  <si>
    <t>KOLEJ TRAMVAJOVÁ Z KOLEJNIC ŽLÁBKOVÝCH NT1 NA BETONOVÉ DESCE
ROZCHOD 1000/1435MM
POLOŽKA OBSAHUJE:
3 KOLEJNICE NT1 PRO UPEVNĚNÍ NA BETONOVOU DESKU VČETNĚ UPEVŇOVADEL (ROZTEČ 1,5M), ROZCHODNIC (ROZTEČ 1,5M), BOKOVNIC,GUMOVÝCH PROFILŮ NA PATU KOLEJNICE A GUMOVÉHO NÁVLEKU NA ROZCHODNICE, REKTIFIKAČNÍCH PŘÍPRAVKŮ A PODLITÍ NESMRŠŤUJÍCÍ MALTOU V TL.3CM
DÉLKA MIMO VÝHYBKU</t>
  </si>
  <si>
    <t>666,0m=666,000 [A]</t>
  </si>
  <si>
    <t>542152</t>
  </si>
  <si>
    <t>SMĚROVÉ A VÝŠKOVÉ VYROVNÁNÍ KOLEJE NA BETONOVÉ DESCE V NAPOJENÍ
3 KOLEJNICE</t>
  </si>
  <si>
    <t>18,0m=18,000 [A]</t>
  </si>
  <si>
    <t>545121</t>
  </si>
  <si>
    <t>SVAR KOLEJNIC (STEJNÉHO TVARU) NT1 JEDNOTLIVĚ</t>
  </si>
  <si>
    <t xml:space="preserve">KUS       </t>
  </si>
  <si>
    <t>174ks=174,000 [A]</t>
  </si>
  <si>
    <t>549112</t>
  </si>
  <si>
    <t>BROUŠENÍ KOLEJE A VÝHYBEK TRAMVAJOVÝCH (BLOKOVÝCH, ŽLÁBKOVÝCH)
NT1</t>
  </si>
  <si>
    <t>rozchod 1000/1435mm, 3 kolejnice: 666,0m=666,000 [A]</t>
  </si>
  <si>
    <t>549510</t>
  </si>
  <si>
    <t>ŘEZÁNÍ KOLEJNIC NT1</t>
  </si>
  <si>
    <t>561101.R</t>
  </si>
  <si>
    <t>PODKLADNÍ BETON TŘ. I
C 20/25</t>
  </si>
  <si>
    <t>TT: 2407,0m2*0,13=312,910 [A]</t>
  </si>
  <si>
    <t>56134</t>
  </si>
  <si>
    <t>VOZOVKOVÉ VRSTVY Z MEZEROVITÉHO BETONU TL DO 200MM</t>
  </si>
  <si>
    <t>TT: 872,0m2=872,000 [A]</t>
  </si>
  <si>
    <t>56330</t>
  </si>
  <si>
    <t>VOZOVKOVÉ VRSTVY ZE ŠTĚRKODRTI</t>
  </si>
  <si>
    <t>TT: 722,1m3=722,100 [A]
chodník: 55,0m3=55,000 [B]
Celkem: A+B=777,100 [C]</t>
  </si>
  <si>
    <t>572214</t>
  </si>
  <si>
    <t>SPOJOVACÍ POSTŘIK Z MODIFIK EMULZE DO 0,5KG/M2
0,3KG/M2</t>
  </si>
  <si>
    <t>pod MA: 2407,0m2=2 407,000 [A]</t>
  </si>
  <si>
    <t>575A55</t>
  </si>
  <si>
    <t>LITÝ ASFALT MA I (SILNICE, DÁLNICE) 16 TL. 40MM</t>
  </si>
  <si>
    <t>2407,0m2=2 407,000 [A]</t>
  </si>
  <si>
    <t>575D53</t>
  </si>
  <si>
    <t>LITÝ ASFALT MA I (SILNICE, DÁLNICE) 11 TL. 40MM MODIFIK
včetně pokládky finisherem</t>
  </si>
  <si>
    <t>58221</t>
  </si>
  <si>
    <t>DLÁŽDĚNÉ KRYTY Z DROBNÝCH KOSTEK DO LOŽE Z KAMENIVA</t>
  </si>
  <si>
    <t>K6 řezaná: 169,5m2=169,500 [A]</t>
  </si>
  <si>
    <t>DLÁŽDĚNÉ KRYTY Z DROBNÝCH KOSTEK DO LOŽE Z KAMENIVA
TMAVÉ KONSTRASTNÍ KOSTKY - specifikace dle TZ</t>
  </si>
  <si>
    <t>hrana nástupiště: 13,0m2=13,000 [A]</t>
  </si>
  <si>
    <t>58241</t>
  </si>
  <si>
    <t>DLÁŽDĚNÉ KRYTY Z KAMEN DESEK DO LOŽE Z KAMENIVA
KAMENNÁ  DLAŽBA RELIÉFNÍ, HMATNÉ ÚPRAVY TL.60MM</t>
  </si>
  <si>
    <t>16,0m2=16,000 [A]</t>
  </si>
  <si>
    <t>DLÁŽDĚNÉ KRYTY Z KAMEN DESEK DO LOŽE Z KAMENIVA
KAMENNÁ  DLAŽBA HLADKÁ, HMATNÉ ÚPRAVY - LEMOVÁNÍ TL.60MM</t>
  </si>
  <si>
    <t>13,0m2=13,000 [A]</t>
  </si>
  <si>
    <t>58920</t>
  </si>
  <si>
    <t>VÝPLŇ SPAR MODIFIKOVANÝM ASFALTEM
ZÁLIVKA N2</t>
  </si>
  <si>
    <t>dle pol.č.919111.A: 95,2m=95,200 [A]</t>
  </si>
  <si>
    <t>VÝPLŇ SPAR MODIFIKOVANÝM ASFALTEM
ZÁLIVKA N2 PODÉL KOLEJNIC VČETNĚ NUTNÝCH TECHNOLOGICKÝCH ÚPRAV</t>
  </si>
  <si>
    <t>dle pol.č.919111.B: 3996,0m=3 996,000 [A]</t>
  </si>
  <si>
    <t>Přidružená stavební výroba</t>
  </si>
  <si>
    <t>711502</t>
  </si>
  <si>
    <t>OCHRANA IZOLACE NA POVRCHU ASFALTOVÝMI PÁSY
DĚLÍCÍ VRSTVA Z ASF. LEPENKY S PAPÍROVOU NOSNOU VLOŽKOU</t>
  </si>
  <si>
    <t>TT: 2407,0m2=2 407,000 [A]</t>
  </si>
  <si>
    <t>743121</t>
  </si>
  <si>
    <t>OSVĚTLOVACÍ STOŽÁR  PEVNÝ ŽÁROVĚ ZINKOVANÝ DÉLKY DO 6 M
nový sadový stožár včetně výzbroje, základu</t>
  </si>
  <si>
    <t>1ks=1,000 [A]</t>
  </si>
  <si>
    <t>743312.R</t>
  </si>
  <si>
    <t>VÝLOŽNÍK PRO MONTÁŽ SVÍTIDLA NA STOŽÁR JEDNORAMENNÝ DÉLKA VYLOŽENÍ PŘES 1 DO 2 M
pouze montáž - nové výložníky dodá investor</t>
  </si>
  <si>
    <t>9ks=9,000 [A]</t>
  </si>
  <si>
    <t>743566</t>
  </si>
  <si>
    <t>SVÍTIDLO VENKOVNÍ VŠEOBECNÉ - MONTÁŽ SVÍTIDLA</t>
  </si>
  <si>
    <t>9ks+1ks=10,000 [A]</t>
  </si>
  <si>
    <t>743Z11</t>
  </si>
  <si>
    <t>DEMONTÁŽ OSVĚTLOVACÍHO STOŽÁRU ULIČNÍHO VÝŠKY DO 15 M
demontáž sadového stožáru, stožár na skládku dle určení investora</t>
  </si>
  <si>
    <t>743Z35</t>
  </si>
  <si>
    <t>DEMONTÁŽ SVÍTIDLA Z OSVĚTLOVACÍHO STOŽÁRU VÝŠKY DO 15 M
SVÍTIDLA PRO ZPĚTNÉ OSAZENÍ</t>
  </si>
  <si>
    <t>74B110.R</t>
  </si>
  <si>
    <t xml:space="preserve">STOŽÁR TRAKČNÍ - MONTÁŽ
osazení nových trakčních stožárů včetně zřízení nových základů, specifikace dle TZ, stožáry dodá investor </t>
  </si>
  <si>
    <t>3ks=3,000 [A]</t>
  </si>
  <si>
    <t>74F422</t>
  </si>
  <si>
    <t>DEMONTÁŽ OCELOVÝCH STOŽÁRŮ TRUBKOVÝCH NEBO PROFILOVÝCH
vč. výložníků
demontáž trakčních stožáru a odvoz na skládku investora
převěšení nosné sítě trakčního vedení zajistí správce</t>
  </si>
  <si>
    <t>12ks=12,000 [A]</t>
  </si>
  <si>
    <t>75L165.R</t>
  </si>
  <si>
    <t>ROZHLASOVÉ PŘÍSLUŠENSTVÍ - SKŘÍŇ NA ROZHLASOVÝ STOŽÁR - MONTÁŽ
zpětná montáž modulu veřejného bezdrátového rozhlasu na stožár trakce, včetně přepojení</t>
  </si>
  <si>
    <t>75L16Y</t>
  </si>
  <si>
    <t>ROZHLASOVÉ PŘÍSLUŠENSTVÍ - DEMONTÁŽ
demontáž modulu veřejného bezdrátového rozhlasu na stožáru trakce</t>
  </si>
  <si>
    <t>75O85Y</t>
  </si>
  <si>
    <t>PARKOVACÍ SYSTÉM, AUTOMAT S INTEGROVANÝM SOLÁRNÍM PANELEM - DEMONTÁŽ
PRO ZPĚTNÉ OSAZENÍ</t>
  </si>
  <si>
    <t>Potrubí</t>
  </si>
  <si>
    <t>87433</t>
  </si>
  <si>
    <t>POTRUBÍ Z TRUB PLASTOVÝCH ODPADNÍCH DN DO 150MM</t>
  </si>
  <si>
    <t>vyústění trativodu: 14,6m=14,600 [A]</t>
  </si>
  <si>
    <t>87434</t>
  </si>
  <si>
    <t>POTRUBÍ Z TRUB PLASTOVÝCH ODPADNÍCH DN DO 200MM</t>
  </si>
  <si>
    <t>zatrubnění příkopu: 109,0m=109,000 [A]</t>
  </si>
  <si>
    <t>89413</t>
  </si>
  <si>
    <t>ŠACHTY KANALIZAČNÍ Z BETON DÍLCŮ NA POTRUBÍ DN DO 200MM</t>
  </si>
  <si>
    <t>šacha DN800: 1ks=1,000 [A]</t>
  </si>
  <si>
    <t>894846</t>
  </si>
  <si>
    <t>ŠACHTY KANALIZAČNÍ PLASTOVÉ D 400MM</t>
  </si>
  <si>
    <t>kontrolní šachta: 3ks=3,000 [A]</t>
  </si>
  <si>
    <t>89712</t>
  </si>
  <si>
    <t>VPUSŤ KANALIZAČNÍ ULIČNÍ KOMPLETNÍ Z BETONOVÝCH DÍLCŮ</t>
  </si>
  <si>
    <t>2ks=2,000 [A]</t>
  </si>
  <si>
    <t>89923</t>
  </si>
  <si>
    <t>VÝŠKOVÁ ÚPRAVA KRYCÍCH HRNCŮ</t>
  </si>
  <si>
    <t>899632</t>
  </si>
  <si>
    <t>ZKOUŠKA VODOTĚSNOSTI POTRUBÍ DN DO 150MM</t>
  </si>
  <si>
    <t>14,6m=14,600 [A]</t>
  </si>
  <si>
    <t>899642</t>
  </si>
  <si>
    <t>ZKOUŠKA VODOTĚSNOSTI POTRUBÍ DN DO 200MM</t>
  </si>
  <si>
    <t>109,0m=109,000 [A]</t>
  </si>
  <si>
    <t>89980</t>
  </si>
  <si>
    <t>TELEVIZNÍ PROHLÍDKA POTRUBÍ</t>
  </si>
  <si>
    <t>109,0m+14,6m=123,600 [A]</t>
  </si>
  <si>
    <t>9111A3</t>
  </si>
  <si>
    <t>ZÁBRADLÍ SILNIČNÍ S VODOR MADLY - DEMONTÁŽ S PŘESUNEM
VČETNĚ ODVOZU NA SKLÁDKU INVESTORA</t>
  </si>
  <si>
    <t>dvoumadlové: 8,0m=8,000 [A]
třímadlové: 36,0m=36,000 [B]
Celkem: A+B=44,000 [C]</t>
  </si>
  <si>
    <t>914133</t>
  </si>
  <si>
    <t>DOPRAVNÍ ZNAČKY ZÁKLADNÍ VELIKOSTI OCELOVÉ FÓLIE TŘ 2 - DEMONTÁŽ</t>
  </si>
  <si>
    <t>11ks=11,000 [A]</t>
  </si>
  <si>
    <t>DOPRAVNÍ ZNAČKY ZÁKLADNÍ VELIKOSTI OCELOVÉ FÓLIE TŘ 2 - DEMONTÁŽ
PRO ZPĚTNÉ OSAZENÍ</t>
  </si>
  <si>
    <t>914192.R</t>
  </si>
  <si>
    <t>ZASTÁVKOVÝ OZNAČNÍK - MONTÁŽ S PŘEMÍSTĚNÍM
v provedení DPMLJ (prapor) včetně zřízení základu s chráničkami a obnovy kabelové přípojky, specifikace dle TZ, výrobek dodá investor včetně kotevního přípravku</t>
  </si>
  <si>
    <t>914193.R</t>
  </si>
  <si>
    <t>ZASTÁVKOVÝ OZNAČNÍK - DEMONTÁŽ
VČETNĚ ODVOZU NA SKLÁDKU INVESTORA</t>
  </si>
  <si>
    <t>914923</t>
  </si>
  <si>
    <t>SLOUPKY A STOJKY DZ Z OCEL TRUBEK DO PATKY DEMONTÁŽ</t>
  </si>
  <si>
    <t>10ks=10,000 [A]</t>
  </si>
  <si>
    <t>91552</t>
  </si>
  <si>
    <t>VODOR DOPRAV ZNAČ - PÍSMENA
BARVA + PLAST</t>
  </si>
  <si>
    <t>"POZOR TRAM": 6*9ks=54,000 [A]</t>
  </si>
  <si>
    <t>91725.R</t>
  </si>
  <si>
    <t>NÁSTUPIŠTNÍ OBRUBNÍKY KAMENNÉ
VČETNĚ NÁBĚHOVÝCH DÍLŮ</t>
  </si>
  <si>
    <t>72,0m=72,000 [A]</t>
  </si>
  <si>
    <t>91741</t>
  </si>
  <si>
    <t>ZÁHONOVÉ OBRUBY KAMENNÉ ŘEZANÉ ŠÍŘ 50MM
50x200MM</t>
  </si>
  <si>
    <t>52,0m=52,000 [A]</t>
  </si>
  <si>
    <t>91744</t>
  </si>
  <si>
    <t>CHODNÍK OBRUBY Z KAMENNÉ ŘEZANÉ
150x250MM</t>
  </si>
  <si>
    <t>230,0m=230,000 [A]</t>
  </si>
  <si>
    <t>CHODNÍK OBRUBY Z KAMENNÉ ŘEZANÉ
300x250</t>
  </si>
  <si>
    <t>461,0m=461,000 [A]</t>
  </si>
  <si>
    <t>919111</t>
  </si>
  <si>
    <t>ŘEZÁNÍ ASFALTOVÉHO KRYTU VOZOVEK TL DO 50MM</t>
  </si>
  <si>
    <t>napojení na stávající stav: 66,0m=66,000 [A]
v napojení, kolem odvodňovačů, šachet: 2*14,6m=29,200 [B]
Celkem: A+B=95,200 [C]</t>
  </si>
  <si>
    <t>ŘEZÁNÍ ASFALTOVÉHO KRYTU VOZOVEK TL DO 50MM
PODÉL KOLEJNICE</t>
  </si>
  <si>
    <t>3996,0m=3 996,000 [A]</t>
  </si>
  <si>
    <t>919112</t>
  </si>
  <si>
    <t>ŘEZÁNÍ ASFALTOVÉHO KRYTU VOZOVEK TL DO 100MM</t>
  </si>
  <si>
    <t>vozovka tl. 80mm: 18,0m=18,000 [A]</t>
  </si>
  <si>
    <t>935222</t>
  </si>
  <si>
    <t>PŘÍKOPOVÉ ŽLABY Z BETON TVÁRNIC ŠÍŘ DO 900MM DO BETONU TL 100MM
LOMENÁ ŽLABOVKA ŠÍŘ.650MM</t>
  </si>
  <si>
    <t>149,0m=149,000 [A]</t>
  </si>
  <si>
    <t>93563</t>
  </si>
  <si>
    <t>ŽLABY OCELOLITINOVÉ SVĚTLÉ ŠÍŘKY DO 200MM VČET MŘÍŽÍ</t>
  </si>
  <si>
    <t>litinové odvodňovače: 14,6m=14,600 [A]</t>
  </si>
  <si>
    <t>935812</t>
  </si>
  <si>
    <t>ŽLABY A RIGOLY DLÁŽDĚNÉ Z KOSTEK DROBNÝCH DO BETONU TL 100MM</t>
  </si>
  <si>
    <t>přídlažba podél žlabovky: 28,0m2=28,000 [A]</t>
  </si>
  <si>
    <t>93767</t>
  </si>
  <si>
    <t>MOBILIÁŘ - PŘÍSTŘEŠKY PRO ZASTÁVKY VEŘEJNÉ DOPRAVY
DLE POŽADAVKU KAM DLE VTD VÝROBCE
třímodulový s prosvětleným reklamním panelem v bočnici a zelenou střechou, včetně obnovy kabelové přípojky, specifikace dle TZ</t>
  </si>
  <si>
    <t>937673.R</t>
  </si>
  <si>
    <t>MOBILIÁŘ - PŘÍSTŘEŠKY PRO ZASTÁVKY VEŘEJNÉ DOPRAVY - DEMONTÁŽ
VČETNĚ ODVOZU NA SKLÁDKU INVESTORA</t>
  </si>
  <si>
    <t>konstrukce zastávkového přístřešku (4,20*2,50*1,50): 1ks=1,000 [A]</t>
  </si>
  <si>
    <t>938551</t>
  </si>
  <si>
    <t>OČIŠTĚNÍ BETON KCÍ OTRYSKÁNÍM NA SUCHO VZDUCHEM</t>
  </si>
  <si>
    <t>očištění stávajícího povrchu desky: 49,0m2=49,000 [A]</t>
  </si>
  <si>
    <t>965164</t>
  </si>
  <si>
    <t>DEMONTÁŽ KOLEJE NA BKV PANELECH (BEZ BOURÁNÍ BETONU) ROZEBRÁNÍM DO SOUČÁSTÍ
VČETNĚ ŘEZÁNÍ, 3 KOLEJE, 6 GUMOVÝCH PROFILŮ</t>
  </si>
  <si>
    <t>délka koleje v ose: 666,0m=666,000 [A]</t>
  </si>
  <si>
    <t>96612</t>
  </si>
  <si>
    <t>BOURÁNÍ KONSTRUKCÍ Z KAMENE NA SUCHO</t>
  </si>
  <si>
    <t>kamenný zához: 13,0m2*0,50=6,500 [A]</t>
  </si>
  <si>
    <t>96615</t>
  </si>
  <si>
    <t>BOURÁNÍ KONSTRUKCÍ Z PROSTÉHO BETONU</t>
  </si>
  <si>
    <t>čelo propustku v km 0,434 vlevo: 1,60*1,40*0,15=0,336 [A]</t>
  </si>
  <si>
    <t>96633.R</t>
  </si>
  <si>
    <t>BOURÁNÍ PROPUSTŮ Z TRUB DN DO 200MM</t>
  </si>
  <si>
    <t>8,0m=8,000 [A]</t>
  </si>
  <si>
    <t>966345</t>
  </si>
  <si>
    <t>BOURÁNÍ PROPUSTŮ Z TRUB DN DO 300MM</t>
  </si>
  <si>
    <t>DN300: 46,0m=46,000 [A]</t>
  </si>
  <si>
    <t>96653</t>
  </si>
  <si>
    <t>ODSTRANĚNÍ ŽLABŮ Z DÍLCŮ (VČET ŠTĚRBINOVÝCH) ŠÍŘKY 200MM
LITINOVÉ ODVODŇOVAČE VČETNĚ ODVOZU NA SKLÁDKU INVESTORA</t>
  </si>
  <si>
    <t>vybourání litinových odvodňovačů: 9,0m=9,000 [A]</t>
  </si>
  <si>
    <t>96687</t>
  </si>
  <si>
    <t>VYBOURÁNÍ ULIČNÍCH VPUSTÍ KOMPLETNÍCH</t>
  </si>
  <si>
    <t>13ks=13,000 [A]</t>
  </si>
  <si>
    <t>VYBOURÁNÍ ULIČNÍCH VPUSTÍ KOMPLETNÍCH
HORSKÁ VPUST</t>
  </si>
  <si>
    <t>97617</t>
  </si>
  <si>
    <t>VYBOURÁNÍ DROBNÝCH PŘEDMĚTŮ KOVOVÝCH
VČETNĚ ODVOZU NA SKLÁDKU INVESTORA</t>
  </si>
  <si>
    <t>lavička v zastávkovém přístřešku: 1ks=1,000 [A]
koš: 3ks=3,000 [B]
zahrazovací sloupky: 5ks=5,000 [C]
Celkem: A+B+C=9,000 [D]</t>
  </si>
  <si>
    <t>97619</t>
  </si>
  <si>
    <t>VYBOURÁNÍ DROBNÝCH PŘEDMĚTŮ OSTATNÍCH</t>
  </si>
  <si>
    <t>senzory kapacity parkovacích míst pro zpětné osazení: 16ks=16,000 [A]</t>
  </si>
  <si>
    <t>97818.R</t>
  </si>
  <si>
    <t>ODSTRANĚNÍ GEOTEXTILIE</t>
  </si>
  <si>
    <t>pod tratí z panelů BKV: 1904,0m2=1 904,000 [A]</t>
  </si>
  <si>
    <t>2.3.0.2.111_1</t>
  </si>
  <si>
    <t>VYHŘÍVÁNÍ NÁSTUPIŠŤ</t>
  </si>
  <si>
    <t>SOUPIS MONTÁŽÍ A MATERIÁLŮ</t>
  </si>
  <si>
    <t>01</t>
  </si>
  <si>
    <t>Krycí a podkladová  KARI síť d=6mm</t>
  </si>
  <si>
    <t xml:space="preserve">KG        </t>
  </si>
  <si>
    <t>450kg=450,000 [A]</t>
  </si>
  <si>
    <t>02</t>
  </si>
  <si>
    <t>Podkladní vrstva zámkové dlažby - cem. malta 20 mm
pro uložení topných kabelů</t>
  </si>
  <si>
    <t>2,5m3=2,500 [A]</t>
  </si>
  <si>
    <t>03</t>
  </si>
  <si>
    <t>Podkladní vrstva cem. malta 100 mm</t>
  </si>
  <si>
    <t>12,0m3=12,000 [A]</t>
  </si>
  <si>
    <t>04</t>
  </si>
  <si>
    <t>Instalační pás pro topné smyčky včetně mont.</t>
  </si>
  <si>
    <t>110,0m=110,000 [A]</t>
  </si>
  <si>
    <t>05</t>
  </si>
  <si>
    <t>Distanční kladky včetně montáže</t>
  </si>
  <si>
    <t xml:space="preserve">KS        </t>
  </si>
  <si>
    <t>60ks=60,000 [A]</t>
  </si>
  <si>
    <t>06</t>
  </si>
  <si>
    <t>Topný kabel KTOQFQ</t>
  </si>
  <si>
    <t>2050,0m=2 050,000 [A]</t>
  </si>
  <si>
    <t>07</t>
  </si>
  <si>
    <t>Ukolejnění kabelem 2xYY 35, včetně přip. na kol.
(plus kabel YY 35 připojení KARI sítě)</t>
  </si>
  <si>
    <t>10,0m=10,000 [A]</t>
  </si>
  <si>
    <t>08</t>
  </si>
  <si>
    <t>Připojení topných smyček do rozvaděče</t>
  </si>
  <si>
    <t>6ks=6,000 [A]</t>
  </si>
  <si>
    <t>09</t>
  </si>
  <si>
    <t>Souprava snímačů teploty a vlhkosti</t>
  </si>
  <si>
    <t>10</t>
  </si>
  <si>
    <t>Rozvaděč , včetně zapojení a upevnění na stožáru</t>
  </si>
  <si>
    <t>11</t>
  </si>
  <si>
    <t>Kabel CYKY 4Bx 10, prop. v rozvaděči</t>
  </si>
  <si>
    <t>12</t>
  </si>
  <si>
    <t>Připojení trolejové vedení - rozvaděč RE1-RE2 CHBU 35, včetně svorky, ok a uchycení</t>
  </si>
  <si>
    <t>40,0m=40,000 [A]</t>
  </si>
  <si>
    <t>13</t>
  </si>
  <si>
    <t>Stožárová skříň pro kabel DO s rozdělovací spojkou</t>
  </si>
  <si>
    <t>SO 2.3.3.1.101</t>
  </si>
  <si>
    <t>REKONSTRUKCE NAVAZUJÍCÍCH KOMUNIKACÍ A CHODNÍKŮ</t>
  </si>
  <si>
    <t>2.3.3.1.101</t>
  </si>
  <si>
    <t>POPLATKY ZA SKLÁDKU
ZEMINA</t>
  </si>
  <si>
    <t>zemina dle pol.č.17120: 216,0m3=216,000 [A]</t>
  </si>
  <si>
    <t>pro AZ dle pol.č.17130: 216,0m3=216,000 [A]</t>
  </si>
  <si>
    <t>014211</t>
  </si>
  <si>
    <t>POPLATKY ZA ZEMNÍK - ORNICE</t>
  </si>
  <si>
    <t>dle pol.č.12573.A: 0,81m3=0,810 [A]</t>
  </si>
  <si>
    <t>výkop pro AZ dle pol.č.17130: 216,0m3=216,000 [A]</t>
  </si>
  <si>
    <t>VYKOPÁVKY ZE ZEMNÍKŮ A SKLÁDEK TŘ. I
ORNICE</t>
  </si>
  <si>
    <t>natěžení a dovoz ornice dle pol.č.18230: 0,81m3=0,810 [A]</t>
  </si>
  <si>
    <t>VYKOPÁVKY ZE ZEMNÍKŮ A SKLÁDEK TŘ. I
ZEMINA</t>
  </si>
  <si>
    <t>natěžení a dovoz vhodné zeminy pro AZ: 216,0m3=216,000 [A]</t>
  </si>
  <si>
    <t>uložení na skládku dle pol.č.12373: 216,0m3=216,000 [A]</t>
  </si>
  <si>
    <t>(142,0+290,0)m2*0,50=216,000 [A]</t>
  </si>
  <si>
    <t>PVC DN150: 23,00*(1,00*0,46-3,14*0,08*0,08)=10,118 [A]</t>
  </si>
  <si>
    <t>(142,0+290,0+1227,0+76,0+69,0)m2=1 804,000 [A]</t>
  </si>
  <si>
    <t>18230</t>
  </si>
  <si>
    <t>ROZPROSTŘENÍ ORNICE V ROVINĚ</t>
  </si>
  <si>
    <t>8,1m2*0,10=0,810 [A]</t>
  </si>
  <si>
    <t>18241</t>
  </si>
  <si>
    <t>ZALOŽENÍ TRÁVNÍKU RUČNÍM VÝSEVEM</t>
  </si>
  <si>
    <t>z pol.č.18230: 8,1m2=8,100 [A]</t>
  </si>
  <si>
    <t>18247.R</t>
  </si>
  <si>
    <t>MODULÁRNÍ ZEMNÍ BUŇKY
modulární prokořenitelné zemní buňky objemu 6m3, včetně bočních panelů protikořenové bariéry a výplně minerálním substrátem</t>
  </si>
  <si>
    <t>4ks=4,000 [A]</t>
  </si>
  <si>
    <t>184B13</t>
  </si>
  <si>
    <t>VYSAZOVÁNÍ STROMŮ LISTNATÝCH S BALEM OBVOD KMENE DO 12CM, PODCHOZÍ VÝŠ MIN 2,2M
třešeň ptačí</t>
  </si>
  <si>
    <t>obalení trativodu geotextilií: 250,00*3,14*0,16=125,600 [A]</t>
  </si>
  <si>
    <t>TRATIVODY KOMPLET  Z TRUB Z PLAST HM DN DO 150MM
PERFOROVANÉ POTRUBÍ 225° DN150 SN8</t>
  </si>
  <si>
    <t>250,0m=250,000 [A]</t>
  </si>
  <si>
    <t>45131A</t>
  </si>
  <si>
    <t>PODKLADNÍ A VÝPLŇOVÉ VRSTVY Z PROSTÉHO BETONU C20/25</t>
  </si>
  <si>
    <t>pod žlab z polymerbetonu: (86,00+4*0,50+2*0,50)*0,09m2=8,010 [A]</t>
  </si>
  <si>
    <t>PVC DN150: 23,00*1,00*0,10=2,300 [A]</t>
  </si>
  <si>
    <t>kce parkovacího pruhu ve vjezdech
pod K10 tmavá
tl.220mm: 142,0m2*0,22=31,240 [A]
min tl.220mm: 142,0m2*0,30=42,600 [B]
kce parkovacího pruhu
pod K10 světlá
tl.220mm: 290,0m2*0,22=63,800 [C]
min tl.220mm: 290,0m2*0,30=87,000 [D]
kce chodníků ze štípané mozaik. kostky
pod K6
min tl.250mm: 1227,0m2*0,30=368,100 [E]
kce chodníků z kamen.dl. hladké a reliéf. tl.60mm
min tl.250mm: (69,0+76,0)m2*0,30=43,500 [F]
Celkem: A+B+C+D+E+F=636,240 [G]</t>
  </si>
  <si>
    <t>DLÁŽDĚNÉ KRYTY Z DROBNÝCH KOSTEK DO LOŽE Z KAMENIVA
syenit, specifikace dle TZ</t>
  </si>
  <si>
    <t>kce parkovacího pruhu ve vjezdech
K10: 142,0m2=142,000 [A]</t>
  </si>
  <si>
    <t>DLÁŽDĚNÉ KRYTY Z DROBNÝCH KOSTEK DO LOŽE Z KAMENIVA
světlá žula, specifikace dle TZ</t>
  </si>
  <si>
    <t>kce parkovacího pruhu
K10: 290,0m2=290,000 [A]</t>
  </si>
  <si>
    <t>582311</t>
  </si>
  <si>
    <t>DLÁŽDĚNÉ KRYTY Z MOZAIK KOSTEK JEDNOBAREVNÝCH DO LOŽE Z KAMENIVA
specifikace dle TZ</t>
  </si>
  <si>
    <t>kce chodníků
K6: 1227,0m2=1 227,000 [A]</t>
  </si>
  <si>
    <t>kce chodníků
kamen. dl. reliéfní tl.60mm: 76,0m2=76,000 [A]</t>
  </si>
  <si>
    <t>kce chodníků
kamen.dl.hladká tl.60mm: 69,0m2=69,000 [A]</t>
  </si>
  <si>
    <t>70001.R</t>
  </si>
  <si>
    <t>SENZOR DETEKCE PARKOVACÍCH MÍST- DODÁVKA A MONTÁŽ
VČETNĚ PLASTOVÝCH KRABIČEK</t>
  </si>
  <si>
    <t>5ks=5,000 [A]</t>
  </si>
  <si>
    <t>70002.R</t>
  </si>
  <si>
    <t>SENZOR DETEKCE PARKOVACÍCH MÍST- ZPĚTNÁ MONTÁŽ
VČETNĚ DODÁNÍ NOVÝCH PLASTOVÝCH KRABIČEK</t>
  </si>
  <si>
    <t>zpětná montáž senzorů demontovaných v SO 2.3.0.2.111: 16ks=16,000 [A]</t>
  </si>
  <si>
    <t>711117</t>
  </si>
  <si>
    <t>IZOLACE BĚŽNÝCH KONSTRUKCÍ PROTI ZEMNÍ VLHKOSTI Z NOPOVÉ FÓLIE
VČETNĚ UKONČENÍ SYSTÉMOVOU LIŠTOU</t>
  </si>
  <si>
    <t>18,90*1,50=28,350 [A]</t>
  </si>
  <si>
    <t>75O85X</t>
  </si>
  <si>
    <t>PARKOVACÍ SYSTÉM, AUTOMAT S INTEGROVANÝM SOLÁRNÍM PANELEM - MONTÁŽ
zpětné osazení demontovaného parkovacího automatu s integorvaným solárním panelem včetně základu</t>
  </si>
  <si>
    <t>napojení ŠŽ: 23,0m=23,000 [A]</t>
  </si>
  <si>
    <t>895822</t>
  </si>
  <si>
    <t>DRENÁŽNÍ ŠACHTICE KONTROLNÍ Z PLAST DÍLCŮ ŠK 80
TELESKOPICKÁ</t>
  </si>
  <si>
    <t>897543</t>
  </si>
  <si>
    <t>VPUSŤ ODVOD ŽLABŮ Z POLYMERBETONU SV. ŠÍŘKY DO 200MM</t>
  </si>
  <si>
    <t>897723</t>
  </si>
  <si>
    <t>ČISTÍCÍ KUSY POLYMERBETON ŽLABŮ SV. ŠÍŘKY DO 200MM</t>
  </si>
  <si>
    <t>89921</t>
  </si>
  <si>
    <t>VÝŠKOVÁ ÚPRAVA POKLOPŮ</t>
  </si>
  <si>
    <t>PVC DN150: 23,0m=23,000 [A]</t>
  </si>
  <si>
    <t>9111B1</t>
  </si>
  <si>
    <t>ZÁBRADLÍ SILNIČNÍ SE SVISLOU VÝPLNÍ - DODÁVKA A MONTÁŽ
MĚSTSKÉ ZÁBRADLÍ S NEREZOVOU VÝPLNÍ, SPECIFIKACE DLE TZ</t>
  </si>
  <si>
    <t>12,0m=12,000 [A]</t>
  </si>
  <si>
    <t>914131</t>
  </si>
  <si>
    <t>DOPRAVNÍ ZNAČKY ZÁKLADNÍ VELIKOSTI OCELOVÉ FÓLIE TŘ 2 - DODÁVKA A MONTÁŽ</t>
  </si>
  <si>
    <t>914132</t>
  </si>
  <si>
    <t>DOPRAVNÍ ZNAČKY ZÁKLADNÍ VELIKOSTI OCELOVÉ FÓLIE TŘ 2 - MONTÁŽ S PŘEMÍSTĚNÍM</t>
  </si>
  <si>
    <t>zpětná montáž značek: 11ks=11,000 [A]</t>
  </si>
  <si>
    <t>914231</t>
  </si>
  <si>
    <t>DOPRAVNÍ ZNAČKY ZVĚTŠENÉ VELIKOSTI OCELOVÉ FÓLIE TŘ 2 - DODÁVKA A MONTÁŽ</t>
  </si>
  <si>
    <t>914921</t>
  </si>
  <si>
    <t>SLOUPKY A STOJKY DOPRAVNÍCH ZNAČEK Z OCEL TRUBEK DO PATKY - DODÁVKA A MONTÁŽ</t>
  </si>
  <si>
    <t>916A1</t>
  </si>
  <si>
    <t>PARKOVACÍ SLOUPKY A ZÁBRANY KOVOVÉ
ZAHRAZOVACÍ SLOUPKY - DODÁVKA A MONTÁŽ, SPECIFIKACE DLE TZ</t>
  </si>
  <si>
    <t>ZÁHONOVÉ OBRUBY KAMENNÉ ŘEZANÉ ŠÍŘ 50MM
50x200MM SPECIFIKACE DLE TZ</t>
  </si>
  <si>
    <t>186,0m=186,000 [A]</t>
  </si>
  <si>
    <t>917424</t>
  </si>
  <si>
    <t>CHODNÍKOVÉ OBRUBY Z KAMENNÝCH OBRUBNÍKŮ ŠÍŘ 150MM
kamenný silniční obrubník 150x250mm</t>
  </si>
  <si>
    <t>11,0m=11,000 [A]</t>
  </si>
  <si>
    <t>CHODNÍK OBRUBY Z KAMEN ŘEZANÝCH STUPŇŮ
ŘEZANÝ OBRUBNÍK 300x250MM 
SPECIFIKACE DLE TZ</t>
  </si>
  <si>
    <t>70,0m=70,000 [A]</t>
  </si>
  <si>
    <t>917442.R</t>
  </si>
  <si>
    <t>CHODNÍK OBRUBY Z KAMEN ŘEZANÝCH STUPŇŮ - ZPĚTNÁ MONTÁŽ
OSAZENÍ KAMENNÉHO OBRUBNÍKU ŠÍŘKY 300MM VČETNĚ ZAŘEZÁNÍ HRAN</t>
  </si>
  <si>
    <t>175,0m=175,000 [A]</t>
  </si>
  <si>
    <t>93543</t>
  </si>
  <si>
    <t>ŽLABY Z DÍLCŮ Z POLYMERBETONU SVĚTLÉ ŠÍŘKY DO 200MM VČETNĚ MŘÍŽÍ
ANTRACIT</t>
  </si>
  <si>
    <t>86,0m=86,000 [A]</t>
  </si>
  <si>
    <t>93711</t>
  </si>
  <si>
    <t>MOBILIÁŘ - DŘEVĚNÉ LAVIČKY
lavičky dřevěné s kovovou konstrukcí, specifikace dle TZ včetně základu</t>
  </si>
  <si>
    <t>93753</t>
  </si>
  <si>
    <t>MOBILIÁŘ - KOVOVÉ KOŠE NA ODPADKY
specifikace dle TZ, včetně základu</t>
  </si>
  <si>
    <t>93756</t>
  </si>
  <si>
    <t>MOBILIÁŘ - KOVOVÉ MŘÍŽE PRO STROMY
ochranná mříž pro strom 1x1,75m, kovová s nosným roštem, včetně podbetonávky, specifikace viz TZ</t>
  </si>
  <si>
    <t>93765</t>
  </si>
  <si>
    <t>MOBILIÁŘ - PŘÍSTŘEŠKY PRO POPELNICE Z PLASTICKÝCH HMOT
PŘÍSTŘEŠEK NA DVA KONTEJNERY, SPECIFIKACE DLE TZ
kovová konstrukce, dřevěná výplň, zelená střecha, rozměry cca 1,6x3,2m do 2,5m výšky</t>
  </si>
  <si>
    <t>MOBILIÁŘ - PŘÍSTŘEŠKY PRO POPELNICE Z PLASTICKÝCH HMOT
PŘÍSTŘEŠEK NA JEDEN KONTEJNER, SPECIFIKACE DLE TZ
kovová konstrukce, dřevěná výplň, zelená střecha, rozměry cca 1,6x1,6m do 2,5m výšky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</si>
</sst>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SUM(C11:C14)</f>
      </c>
      <c r="G7" t="s">
        <v>6</v>
      </c>
      <c>
        <v>15</v>
      </c>
    </row>
    <row r="8" spans="2:8" ht="12.75" customHeight="1">
      <c r="B8" s="3" t="s">
        <v>4</v>
      </c>
      <c s="2">
        <f>SUM(E11:E14)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22</v>
      </c>
      <c s="7" t="s">
        <v>21</v>
      </c>
      <c s="13">
        <f>'000'!H33</f>
      </c>
      <c s="13">
        <f>'000'!P33</f>
      </c>
      <c s="13">
        <f>C11+D11</f>
      </c>
    </row>
    <row r="12" spans="1:5" ht="12.75" customHeight="1">
      <c r="A12" s="7" t="s">
        <v>74</v>
      </c>
      <c s="7" t="s">
        <v>73</v>
      </c>
      <c s="13">
        <f>2.3.0.2.111!H243</f>
      </c>
      <c s="13">
        <f>2.3.0.2.111!P243</f>
      </c>
      <c s="13">
        <f>C12+D12</f>
      </c>
    </row>
    <row r="13" spans="1:5" ht="12.75" customHeight="1">
      <c r="A13" s="7" t="s">
        <v>375</v>
      </c>
      <c s="7" t="s">
        <v>376</v>
      </c>
      <c s="13">
        <f>2.3.0.2.111_1!H40</f>
      </c>
      <c s="13">
        <f>2.3.0.2.111_1!P40</f>
      </c>
      <c s="13">
        <f>C13+D13</f>
      </c>
    </row>
    <row r="14" spans="1:5" ht="12.75" customHeight="1">
      <c r="A14" s="7" t="s">
        <v>417</v>
      </c>
      <c s="7" t="s">
        <v>416</v>
      </c>
      <c s="13">
        <f>2.3.3.1.101!H141</f>
      </c>
      <c s="13">
        <f>2.3.3.1.101!P141</f>
      </c>
      <c s="13">
        <f>C14+D14</f>
      </c>
    </row>
  </sheetData>
  <sheetProtection formatColumns="0"/>
  <hyperlinks>
    <hyperlink ref="A11" location="#'000'!A1" tooltip="Odkaz na stranku objektu [000]" display="000"/>
    <hyperlink ref="A12" location="#'2.3.0.2.111'!A1" tooltip="Odkaz na stranku objektu [2.3.0.2.111]" display="2.3.0.2.111"/>
    <hyperlink ref="A13" location="#'2.3.0.2.111_1'!A1" tooltip="Odkaz na stranku objektu [2.3.0.2.111_1]" display="2.3.0.2.111_1"/>
    <hyperlink ref="A14" location="#'2.3.3.1.101'!A1" tooltip="Odkaz na stranku objektu [2.3.3.1.101]" display="2.3.3.1.1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22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43</v>
      </c>
      <c s="7" t="s">
        <v>44</v>
      </c>
      <c s="7" t="s">
        <v>45</v>
      </c>
      <c s="7" t="s">
        <v>46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47</v>
      </c>
    </row>
    <row r="14" spans="1:16" ht="12.75">
      <c r="A14" s="7">
        <v>2</v>
      </c>
      <c s="7" t="s">
        <v>48</v>
      </c>
      <c s="7" t="s">
        <v>44</v>
      </c>
      <c s="7" t="s">
        <v>49</v>
      </c>
      <c s="7" t="s">
        <v>46</v>
      </c>
      <c s="10">
        <v>1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50</v>
      </c>
    </row>
    <row r="16" spans="1:16" ht="12.75">
      <c r="A16" s="7">
        <v>3</v>
      </c>
      <c s="7" t="s">
        <v>51</v>
      </c>
      <c s="7" t="s">
        <v>44</v>
      </c>
      <c s="7" t="s">
        <v>52</v>
      </c>
      <c s="7" t="s">
        <v>46</v>
      </c>
      <c s="10">
        <v>1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47</v>
      </c>
    </row>
    <row r="18" spans="1:16" ht="12.75">
      <c r="A18" s="7">
        <v>4</v>
      </c>
      <c s="7" t="s">
        <v>53</v>
      </c>
      <c s="7" t="s">
        <v>44</v>
      </c>
      <c s="7" t="s">
        <v>54</v>
      </c>
      <c s="7" t="s">
        <v>46</v>
      </c>
      <c s="10">
        <v>1</v>
      </c>
      <c s="14"/>
      <c s="13">
        <f>ROUND((G18*F18),2)</f>
      </c>
      <c r="O18">
        <f>rekapitulace!H8</f>
      </c>
      <c>
        <f>O18/100*H18</f>
      </c>
    </row>
    <row r="19" spans="4:4" ht="89.25">
      <c r="D19" s="15" t="s">
        <v>55</v>
      </c>
    </row>
    <row r="20" spans="1:16" ht="12.75">
      <c r="A20" s="7">
        <v>5</v>
      </c>
      <c s="7" t="s">
        <v>56</v>
      </c>
      <c s="7" t="s">
        <v>44</v>
      </c>
      <c s="7" t="s">
        <v>57</v>
      </c>
      <c s="7" t="s">
        <v>46</v>
      </c>
      <c s="10">
        <v>1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47</v>
      </c>
    </row>
    <row r="22" spans="1:16" ht="12.75" customHeight="1">
      <c r="A22" s="16"/>
      <c s="16"/>
      <c s="16" t="s">
        <v>42</v>
      </c>
      <c s="16" t="s">
        <v>41</v>
      </c>
      <c s="16"/>
      <c s="16"/>
      <c s="16"/>
      <c s="16">
        <f>SUM(H12:H21)</f>
      </c>
      <c r="P22">
        <f>ROUND(SUM(P12:P21),2)</f>
      </c>
    </row>
    <row r="24" spans="1:8" ht="12.75" customHeight="1">
      <c r="A24" s="9"/>
      <c s="9"/>
      <c s="9" t="s">
        <v>59</v>
      </c>
      <c s="9" t="s">
        <v>58</v>
      </c>
      <c s="9"/>
      <c s="11"/>
      <c s="9"/>
      <c s="11"/>
    </row>
    <row r="25" spans="1:16" ht="12.75">
      <c r="A25" s="7">
        <v>6</v>
      </c>
      <c s="7" t="s">
        <v>60</v>
      </c>
      <c s="7" t="s">
        <v>44</v>
      </c>
      <c s="7" t="s">
        <v>61</v>
      </c>
      <c s="7" t="s">
        <v>62</v>
      </c>
      <c s="10">
        <v>350</v>
      </c>
      <c s="14"/>
      <c s="13">
        <f>ROUND((G25*F25),2)</f>
      </c>
      <c r="O25">
        <f>rekapitulace!H8</f>
      </c>
      <c>
        <f>O25/100*H25</f>
      </c>
    </row>
    <row r="26" spans="4:4" ht="38.25">
      <c r="D26" s="15" t="s">
        <v>63</v>
      </c>
    </row>
    <row r="27" spans="1:16" ht="12.75">
      <c r="A27" s="7">
        <v>7</v>
      </c>
      <c s="7" t="s">
        <v>64</v>
      </c>
      <c s="7" t="s">
        <v>44</v>
      </c>
      <c s="7" t="s">
        <v>65</v>
      </c>
      <c s="7" t="s">
        <v>62</v>
      </c>
      <c s="10">
        <v>350</v>
      </c>
      <c s="14"/>
      <c s="13">
        <f>ROUND((G27*F27),2)</f>
      </c>
      <c r="O27">
        <f>rekapitulace!H8</f>
      </c>
      <c>
        <f>O27/100*H27</f>
      </c>
    </row>
    <row r="28" spans="4:4" ht="76.5">
      <c r="D28" s="15" t="s">
        <v>66</v>
      </c>
    </row>
    <row r="29" spans="1:16" ht="12.75">
      <c r="A29" s="7">
        <v>8</v>
      </c>
      <c s="7" t="s">
        <v>67</v>
      </c>
      <c s="7" t="s">
        <v>44</v>
      </c>
      <c s="7" t="s">
        <v>68</v>
      </c>
      <c s="7" t="s">
        <v>69</v>
      </c>
      <c s="10">
        <v>52500</v>
      </c>
      <c s="14"/>
      <c s="13">
        <f>ROUND((G29*F29),2)</f>
      </c>
      <c r="O29">
        <f>rekapitulace!H8</f>
      </c>
      <c>
        <f>O29/100*H29</f>
      </c>
    </row>
    <row r="30" spans="4:4" ht="76.5">
      <c r="D30" s="15" t="s">
        <v>70</v>
      </c>
    </row>
    <row r="31" spans="1:16" ht="12.75" customHeight="1">
      <c r="A31" s="16"/>
      <c s="16"/>
      <c s="16" t="s">
        <v>59</v>
      </c>
      <c s="16" t="s">
        <v>58</v>
      </c>
      <c s="16"/>
      <c s="16"/>
      <c s="16"/>
      <c s="16">
        <f>SUM(H25:H30)</f>
      </c>
      <c r="P31">
        <f>ROUND(SUM(P25:P30),2)</f>
      </c>
    </row>
    <row r="33" spans="1:16" ht="12.75" customHeight="1">
      <c r="A33" s="16"/>
      <c s="16"/>
      <c s="16"/>
      <c s="16" t="s">
        <v>71</v>
      </c>
      <c s="16"/>
      <c s="16"/>
      <c s="16"/>
      <c s="16">
        <f>+H22+H31</f>
      </c>
      <c r="P33">
        <f>+P22+P31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72</v>
      </c>
      <c s="5" t="s">
        <v>73</v>
      </c>
      <c s="5"/>
    </row>
    <row r="6" spans="1:5" ht="12.75" customHeight="1">
      <c r="A6" t="s">
        <v>17</v>
      </c>
      <c r="C6" s="5" t="s">
        <v>74</v>
      </c>
      <c s="5" t="s">
        <v>73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75</v>
      </c>
      <c s="7" t="s">
        <v>44</v>
      </c>
      <c s="7" t="s">
        <v>76</v>
      </c>
      <c s="7" t="s">
        <v>77</v>
      </c>
      <c s="10">
        <v>1780.87</v>
      </c>
      <c s="14"/>
      <c s="13">
        <f>ROUND((G12*F12),2)</f>
      </c>
      <c r="O12">
        <f>rekapitulace!H8</f>
      </c>
      <c>
        <f>O12/100*H12</f>
      </c>
    </row>
    <row r="13" spans="4:4" ht="102">
      <c r="D13" s="15" t="s">
        <v>78</v>
      </c>
    </row>
    <row r="14" spans="1:16" ht="12.75">
      <c r="A14" s="7">
        <v>2</v>
      </c>
      <c s="7" t="s">
        <v>79</v>
      </c>
      <c s="7" t="s">
        <v>44</v>
      </c>
      <c s="7" t="s">
        <v>76</v>
      </c>
      <c s="7" t="s">
        <v>80</v>
      </c>
      <c s="10">
        <v>4713.364</v>
      </c>
      <c s="14"/>
      <c s="13">
        <f>ROUND((G14*F14),2)</f>
      </c>
      <c r="O14">
        <f>rekapitulace!H8</f>
      </c>
      <c>
        <f>O14/100*H14</f>
      </c>
    </row>
    <row r="15" spans="4:4" ht="409.5">
      <c r="D15" s="15" t="s">
        <v>81</v>
      </c>
    </row>
    <row r="16" spans="1:16" ht="12.75">
      <c r="A16" s="7">
        <v>3</v>
      </c>
      <c s="7" t="s">
        <v>82</v>
      </c>
      <c s="7" t="s">
        <v>44</v>
      </c>
      <c s="7" t="s">
        <v>83</v>
      </c>
      <c s="7" t="s">
        <v>77</v>
      </c>
      <c s="10">
        <v>1259.844</v>
      </c>
      <c s="14"/>
      <c s="13">
        <f>ROUND((G16*F16),2)</f>
      </c>
      <c r="O16">
        <f>rekapitulace!H8</f>
      </c>
      <c>
        <f>O16/100*H16</f>
      </c>
    </row>
    <row r="17" spans="4:4" ht="89.25">
      <c r="D17" s="15" t="s">
        <v>84</v>
      </c>
    </row>
    <row r="18" spans="1:16" ht="12.75" customHeight="1">
      <c r="A18" s="16"/>
      <c s="16"/>
      <c s="16" t="s">
        <v>42</v>
      </c>
      <c s="16" t="s">
        <v>41</v>
      </c>
      <c s="16"/>
      <c s="16"/>
      <c s="16"/>
      <c s="16">
        <f>SUM(H12:H17)</f>
      </c>
      <c r="P18">
        <f>ROUND(SUM(P12:P17),2)</f>
      </c>
    </row>
    <row r="20" spans="1:8" ht="12.75" customHeight="1">
      <c r="A20" s="9"/>
      <c s="9"/>
      <c s="9" t="s">
        <v>24</v>
      </c>
      <c s="9" t="s">
        <v>85</v>
      </c>
      <c s="9"/>
      <c s="11"/>
      <c s="9"/>
      <c s="11"/>
    </row>
    <row r="21" spans="1:16" ht="12.75">
      <c r="A21" s="7">
        <v>4</v>
      </c>
      <c s="7" t="s">
        <v>86</v>
      </c>
      <c s="7" t="s">
        <v>44</v>
      </c>
      <c s="7" t="s">
        <v>87</v>
      </c>
      <c s="7" t="s">
        <v>77</v>
      </c>
      <c s="10">
        <v>2.216</v>
      </c>
      <c s="14"/>
      <c s="13">
        <f>ROUND((G21*F21),2)</f>
      </c>
      <c r="O21">
        <f>rekapitulace!H8</f>
      </c>
      <c>
        <f>O21/100*H21</f>
      </c>
    </row>
    <row r="22" spans="4:4" ht="63.75">
      <c r="D22" s="15" t="s">
        <v>88</v>
      </c>
    </row>
    <row r="23" spans="1:16" ht="12.75">
      <c r="A23" s="7">
        <v>5</v>
      </c>
      <c s="7" t="s">
        <v>89</v>
      </c>
      <c s="7" t="s">
        <v>44</v>
      </c>
      <c s="7" t="s">
        <v>90</v>
      </c>
      <c s="7" t="s">
        <v>77</v>
      </c>
      <c s="10">
        <v>34.98</v>
      </c>
      <c s="14"/>
      <c s="13">
        <f>ROUND((G23*F23),2)</f>
      </c>
      <c r="O23">
        <f>rekapitulace!H8</f>
      </c>
      <c>
        <f>O23/100*H23</f>
      </c>
    </row>
    <row r="24" spans="4:4" ht="51">
      <c r="D24" s="15" t="s">
        <v>91</v>
      </c>
    </row>
    <row r="25" spans="1:16" ht="12.75">
      <c r="A25" s="7">
        <v>6</v>
      </c>
      <c s="7" t="s">
        <v>92</v>
      </c>
      <c s="7" t="s">
        <v>44</v>
      </c>
      <c s="7" t="s">
        <v>93</v>
      </c>
      <c s="7" t="s">
        <v>77</v>
      </c>
      <c s="10">
        <v>327.96</v>
      </c>
      <c s="14"/>
      <c s="13">
        <f>ROUND((G25*F25),2)</f>
      </c>
      <c r="O25">
        <f>rekapitulace!H8</f>
      </c>
      <c>
        <f>O25/100*H25</f>
      </c>
    </row>
    <row r="26" spans="4:4" ht="76.5">
      <c r="D26" s="15" t="s">
        <v>94</v>
      </c>
    </row>
    <row r="27" spans="1:16" ht="12.75">
      <c r="A27" s="7">
        <v>7</v>
      </c>
      <c s="7" t="s">
        <v>95</v>
      </c>
      <c s="7" t="s">
        <v>44</v>
      </c>
      <c s="7" t="s">
        <v>96</v>
      </c>
      <c s="7" t="s">
        <v>77</v>
      </c>
      <c s="10">
        <v>13.44</v>
      </c>
      <c s="14"/>
      <c s="13">
        <f>ROUND((G27*F27),2)</f>
      </c>
      <c r="O27">
        <f>rekapitulace!H8</f>
      </c>
      <c>
        <f>O27/100*H27</f>
      </c>
    </row>
    <row r="28" spans="4:4" ht="255">
      <c r="D28" s="15" t="s">
        <v>97</v>
      </c>
    </row>
    <row r="29" spans="1:16" ht="12.75">
      <c r="A29" s="7">
        <v>8</v>
      </c>
      <c s="7" t="s">
        <v>98</v>
      </c>
      <c s="7" t="s">
        <v>44</v>
      </c>
      <c s="7" t="s">
        <v>99</v>
      </c>
      <c s="7" t="s">
        <v>77</v>
      </c>
      <c s="10">
        <v>62.38</v>
      </c>
      <c s="14"/>
      <c s="13">
        <f>ROUND((G29*F29),2)</f>
      </c>
      <c r="O29">
        <f>rekapitulace!H8</f>
      </c>
      <c>
        <f>O29/100*H29</f>
      </c>
    </row>
    <row r="30" spans="4:4" ht="165.75">
      <c r="D30" s="15" t="s">
        <v>100</v>
      </c>
    </row>
    <row r="31" spans="1:16" ht="12.75">
      <c r="A31" s="7">
        <v>9</v>
      </c>
      <c s="7" t="s">
        <v>101</v>
      </c>
      <c s="7" t="s">
        <v>44</v>
      </c>
      <c s="7" t="s">
        <v>102</v>
      </c>
      <c s="7" t="s">
        <v>103</v>
      </c>
      <c s="10">
        <v>132</v>
      </c>
      <c s="14"/>
      <c s="13">
        <f>ROUND((G31*F31),2)</f>
      </c>
      <c r="O31">
        <f>rekapitulace!H8</f>
      </c>
      <c>
        <f>O31/100*H31</f>
      </c>
    </row>
    <row r="32" spans="4:4" ht="38.25">
      <c r="D32" s="15" t="s">
        <v>104</v>
      </c>
    </row>
    <row r="33" spans="1:16" ht="12.75">
      <c r="A33" s="7">
        <v>10</v>
      </c>
      <c s="7" t="s">
        <v>105</v>
      </c>
      <c s="7" t="s">
        <v>44</v>
      </c>
      <c s="7" t="s">
        <v>106</v>
      </c>
      <c s="7" t="s">
        <v>77</v>
      </c>
      <c s="10">
        <v>839.53</v>
      </c>
      <c s="14"/>
      <c s="13">
        <f>ROUND((G33*F33),2)</f>
      </c>
      <c r="O33">
        <f>rekapitulace!H8</f>
      </c>
      <c>
        <f>O33/100*H33</f>
      </c>
    </row>
    <row r="34" spans="4:4" ht="369.75">
      <c r="D34" s="15" t="s">
        <v>107</v>
      </c>
    </row>
    <row r="35" spans="1:16" ht="12.75">
      <c r="A35" s="7">
        <v>11</v>
      </c>
      <c s="7" t="s">
        <v>108</v>
      </c>
      <c s="7" t="s">
        <v>44</v>
      </c>
      <c s="7" t="s">
        <v>109</v>
      </c>
      <c s="7" t="s">
        <v>77</v>
      </c>
      <c s="10">
        <v>697.281</v>
      </c>
      <c s="14"/>
      <c s="13">
        <f>ROUND((G35*F35),2)</f>
      </c>
      <c r="O35">
        <f>rekapitulace!H8</f>
      </c>
      <c>
        <f>O35/100*H35</f>
      </c>
    </row>
    <row r="36" spans="4:4" ht="331.5">
      <c r="D36" s="15" t="s">
        <v>110</v>
      </c>
    </row>
    <row r="37" spans="1:16" ht="12.75">
      <c r="A37" s="7">
        <v>12</v>
      </c>
      <c s="7" t="s">
        <v>111</v>
      </c>
      <c s="7" t="s">
        <v>44</v>
      </c>
      <c s="7" t="s">
        <v>112</v>
      </c>
      <c s="7" t="s">
        <v>62</v>
      </c>
      <c s="10">
        <v>163</v>
      </c>
      <c s="14"/>
      <c s="13">
        <f>ROUND((G37*F37),2)</f>
      </c>
      <c r="O37">
        <f>rekapitulace!H8</f>
      </c>
      <c>
        <f>O37/100*H37</f>
      </c>
    </row>
    <row r="38" spans="4:4" ht="89.25">
      <c r="D38" s="15" t="s">
        <v>113</v>
      </c>
    </row>
    <row r="39" spans="1:16" ht="12.75">
      <c r="A39" s="7">
        <v>13</v>
      </c>
      <c s="7" t="s">
        <v>114</v>
      </c>
      <c s="7" t="s">
        <v>44</v>
      </c>
      <c s="7" t="s">
        <v>115</v>
      </c>
      <c s="7" t="s">
        <v>62</v>
      </c>
      <c s="10">
        <v>149</v>
      </c>
      <c s="14"/>
      <c s="13">
        <f>ROUND((G39*F39),2)</f>
      </c>
      <c r="O39">
        <f>rekapitulace!H8</f>
      </c>
      <c>
        <f>O39/100*H39</f>
      </c>
    </row>
    <row r="40" spans="4:4" ht="89.25">
      <c r="D40" s="15" t="s">
        <v>116</v>
      </c>
    </row>
    <row r="41" spans="1:16" ht="12.75">
      <c r="A41" s="7">
        <v>14</v>
      </c>
      <c s="7" t="s">
        <v>117</v>
      </c>
      <c s="7" t="s">
        <v>44</v>
      </c>
      <c s="7" t="s">
        <v>118</v>
      </c>
      <c s="7" t="s">
        <v>62</v>
      </c>
      <c s="10">
        <v>216</v>
      </c>
      <c s="14"/>
      <c s="13">
        <f>ROUND((G41*F41),2)</f>
      </c>
      <c r="O41">
        <f>rekapitulace!H8</f>
      </c>
      <c>
        <f>O41/100*H41</f>
      </c>
    </row>
    <row r="42" spans="4:4" ht="153">
      <c r="D42" s="15" t="s">
        <v>119</v>
      </c>
    </row>
    <row r="43" spans="1:16" ht="12.75">
      <c r="A43" s="7">
        <v>15</v>
      </c>
      <c s="7" t="s">
        <v>117</v>
      </c>
      <c s="7" t="s">
        <v>120</v>
      </c>
      <c s="7" t="s">
        <v>121</v>
      </c>
      <c s="7" t="s">
        <v>62</v>
      </c>
      <c s="10">
        <v>175</v>
      </c>
      <c s="14"/>
      <c s="13">
        <f>ROUND((G43*F43),2)</f>
      </c>
      <c r="O43">
        <f>rekapitulace!H8</f>
      </c>
      <c>
        <f>O43/100*H43</f>
      </c>
    </row>
    <row r="44" spans="4:4" ht="63.75">
      <c r="D44" s="15" t="s">
        <v>122</v>
      </c>
    </row>
    <row r="45" spans="1:16" ht="12.75">
      <c r="A45" s="7">
        <v>16</v>
      </c>
      <c s="7" t="s">
        <v>123</v>
      </c>
      <c s="7" t="s">
        <v>44</v>
      </c>
      <c s="7" t="s">
        <v>124</v>
      </c>
      <c s="7" t="s">
        <v>62</v>
      </c>
      <c s="10">
        <v>6</v>
      </c>
      <c s="14"/>
      <c s="13">
        <f>ROUND((G45*F45),2)</f>
      </c>
      <c r="O45">
        <f>rekapitulace!H8</f>
      </c>
      <c>
        <f>O45/100*H45</f>
      </c>
    </row>
    <row r="46" spans="4:4" ht="51">
      <c r="D46" s="15" t="s">
        <v>125</v>
      </c>
    </row>
    <row r="47" spans="1:16" ht="12.75">
      <c r="A47" s="7">
        <v>17</v>
      </c>
      <c s="7" t="s">
        <v>126</v>
      </c>
      <c s="7" t="s">
        <v>44</v>
      </c>
      <c s="7" t="s">
        <v>127</v>
      </c>
      <c s="7" t="s">
        <v>77</v>
      </c>
      <c s="10">
        <v>116.739</v>
      </c>
      <c s="14"/>
      <c s="13">
        <f>ROUND((G47*F47),2)</f>
      </c>
      <c r="O47">
        <f>rekapitulace!H8</f>
      </c>
      <c>
        <f>O47/100*H47</f>
      </c>
    </row>
    <row r="48" spans="4:4" ht="76.5">
      <c r="D48" s="15" t="s">
        <v>128</v>
      </c>
    </row>
    <row r="49" spans="1:16" ht="12.75">
      <c r="A49" s="7">
        <v>18</v>
      </c>
      <c s="7" t="s">
        <v>129</v>
      </c>
      <c s="7" t="s">
        <v>44</v>
      </c>
      <c s="7" t="s">
        <v>130</v>
      </c>
      <c s="7" t="s">
        <v>77</v>
      </c>
      <c s="10">
        <v>15</v>
      </c>
      <c s="14"/>
      <c s="13">
        <f>ROUND((G49*F49),2)</f>
      </c>
      <c r="O49">
        <f>rekapitulace!H8</f>
      </c>
      <c>
        <f>O49/100*H49</f>
      </c>
    </row>
    <row r="50" spans="4:4" ht="38.25">
      <c r="D50" s="15" t="s">
        <v>131</v>
      </c>
    </row>
    <row r="51" spans="1:16" ht="12.75">
      <c r="A51" s="7">
        <v>19</v>
      </c>
      <c s="7" t="s">
        <v>132</v>
      </c>
      <c s="7" t="s">
        <v>44</v>
      </c>
      <c s="7" t="s">
        <v>133</v>
      </c>
      <c s="7" t="s">
        <v>77</v>
      </c>
      <c s="10">
        <v>1657.27</v>
      </c>
      <c s="14"/>
      <c s="13">
        <f>ROUND((G51*F51),2)</f>
      </c>
      <c r="O51">
        <f>rekapitulace!H8</f>
      </c>
      <c>
        <f>O51/100*H51</f>
      </c>
    </row>
    <row r="52" spans="4:4" ht="357">
      <c r="D52" s="15" t="s">
        <v>134</v>
      </c>
    </row>
    <row r="53" spans="1:16" ht="12.75">
      <c r="A53" s="7">
        <v>20</v>
      </c>
      <c s="7" t="s">
        <v>135</v>
      </c>
      <c s="7" t="s">
        <v>120</v>
      </c>
      <c s="7" t="s">
        <v>136</v>
      </c>
      <c s="7" t="s">
        <v>77</v>
      </c>
      <c s="10">
        <v>14.8</v>
      </c>
      <c s="14"/>
      <c s="13">
        <f>ROUND((G53*F53),2)</f>
      </c>
      <c r="O53">
        <f>rekapitulace!H8</f>
      </c>
      <c>
        <f>O53/100*H53</f>
      </c>
    </row>
    <row r="54" spans="4:4" ht="89.25">
      <c r="D54" s="15" t="s">
        <v>137</v>
      </c>
    </row>
    <row r="55" spans="1:16" ht="12.75">
      <c r="A55" s="7">
        <v>21</v>
      </c>
      <c s="7" t="s">
        <v>135</v>
      </c>
      <c s="7" t="s">
        <v>138</v>
      </c>
      <c s="7" t="s">
        <v>139</v>
      </c>
      <c s="7" t="s">
        <v>77</v>
      </c>
      <c s="10">
        <v>1259.844</v>
      </c>
      <c s="14"/>
      <c s="13">
        <f>ROUND((G55*F55),2)</f>
      </c>
      <c r="O55">
        <f>rekapitulace!H8</f>
      </c>
      <c>
        <f>O55/100*H55</f>
      </c>
    </row>
    <row r="56" spans="4:4" ht="165.75">
      <c r="D56" s="15" t="s">
        <v>140</v>
      </c>
    </row>
    <row r="57" spans="1:16" ht="12.75">
      <c r="A57" s="7">
        <v>22</v>
      </c>
      <c s="7" t="s">
        <v>141</v>
      </c>
      <c s="7" t="s">
        <v>44</v>
      </c>
      <c s="7" t="s">
        <v>142</v>
      </c>
      <c s="7" t="s">
        <v>77</v>
      </c>
      <c s="10">
        <v>123.6</v>
      </c>
      <c s="14"/>
      <c s="13">
        <f>ROUND((G57*F57),2)</f>
      </c>
      <c r="O57">
        <f>rekapitulace!H8</f>
      </c>
      <c>
        <f>O57/100*H57</f>
      </c>
    </row>
    <row r="58" spans="4:4" ht="178.5">
      <c r="D58" s="15" t="s">
        <v>143</v>
      </c>
    </row>
    <row r="59" spans="1:16" ht="12.75">
      <c r="A59" s="7">
        <v>23</v>
      </c>
      <c s="7" t="s">
        <v>144</v>
      </c>
      <c s="7" t="s">
        <v>44</v>
      </c>
      <c s="7" t="s">
        <v>145</v>
      </c>
      <c s="7" t="s">
        <v>77</v>
      </c>
      <c s="10">
        <v>65</v>
      </c>
      <c s="14"/>
      <c s="13">
        <f>ROUND((G59*F59),2)</f>
      </c>
      <c r="O59">
        <f>rekapitulace!H8</f>
      </c>
      <c>
        <f>O59/100*H59</f>
      </c>
    </row>
    <row r="60" spans="4:4" ht="25.5">
      <c r="D60" s="15" t="s">
        <v>146</v>
      </c>
    </row>
    <row r="61" spans="1:16" ht="12.75">
      <c r="A61" s="7">
        <v>24</v>
      </c>
      <c s="7" t="s">
        <v>147</v>
      </c>
      <c s="7" t="s">
        <v>44</v>
      </c>
      <c s="7" t="s">
        <v>148</v>
      </c>
      <c s="7" t="s">
        <v>77</v>
      </c>
      <c s="10">
        <v>1795.87</v>
      </c>
      <c s="14"/>
      <c s="13">
        <f>ROUND((G61*F61),2)</f>
      </c>
      <c r="O61">
        <f>rekapitulace!H8</f>
      </c>
      <c>
        <f>O61/100*H61</f>
      </c>
    </row>
    <row r="62" spans="4:4" ht="267.75">
      <c r="D62" s="15" t="s">
        <v>149</v>
      </c>
    </row>
    <row r="63" spans="1:16" ht="12.75">
      <c r="A63" s="7">
        <v>25</v>
      </c>
      <c s="7" t="s">
        <v>150</v>
      </c>
      <c s="7" t="s">
        <v>44</v>
      </c>
      <c s="7" t="s">
        <v>151</v>
      </c>
      <c s="7" t="s">
        <v>77</v>
      </c>
      <c s="10">
        <v>1147</v>
      </c>
      <c s="14"/>
      <c s="13">
        <f>ROUND((G63*F63),2)</f>
      </c>
      <c r="O63">
        <f>rekapitulace!H8</f>
      </c>
      <c>
        <f>O63/100*H63</f>
      </c>
    </row>
    <row r="64" spans="4:4" ht="51">
      <c r="D64" s="15" t="s">
        <v>152</v>
      </c>
    </row>
    <row r="65" spans="1:16" ht="12.75">
      <c r="A65" s="7">
        <v>26</v>
      </c>
      <c s="7" t="s">
        <v>153</v>
      </c>
      <c s="7" t="s">
        <v>44</v>
      </c>
      <c s="7" t="s">
        <v>154</v>
      </c>
      <c s="7" t="s">
        <v>77</v>
      </c>
      <c s="10">
        <v>47.844</v>
      </c>
      <c s="14"/>
      <c s="13">
        <f>ROUND((G65*F65),2)</f>
      </c>
      <c r="O65">
        <f>rekapitulace!H8</f>
      </c>
      <c>
        <f>O65/100*H65</f>
      </c>
    </row>
    <row r="66" spans="4:4" ht="409.5">
      <c r="D66" s="15" t="s">
        <v>155</v>
      </c>
    </row>
    <row r="67" spans="1:16" ht="12.75">
      <c r="A67" s="7">
        <v>27</v>
      </c>
      <c s="7" t="s">
        <v>156</v>
      </c>
      <c s="7" t="s">
        <v>44</v>
      </c>
      <c s="7" t="s">
        <v>157</v>
      </c>
      <c s="7" t="s">
        <v>77</v>
      </c>
      <c s="10">
        <v>58.962</v>
      </c>
      <c s="14"/>
      <c s="13">
        <f>ROUND((G67*F67),2)</f>
      </c>
      <c r="O67">
        <f>rekapitulace!H8</f>
      </c>
      <c>
        <f>O67/100*H67</f>
      </c>
    </row>
    <row r="68" spans="4:4" ht="191.25">
      <c r="D68" s="15" t="s">
        <v>158</v>
      </c>
    </row>
    <row r="69" spans="1:16" ht="12.75">
      <c r="A69" s="7">
        <v>28</v>
      </c>
      <c s="7" t="s">
        <v>159</v>
      </c>
      <c s="7" t="s">
        <v>44</v>
      </c>
      <c s="7" t="s">
        <v>160</v>
      </c>
      <c s="7" t="s">
        <v>103</v>
      </c>
      <c s="10">
        <v>2506</v>
      </c>
      <c s="14"/>
      <c s="13">
        <f>ROUND((G69*F69),2)</f>
      </c>
      <c r="O69">
        <f>rekapitulace!H8</f>
      </c>
      <c>
        <f>O69/100*H69</f>
      </c>
    </row>
    <row r="70" spans="4:4" ht="51">
      <c r="D70" s="15" t="s">
        <v>161</v>
      </c>
    </row>
    <row r="71" spans="1:16" ht="12.75">
      <c r="A71" s="7">
        <v>29</v>
      </c>
      <c s="7" t="s">
        <v>162</v>
      </c>
      <c s="7" t="s">
        <v>44</v>
      </c>
      <c s="7" t="s">
        <v>163</v>
      </c>
      <c s="7" t="s">
        <v>77</v>
      </c>
      <c s="10">
        <v>14.8</v>
      </c>
      <c s="14"/>
      <c s="13">
        <f>ROUND((G71*F71),2)</f>
      </c>
      <c r="O71">
        <f>rekapitulace!H8</f>
      </c>
      <c>
        <f>O71/100*H71</f>
      </c>
    </row>
    <row r="72" spans="4:4" ht="38.25">
      <c r="D72" s="15" t="s">
        <v>164</v>
      </c>
    </row>
    <row r="73" spans="1:16" ht="12.75">
      <c r="A73" s="7">
        <v>30</v>
      </c>
      <c s="7" t="s">
        <v>165</v>
      </c>
      <c s="7" t="s">
        <v>44</v>
      </c>
      <c s="7" t="s">
        <v>166</v>
      </c>
      <c s="7" t="s">
        <v>103</v>
      </c>
      <c s="10">
        <v>148</v>
      </c>
      <c s="14"/>
      <c s="13">
        <f>ROUND((G73*F73),2)</f>
      </c>
      <c r="O73">
        <f>rekapitulace!H8</f>
      </c>
      <c>
        <f>O73/100*H73</f>
      </c>
    </row>
    <row r="74" spans="4:4" ht="76.5">
      <c r="D74" s="15" t="s">
        <v>167</v>
      </c>
    </row>
    <row r="75" spans="1:16" ht="12.75" customHeight="1">
      <c r="A75" s="16"/>
      <c s="16"/>
      <c s="16" t="s">
        <v>24</v>
      </c>
      <c s="16" t="s">
        <v>85</v>
      </c>
      <c s="16"/>
      <c s="16"/>
      <c s="16"/>
      <c s="16">
        <f>SUM(H21:H74)</f>
      </c>
      <c r="P75">
        <f>ROUND(SUM(P21:P74),2)</f>
      </c>
    </row>
    <row r="77" spans="1:8" ht="12.75" customHeight="1">
      <c r="A77" s="9"/>
      <c s="9"/>
      <c s="9" t="s">
        <v>34</v>
      </c>
      <c s="9" t="s">
        <v>168</v>
      </c>
      <c s="9"/>
      <c s="11"/>
      <c s="9"/>
      <c s="11"/>
    </row>
    <row r="78" spans="1:16" ht="12.75">
      <c r="A78" s="7">
        <v>31</v>
      </c>
      <c s="7" t="s">
        <v>169</v>
      </c>
      <c s="7" t="s">
        <v>44</v>
      </c>
      <c s="7" t="s">
        <v>170</v>
      </c>
      <c s="7" t="s">
        <v>103</v>
      </c>
      <c s="10">
        <v>259.238</v>
      </c>
      <c s="14"/>
      <c s="13">
        <f>ROUND((G78*F78),2)</f>
      </c>
      <c r="O78">
        <f>rekapitulace!H8</f>
      </c>
      <c>
        <f>O78/100*H78</f>
      </c>
    </row>
    <row r="79" spans="4:4" ht="76.5">
      <c r="D79" s="15" t="s">
        <v>171</v>
      </c>
    </row>
    <row r="80" spans="1:16" ht="12.75">
      <c r="A80" s="7">
        <v>32</v>
      </c>
      <c s="7" t="s">
        <v>172</v>
      </c>
      <c s="7" t="s">
        <v>44</v>
      </c>
      <c s="7" t="s">
        <v>173</v>
      </c>
      <c s="7" t="s">
        <v>62</v>
      </c>
      <c s="10">
        <v>516</v>
      </c>
      <c s="14"/>
      <c s="13">
        <f>ROUND((G80*F80),2)</f>
      </c>
      <c r="O80">
        <f>rekapitulace!H8</f>
      </c>
      <c>
        <f>O80/100*H80</f>
      </c>
    </row>
    <row r="81" spans="4:4" ht="76.5">
      <c r="D81" s="15" t="s">
        <v>174</v>
      </c>
    </row>
    <row r="82" spans="1:16" ht="12.75">
      <c r="A82" s="7">
        <v>33</v>
      </c>
      <c s="7" t="s">
        <v>175</v>
      </c>
      <c s="7" t="s">
        <v>44</v>
      </c>
      <c s="7" t="s">
        <v>176</v>
      </c>
      <c s="7" t="s">
        <v>103</v>
      </c>
      <c s="10">
        <v>2627</v>
      </c>
      <c s="14"/>
      <c s="13">
        <f>ROUND((G82*F82),2)</f>
      </c>
      <c r="O82">
        <f>rekapitulace!H8</f>
      </c>
      <c>
        <f>O82/100*H82</f>
      </c>
    </row>
    <row r="83" spans="4:4" ht="51">
      <c r="D83" s="15" t="s">
        <v>177</v>
      </c>
    </row>
    <row r="84" spans="1:16" ht="12.75" customHeight="1">
      <c r="A84" s="16"/>
      <c s="16"/>
      <c s="16" t="s">
        <v>34</v>
      </c>
      <c s="16" t="s">
        <v>168</v>
      </c>
      <c s="16"/>
      <c s="16"/>
      <c s="16"/>
      <c s="16">
        <f>SUM(H78:H83)</f>
      </c>
      <c r="P84">
        <f>ROUND(SUM(P78:P83),2)</f>
      </c>
    </row>
    <row r="86" spans="1:8" ht="12.75" customHeight="1">
      <c r="A86" s="9"/>
      <c s="9"/>
      <c s="9" t="s">
        <v>36</v>
      </c>
      <c s="9" t="s">
        <v>178</v>
      </c>
      <c s="9"/>
      <c s="11"/>
      <c s="9"/>
      <c s="11"/>
    </row>
    <row r="87" spans="1:16" ht="12.75">
      <c r="A87" s="7">
        <v>34</v>
      </c>
      <c s="7" t="s">
        <v>179</v>
      </c>
      <c s="7" t="s">
        <v>44</v>
      </c>
      <c s="7" t="s">
        <v>180</v>
      </c>
      <c s="7" t="s">
        <v>77</v>
      </c>
      <c s="10">
        <v>12.36</v>
      </c>
      <c s="14"/>
      <c s="13">
        <f>ROUND((G87*F87),2)</f>
      </c>
      <c r="O87">
        <f>rekapitulace!H8</f>
      </c>
      <c>
        <f>O87/100*H87</f>
      </c>
    </row>
    <row r="88" spans="4:4" ht="165.75">
      <c r="D88" s="15" t="s">
        <v>181</v>
      </c>
    </row>
    <row r="89" spans="1:16" ht="12.75" customHeight="1">
      <c r="A89" s="16"/>
      <c s="16"/>
      <c s="16" t="s">
        <v>36</v>
      </c>
      <c s="16" t="s">
        <v>178</v>
      </c>
      <c s="16"/>
      <c s="16"/>
      <c s="16"/>
      <c s="16">
        <f>SUM(H87:H88)</f>
      </c>
      <c r="P89">
        <f>ROUND(SUM(P87:P88),2)</f>
      </c>
    </row>
    <row r="91" spans="1:8" ht="12.75" customHeight="1">
      <c r="A91" s="9"/>
      <c s="9"/>
      <c s="9" t="s">
        <v>37</v>
      </c>
      <c s="9" t="s">
        <v>182</v>
      </c>
      <c s="9"/>
      <c s="11"/>
      <c s="9"/>
      <c s="11"/>
    </row>
    <row r="92" spans="1:16" ht="12.75">
      <c r="A92" s="7">
        <v>35</v>
      </c>
      <c s="7" t="s">
        <v>183</v>
      </c>
      <c s="7" t="s">
        <v>44</v>
      </c>
      <c s="7" t="s">
        <v>184</v>
      </c>
      <c s="7" t="s">
        <v>77</v>
      </c>
      <c s="10">
        <v>284.4</v>
      </c>
      <c s="14"/>
      <c s="13">
        <f>ROUND((G92*F92),2)</f>
      </c>
      <c r="O92">
        <f>rekapitulace!H8</f>
      </c>
      <c>
        <f>O92/100*H92</f>
      </c>
    </row>
    <row r="93" spans="4:4" ht="38.25">
      <c r="D93" s="15" t="s">
        <v>185</v>
      </c>
    </row>
    <row r="94" spans="1:16" ht="12.75">
      <c r="A94" s="7">
        <v>36</v>
      </c>
      <c s="7" t="s">
        <v>186</v>
      </c>
      <c s="7" t="s">
        <v>44</v>
      </c>
      <c s="7" t="s">
        <v>187</v>
      </c>
      <c s="7" t="s">
        <v>103</v>
      </c>
      <c s="10">
        <v>2627</v>
      </c>
      <c s="14"/>
      <c s="13">
        <f>ROUND((G94*F94),2)</f>
      </c>
      <c r="O94">
        <f>rekapitulace!H8</f>
      </c>
      <c>
        <f>O94/100*H94</f>
      </c>
    </row>
    <row r="95" spans="4:4" ht="51">
      <c r="D95" s="15" t="s">
        <v>177</v>
      </c>
    </row>
    <row r="96" spans="1:16" ht="12.75">
      <c r="A96" s="7">
        <v>37</v>
      </c>
      <c s="7" t="s">
        <v>188</v>
      </c>
      <c s="7" t="s">
        <v>44</v>
      </c>
      <c s="7" t="s">
        <v>189</v>
      </c>
      <c s="7" t="s">
        <v>62</v>
      </c>
      <c s="10">
        <v>666</v>
      </c>
      <c s="14"/>
      <c s="13">
        <f>ROUND((G96*F96),2)</f>
      </c>
      <c r="O96">
        <f>rekapitulace!H8</f>
      </c>
      <c>
        <f>O96/100*H96</f>
      </c>
    </row>
    <row r="97" spans="4:4" ht="38.25">
      <c r="D97" s="15" t="s">
        <v>190</v>
      </c>
    </row>
    <row r="98" spans="1:16" ht="12.75">
      <c r="A98" s="7">
        <v>38</v>
      </c>
      <c s="7" t="s">
        <v>191</v>
      </c>
      <c s="7" t="s">
        <v>44</v>
      </c>
      <c s="7" t="s">
        <v>192</v>
      </c>
      <c s="7" t="s">
        <v>62</v>
      </c>
      <c s="10">
        <v>18</v>
      </c>
      <c s="14"/>
      <c s="13">
        <f>ROUND((G98*F98),2)</f>
      </c>
      <c r="O98">
        <f>rekapitulace!H8</f>
      </c>
      <c>
        <f>O98/100*H98</f>
      </c>
    </row>
    <row r="99" spans="4:4" ht="25.5">
      <c r="D99" s="15" t="s">
        <v>193</v>
      </c>
    </row>
    <row r="100" spans="1:16" ht="12.75">
      <c r="A100" s="7">
        <v>39</v>
      </c>
      <c s="7" t="s">
        <v>194</v>
      </c>
      <c s="7" t="s">
        <v>44</v>
      </c>
      <c s="7" t="s">
        <v>195</v>
      </c>
      <c s="7" t="s">
        <v>196</v>
      </c>
      <c s="10">
        <v>174</v>
      </c>
      <c s="14"/>
      <c s="13">
        <f>ROUND((G100*F100),2)</f>
      </c>
      <c r="O100">
        <f>rekapitulace!H8</f>
      </c>
      <c>
        <f>O100/100*H100</f>
      </c>
    </row>
    <row r="101" spans="4:4" ht="25.5">
      <c r="D101" s="15" t="s">
        <v>197</v>
      </c>
    </row>
    <row r="102" spans="1:16" ht="12.75">
      <c r="A102" s="7">
        <v>40</v>
      </c>
      <c s="7" t="s">
        <v>198</v>
      </c>
      <c s="7" t="s">
        <v>44</v>
      </c>
      <c s="7" t="s">
        <v>199</v>
      </c>
      <c s="7" t="s">
        <v>62</v>
      </c>
      <c s="10">
        <v>666</v>
      </c>
      <c s="14"/>
      <c s="13">
        <f>ROUND((G102*F102),2)</f>
      </c>
      <c r="O102">
        <f>rekapitulace!H8</f>
      </c>
      <c>
        <f>O102/100*H102</f>
      </c>
    </row>
    <row r="103" spans="4:4" ht="102">
      <c r="D103" s="15" t="s">
        <v>200</v>
      </c>
    </row>
    <row r="104" spans="1:16" ht="12.75">
      <c r="A104" s="7">
        <v>41</v>
      </c>
      <c s="7" t="s">
        <v>201</v>
      </c>
      <c s="7" t="s">
        <v>44</v>
      </c>
      <c s="7" t="s">
        <v>202</v>
      </c>
      <c s="7" t="s">
        <v>196</v>
      </c>
      <c s="10">
        <v>174</v>
      </c>
      <c s="14"/>
      <c s="13">
        <f>ROUND((G104*F104),2)</f>
      </c>
      <c r="O104">
        <f>rekapitulace!H8</f>
      </c>
      <c>
        <f>O104/100*H104</f>
      </c>
    </row>
    <row r="105" spans="4:4" ht="25.5">
      <c r="D105" s="15" t="s">
        <v>197</v>
      </c>
    </row>
    <row r="106" spans="1:16" ht="12.75">
      <c r="A106" s="7">
        <v>42</v>
      </c>
      <c s="7" t="s">
        <v>203</v>
      </c>
      <c s="7" t="s">
        <v>44</v>
      </c>
      <c s="7" t="s">
        <v>204</v>
      </c>
      <c s="7" t="s">
        <v>77</v>
      </c>
      <c s="10">
        <v>312.91</v>
      </c>
      <c s="14"/>
      <c s="13">
        <f>ROUND((G106*F106),2)</f>
      </c>
      <c r="O106">
        <f>rekapitulace!H8</f>
      </c>
      <c>
        <f>O106/100*H106</f>
      </c>
    </row>
    <row r="107" spans="4:4" ht="51">
      <c r="D107" s="15" t="s">
        <v>205</v>
      </c>
    </row>
    <row r="108" spans="1:16" ht="12.75">
      <c r="A108" s="7">
        <v>43</v>
      </c>
      <c s="7" t="s">
        <v>206</v>
      </c>
      <c s="7" t="s">
        <v>44</v>
      </c>
      <c s="7" t="s">
        <v>207</v>
      </c>
      <c s="7" t="s">
        <v>103</v>
      </c>
      <c s="10">
        <v>872</v>
      </c>
      <c s="14"/>
      <c s="13">
        <f>ROUND((G108*F108),2)</f>
      </c>
      <c r="O108">
        <f>rekapitulace!H8</f>
      </c>
      <c>
        <f>O108/100*H108</f>
      </c>
    </row>
    <row r="109" spans="4:4" ht="51">
      <c r="D109" s="15" t="s">
        <v>208</v>
      </c>
    </row>
    <row r="110" spans="1:16" ht="12.75">
      <c r="A110" s="7">
        <v>44</v>
      </c>
      <c s="7" t="s">
        <v>209</v>
      </c>
      <c s="7" t="s">
        <v>44</v>
      </c>
      <c s="7" t="s">
        <v>210</v>
      </c>
      <c s="7" t="s">
        <v>77</v>
      </c>
      <c s="10">
        <v>777.1</v>
      </c>
      <c s="14"/>
      <c s="13">
        <f>ROUND((G110*F110),2)</f>
      </c>
      <c r="O110">
        <f>rekapitulace!H8</f>
      </c>
      <c>
        <f>O110/100*H110</f>
      </c>
    </row>
    <row r="111" spans="4:4" ht="127.5">
      <c r="D111" s="15" t="s">
        <v>211</v>
      </c>
    </row>
    <row r="112" spans="1:16" ht="12.75">
      <c r="A112" s="7">
        <v>45</v>
      </c>
      <c s="7" t="s">
        <v>212</v>
      </c>
      <c s="7" t="s">
        <v>44</v>
      </c>
      <c s="7" t="s">
        <v>213</v>
      </c>
      <c s="7" t="s">
        <v>103</v>
      </c>
      <c s="10">
        <v>2407</v>
      </c>
      <c s="14"/>
      <c s="13">
        <f>ROUND((G112*F112),2)</f>
      </c>
      <c r="O112">
        <f>rekapitulace!H8</f>
      </c>
      <c>
        <f>O112/100*H112</f>
      </c>
    </row>
    <row r="113" spans="4:4" ht="63.75">
      <c r="D113" s="15" t="s">
        <v>214</v>
      </c>
    </row>
    <row r="114" spans="1:16" ht="12.75">
      <c r="A114" s="7">
        <v>46</v>
      </c>
      <c s="7" t="s">
        <v>215</v>
      </c>
      <c s="7" t="s">
        <v>44</v>
      </c>
      <c s="7" t="s">
        <v>216</v>
      </c>
      <c s="7" t="s">
        <v>103</v>
      </c>
      <c s="10">
        <v>2407</v>
      </c>
      <c s="14"/>
      <c s="13">
        <f>ROUND((G114*F114),2)</f>
      </c>
      <c r="O114">
        <f>rekapitulace!H8</f>
      </c>
      <c>
        <f>O114/100*H114</f>
      </c>
    </row>
    <row r="115" spans="4:4" ht="51">
      <c r="D115" s="15" t="s">
        <v>217</v>
      </c>
    </row>
    <row r="116" spans="1:16" ht="12.75">
      <c r="A116" s="7">
        <v>47</v>
      </c>
      <c s="7" t="s">
        <v>218</v>
      </c>
      <c s="7" t="s">
        <v>44</v>
      </c>
      <c s="7" t="s">
        <v>219</v>
      </c>
      <c s="7" t="s">
        <v>103</v>
      </c>
      <c s="10">
        <v>2407</v>
      </c>
      <c s="14"/>
      <c s="13">
        <f>ROUND((G116*F116),2)</f>
      </c>
      <c r="O116">
        <f>rekapitulace!H8</f>
      </c>
      <c>
        <f>O116/100*H116</f>
      </c>
    </row>
    <row r="117" spans="4:4" ht="51">
      <c r="D117" s="15" t="s">
        <v>217</v>
      </c>
    </row>
    <row r="118" spans="1:16" ht="12.75">
      <c r="A118" s="7">
        <v>48</v>
      </c>
      <c s="7" t="s">
        <v>220</v>
      </c>
      <c s="7" t="s">
        <v>44</v>
      </c>
      <c s="7" t="s">
        <v>221</v>
      </c>
      <c s="7" t="s">
        <v>103</v>
      </c>
      <c s="10">
        <v>169.5</v>
      </c>
      <c s="14"/>
      <c s="13">
        <f>ROUND((G118*F118),2)</f>
      </c>
      <c r="O118">
        <f>rekapitulace!H8</f>
      </c>
      <c>
        <f>O118/100*H118</f>
      </c>
    </row>
    <row r="119" spans="4:4" ht="63.75">
      <c r="D119" s="15" t="s">
        <v>222</v>
      </c>
    </row>
    <row r="120" spans="1:16" ht="12.75">
      <c r="A120" s="7">
        <v>49</v>
      </c>
      <c s="7" t="s">
        <v>220</v>
      </c>
      <c s="7" t="s">
        <v>120</v>
      </c>
      <c s="7" t="s">
        <v>223</v>
      </c>
      <c s="7" t="s">
        <v>103</v>
      </c>
      <c s="10">
        <v>13</v>
      </c>
      <c s="14"/>
      <c s="13">
        <f>ROUND((G120*F120),2)</f>
      </c>
      <c r="O120">
        <f>rekapitulace!H8</f>
      </c>
      <c>
        <f>O120/100*H120</f>
      </c>
    </row>
    <row r="121" spans="4:4" ht="63.75">
      <c r="D121" s="15" t="s">
        <v>224</v>
      </c>
    </row>
    <row r="122" spans="1:16" ht="12.75">
      <c r="A122" s="7">
        <v>50</v>
      </c>
      <c s="7" t="s">
        <v>225</v>
      </c>
      <c s="7" t="s">
        <v>120</v>
      </c>
      <c s="7" t="s">
        <v>226</v>
      </c>
      <c s="7" t="s">
        <v>103</v>
      </c>
      <c s="10">
        <v>16</v>
      </c>
      <c s="14"/>
      <c s="13">
        <f>ROUND((G122*F122),2)</f>
      </c>
      <c r="O122">
        <f>rekapitulace!H8</f>
      </c>
      <c>
        <f>O122/100*H122</f>
      </c>
    </row>
    <row r="123" spans="4:4" ht="25.5">
      <c r="D123" s="15" t="s">
        <v>227</v>
      </c>
    </row>
    <row r="124" spans="1:16" ht="12.75">
      <c r="A124" s="7">
        <v>51</v>
      </c>
      <c s="7" t="s">
        <v>225</v>
      </c>
      <c s="7" t="s">
        <v>138</v>
      </c>
      <c s="7" t="s">
        <v>228</v>
      </c>
      <c s="7" t="s">
        <v>103</v>
      </c>
      <c s="10">
        <v>13</v>
      </c>
      <c s="14"/>
      <c s="13">
        <f>ROUND((G124*F124),2)</f>
      </c>
      <c r="O124">
        <f>rekapitulace!H8</f>
      </c>
      <c>
        <f>O124/100*H124</f>
      </c>
    </row>
    <row r="125" spans="4:4" ht="25.5">
      <c r="D125" s="15" t="s">
        <v>229</v>
      </c>
    </row>
    <row r="126" spans="1:16" ht="12.75">
      <c r="A126" s="7">
        <v>52</v>
      </c>
      <c s="7" t="s">
        <v>230</v>
      </c>
      <c s="7" t="s">
        <v>120</v>
      </c>
      <c s="7" t="s">
        <v>231</v>
      </c>
      <c s="7" t="s">
        <v>62</v>
      </c>
      <c s="10">
        <v>95.2</v>
      </c>
      <c s="14"/>
      <c s="13">
        <f>ROUND((G126*F126),2)</f>
      </c>
      <c r="O126">
        <f>rekapitulace!H8</f>
      </c>
      <c>
        <f>O126/100*H126</f>
      </c>
    </row>
    <row r="127" spans="4:4" ht="63.75">
      <c r="D127" s="15" t="s">
        <v>232</v>
      </c>
    </row>
    <row r="128" spans="1:16" ht="12.75">
      <c r="A128" s="7">
        <v>53</v>
      </c>
      <c s="7" t="s">
        <v>230</v>
      </c>
      <c s="7" t="s">
        <v>138</v>
      </c>
      <c s="7" t="s">
        <v>233</v>
      </c>
      <c s="7" t="s">
        <v>62</v>
      </c>
      <c s="10">
        <v>3996</v>
      </c>
      <c s="14"/>
      <c s="13">
        <f>ROUND((G128*F128),2)</f>
      </c>
      <c r="O128">
        <f>rekapitulace!H8</f>
      </c>
      <c>
        <f>O128/100*H128</f>
      </c>
    </row>
    <row r="129" spans="4:4" ht="76.5">
      <c r="D129" s="15" t="s">
        <v>234</v>
      </c>
    </row>
    <row r="130" spans="1:16" ht="12.75" customHeight="1">
      <c r="A130" s="16"/>
      <c s="16"/>
      <c s="16" t="s">
        <v>37</v>
      </c>
      <c s="16" t="s">
        <v>182</v>
      </c>
      <c s="16"/>
      <c s="16"/>
      <c s="16"/>
      <c s="16">
        <f>SUM(H92:H129)</f>
      </c>
      <c r="P130">
        <f>ROUND(SUM(P92:P129),2)</f>
      </c>
    </row>
    <row r="132" spans="1:8" ht="12.75" customHeight="1">
      <c r="A132" s="9"/>
      <c s="9"/>
      <c s="9" t="s">
        <v>39</v>
      </c>
      <c s="9" t="s">
        <v>235</v>
      </c>
      <c s="9"/>
      <c s="11"/>
      <c s="9"/>
      <c s="11"/>
    </row>
    <row r="133" spans="1:16" ht="12.75">
      <c r="A133" s="7">
        <v>54</v>
      </c>
      <c s="7" t="s">
        <v>236</v>
      </c>
      <c s="7" t="s">
        <v>44</v>
      </c>
      <c s="7" t="s">
        <v>237</v>
      </c>
      <c s="7" t="s">
        <v>103</v>
      </c>
      <c s="10">
        <v>2407</v>
      </c>
      <c s="14"/>
      <c s="13">
        <f>ROUND((G133*F133),2)</f>
      </c>
      <c r="O133">
        <f>rekapitulace!H8</f>
      </c>
      <c>
        <f>O133/100*H133</f>
      </c>
    </row>
    <row r="134" spans="4:4" ht="63.75">
      <c r="D134" s="15" t="s">
        <v>238</v>
      </c>
    </row>
    <row r="135" spans="1:16" ht="12.75">
      <c r="A135" s="7">
        <v>55</v>
      </c>
      <c s="7" t="s">
        <v>239</v>
      </c>
      <c s="7" t="s">
        <v>44</v>
      </c>
      <c s="7" t="s">
        <v>240</v>
      </c>
      <c s="7" t="s">
        <v>196</v>
      </c>
      <c s="10">
        <v>1</v>
      </c>
      <c s="14"/>
      <c s="13">
        <f>ROUND((G135*F135),2)</f>
      </c>
      <c r="O135">
        <f>rekapitulace!H8</f>
      </c>
      <c>
        <f>O135/100*H135</f>
      </c>
    </row>
    <row r="136" spans="4:4" ht="25.5">
      <c r="D136" s="15" t="s">
        <v>241</v>
      </c>
    </row>
    <row r="137" spans="1:16" ht="12.75">
      <c r="A137" s="7">
        <v>56</v>
      </c>
      <c s="7" t="s">
        <v>242</v>
      </c>
      <c s="7" t="s">
        <v>44</v>
      </c>
      <c s="7" t="s">
        <v>243</v>
      </c>
      <c s="7" t="s">
        <v>196</v>
      </c>
      <c s="10">
        <v>9</v>
      </c>
      <c s="14"/>
      <c s="13">
        <f>ROUND((G137*F137),2)</f>
      </c>
      <c r="O137">
        <f>rekapitulace!H8</f>
      </c>
      <c>
        <f>O137/100*H137</f>
      </c>
    </row>
    <row r="138" spans="4:4" ht="25.5">
      <c r="D138" s="15" t="s">
        <v>244</v>
      </c>
    </row>
    <row r="139" spans="1:16" ht="12.75">
      <c r="A139" s="7">
        <v>57</v>
      </c>
      <c s="7" t="s">
        <v>245</v>
      </c>
      <c s="7" t="s">
        <v>44</v>
      </c>
      <c s="7" t="s">
        <v>246</v>
      </c>
      <c s="7" t="s">
        <v>196</v>
      </c>
      <c s="10">
        <v>10</v>
      </c>
      <c s="14"/>
      <c s="13">
        <f>ROUND((G139*F139),2)</f>
      </c>
      <c r="O139">
        <f>rekapitulace!H8</f>
      </c>
      <c>
        <f>O139/100*H139</f>
      </c>
    </row>
    <row r="140" spans="4:4" ht="38.25">
      <c r="D140" s="15" t="s">
        <v>247</v>
      </c>
    </row>
    <row r="141" spans="1:16" ht="12.75">
      <c r="A141" s="7">
        <v>58</v>
      </c>
      <c s="7" t="s">
        <v>248</v>
      </c>
      <c s="7" t="s">
        <v>44</v>
      </c>
      <c s="7" t="s">
        <v>249</v>
      </c>
      <c s="7" t="s">
        <v>196</v>
      </c>
      <c s="10">
        <v>1</v>
      </c>
      <c s="14"/>
      <c s="13">
        <f>ROUND((G141*F141),2)</f>
      </c>
      <c r="O141">
        <f>rekapitulace!H8</f>
      </c>
      <c>
        <f>O141/100*H141</f>
      </c>
    </row>
    <row r="142" spans="4:4" ht="25.5">
      <c r="D142" s="15" t="s">
        <v>241</v>
      </c>
    </row>
    <row r="143" spans="1:16" ht="12.75">
      <c r="A143" s="7">
        <v>59</v>
      </c>
      <c s="7" t="s">
        <v>250</v>
      </c>
      <c s="7" t="s">
        <v>44</v>
      </c>
      <c s="7" t="s">
        <v>251</v>
      </c>
      <c s="7" t="s">
        <v>196</v>
      </c>
      <c s="10">
        <v>10</v>
      </c>
      <c s="14"/>
      <c s="13">
        <f>ROUND((G143*F143),2)</f>
      </c>
      <c r="O143">
        <f>rekapitulace!H8</f>
      </c>
      <c>
        <f>O143/100*H143</f>
      </c>
    </row>
    <row r="144" spans="4:4" ht="38.25">
      <c r="D144" s="15" t="s">
        <v>247</v>
      </c>
    </row>
    <row r="145" spans="1:16" ht="12.75">
      <c r="A145" s="7">
        <v>60</v>
      </c>
      <c s="7" t="s">
        <v>252</v>
      </c>
      <c s="7" t="s">
        <v>44</v>
      </c>
      <c s="7" t="s">
        <v>253</v>
      </c>
      <c s="7" t="s">
        <v>196</v>
      </c>
      <c s="10">
        <v>3</v>
      </c>
      <c s="14"/>
      <c s="13">
        <f>ROUND((G145*F145),2)</f>
      </c>
      <c r="O145">
        <f>rekapitulace!H8</f>
      </c>
      <c>
        <f>O145/100*H145</f>
      </c>
    </row>
    <row r="146" spans="4:4" ht="25.5">
      <c r="D146" s="15" t="s">
        <v>254</v>
      </c>
    </row>
    <row r="147" spans="1:16" ht="12.75">
      <c r="A147" s="7">
        <v>61</v>
      </c>
      <c s="7" t="s">
        <v>255</v>
      </c>
      <c s="7" t="s">
        <v>44</v>
      </c>
      <c s="7" t="s">
        <v>256</v>
      </c>
      <c s="7" t="s">
        <v>196</v>
      </c>
      <c s="10">
        <v>12</v>
      </c>
      <c s="14"/>
      <c s="13">
        <f>ROUND((G147*F147),2)</f>
      </c>
      <c r="O147">
        <f>rekapitulace!H8</f>
      </c>
      <c>
        <f>O147/100*H147</f>
      </c>
    </row>
    <row r="148" spans="4:4" ht="25.5">
      <c r="D148" s="15" t="s">
        <v>257</v>
      </c>
    </row>
    <row r="149" spans="1:16" ht="12.75">
      <c r="A149" s="7">
        <v>62</v>
      </c>
      <c s="7" t="s">
        <v>258</v>
      </c>
      <c s="7" t="s">
        <v>44</v>
      </c>
      <c s="7" t="s">
        <v>259</v>
      </c>
      <c s="7" t="s">
        <v>196</v>
      </c>
      <c s="10">
        <v>1</v>
      </c>
      <c s="14"/>
      <c s="13">
        <f>ROUND((G149*F149),2)</f>
      </c>
      <c r="O149">
        <f>rekapitulace!H8</f>
      </c>
      <c>
        <f>O149/100*H149</f>
      </c>
    </row>
    <row r="150" spans="4:4" ht="25.5">
      <c r="D150" s="15" t="s">
        <v>241</v>
      </c>
    </row>
    <row r="151" spans="1:16" ht="12.75">
      <c r="A151" s="7">
        <v>63</v>
      </c>
      <c s="7" t="s">
        <v>260</v>
      </c>
      <c s="7" t="s">
        <v>44</v>
      </c>
      <c s="7" t="s">
        <v>261</v>
      </c>
      <c s="7" t="s">
        <v>196</v>
      </c>
      <c s="10">
        <v>1</v>
      </c>
      <c s="14"/>
      <c s="13">
        <f>ROUND((G151*F151),2)</f>
      </c>
      <c r="O151">
        <f>rekapitulace!H8</f>
      </c>
      <c>
        <f>O151/100*H151</f>
      </c>
    </row>
    <row r="152" spans="4:4" ht="25.5">
      <c r="D152" s="15" t="s">
        <v>241</v>
      </c>
    </row>
    <row r="153" spans="1:16" ht="12.75">
      <c r="A153" s="7">
        <v>64</v>
      </c>
      <c s="7" t="s">
        <v>262</v>
      </c>
      <c s="7" t="s">
        <v>44</v>
      </c>
      <c s="7" t="s">
        <v>263</v>
      </c>
      <c s="7" t="s">
        <v>196</v>
      </c>
      <c s="10">
        <v>1</v>
      </c>
      <c s="14"/>
      <c s="13">
        <f>ROUND((G153*F153),2)</f>
      </c>
      <c r="O153">
        <f>rekapitulace!H8</f>
      </c>
      <c>
        <f>O153/100*H153</f>
      </c>
    </row>
    <row r="154" spans="4:4" ht="25.5">
      <c r="D154" s="15" t="s">
        <v>241</v>
      </c>
    </row>
    <row r="155" spans="1:16" ht="12.75" customHeight="1">
      <c r="A155" s="16"/>
      <c s="16"/>
      <c s="16" t="s">
        <v>39</v>
      </c>
      <c s="16" t="s">
        <v>235</v>
      </c>
      <c s="16"/>
      <c s="16"/>
      <c s="16"/>
      <c s="16">
        <f>SUM(H133:H154)</f>
      </c>
      <c r="P155">
        <f>ROUND(SUM(P133:P154),2)</f>
      </c>
    </row>
    <row r="157" spans="1:8" ht="12.75" customHeight="1">
      <c r="A157" s="9"/>
      <c s="9"/>
      <c s="9" t="s">
        <v>40</v>
      </c>
      <c s="9" t="s">
        <v>264</v>
      </c>
      <c s="9"/>
      <c s="11"/>
      <c s="9"/>
      <c s="11"/>
    </row>
    <row r="158" spans="1:16" ht="12.75">
      <c r="A158" s="7">
        <v>65</v>
      </c>
      <c s="7" t="s">
        <v>265</v>
      </c>
      <c s="7" t="s">
        <v>44</v>
      </c>
      <c s="7" t="s">
        <v>266</v>
      </c>
      <c s="7" t="s">
        <v>62</v>
      </c>
      <c s="10">
        <v>14.6</v>
      </c>
      <c s="14"/>
      <c s="13">
        <f>ROUND((G158*F158),2)</f>
      </c>
      <c r="O158">
        <f>rekapitulace!H8</f>
      </c>
      <c>
        <f>O158/100*H158</f>
      </c>
    </row>
    <row r="159" spans="4:4" ht="51">
      <c r="D159" s="15" t="s">
        <v>267</v>
      </c>
    </row>
    <row r="160" spans="1:16" ht="12.75">
      <c r="A160" s="7">
        <v>66</v>
      </c>
      <c s="7" t="s">
        <v>268</v>
      </c>
      <c s="7" t="s">
        <v>44</v>
      </c>
      <c s="7" t="s">
        <v>269</v>
      </c>
      <c s="7" t="s">
        <v>62</v>
      </c>
      <c s="10">
        <v>109</v>
      </c>
      <c s="14"/>
      <c s="13">
        <f>ROUND((G160*F160),2)</f>
      </c>
      <c r="O160">
        <f>rekapitulace!H8</f>
      </c>
      <c>
        <f>O160/100*H160</f>
      </c>
    </row>
    <row r="161" spans="4:4" ht="63.75">
      <c r="D161" s="15" t="s">
        <v>270</v>
      </c>
    </row>
    <row r="162" spans="1:16" ht="12.75">
      <c r="A162" s="7">
        <v>67</v>
      </c>
      <c s="7" t="s">
        <v>271</v>
      </c>
      <c s="7" t="s">
        <v>44</v>
      </c>
      <c s="7" t="s">
        <v>272</v>
      </c>
      <c s="7" t="s">
        <v>196</v>
      </c>
      <c s="10">
        <v>1</v>
      </c>
      <c s="14"/>
      <c s="13">
        <f>ROUND((G162*F162),2)</f>
      </c>
      <c r="O162">
        <f>rekapitulace!H8</f>
      </c>
      <c>
        <f>O162/100*H162</f>
      </c>
    </row>
    <row r="163" spans="4:4" ht="51">
      <c r="D163" s="15" t="s">
        <v>273</v>
      </c>
    </row>
    <row r="164" spans="1:16" ht="12.75">
      <c r="A164" s="7">
        <v>68</v>
      </c>
      <c s="7" t="s">
        <v>274</v>
      </c>
      <c s="7" t="s">
        <v>44</v>
      </c>
      <c s="7" t="s">
        <v>275</v>
      </c>
      <c s="7" t="s">
        <v>196</v>
      </c>
      <c s="10">
        <v>3</v>
      </c>
      <c s="14"/>
      <c s="13">
        <f>ROUND((G164*F164),2)</f>
      </c>
      <c r="O164">
        <f>rekapitulace!H8</f>
      </c>
      <c>
        <f>O164/100*H164</f>
      </c>
    </row>
    <row r="165" spans="4:4" ht="51">
      <c r="D165" s="15" t="s">
        <v>276</v>
      </c>
    </row>
    <row r="166" spans="1:16" ht="12.75">
      <c r="A166" s="7">
        <v>69</v>
      </c>
      <c s="7" t="s">
        <v>277</v>
      </c>
      <c s="7" t="s">
        <v>44</v>
      </c>
      <c s="7" t="s">
        <v>278</v>
      </c>
      <c s="7" t="s">
        <v>196</v>
      </c>
      <c s="10">
        <v>2</v>
      </c>
      <c s="14"/>
      <c s="13">
        <f>ROUND((G166*F166),2)</f>
      </c>
      <c r="O166">
        <f>rekapitulace!H8</f>
      </c>
      <c>
        <f>O166/100*H166</f>
      </c>
    </row>
    <row r="167" spans="4:4" ht="25.5">
      <c r="D167" s="15" t="s">
        <v>279</v>
      </c>
    </row>
    <row r="168" spans="1:16" ht="12.75">
      <c r="A168" s="7">
        <v>70</v>
      </c>
      <c s="7" t="s">
        <v>280</v>
      </c>
      <c s="7" t="s">
        <v>44</v>
      </c>
      <c s="7" t="s">
        <v>281</v>
      </c>
      <c s="7" t="s">
        <v>196</v>
      </c>
      <c s="10">
        <v>1</v>
      </c>
      <c s="14"/>
      <c s="13">
        <f>ROUND((G168*F168),2)</f>
      </c>
      <c r="O168">
        <f>rekapitulace!H8</f>
      </c>
      <c>
        <f>O168/100*H168</f>
      </c>
    </row>
    <row r="169" spans="4:4" ht="25.5">
      <c r="D169" s="15" t="s">
        <v>241</v>
      </c>
    </row>
    <row r="170" spans="1:16" ht="12.75">
      <c r="A170" s="7">
        <v>71</v>
      </c>
      <c s="7" t="s">
        <v>282</v>
      </c>
      <c s="7" t="s">
        <v>44</v>
      </c>
      <c s="7" t="s">
        <v>283</v>
      </c>
      <c s="7" t="s">
        <v>62</v>
      </c>
      <c s="10">
        <v>14.6</v>
      </c>
      <c s="14"/>
      <c s="13">
        <f>ROUND((G170*F170),2)</f>
      </c>
      <c r="O170">
        <f>rekapitulace!H8</f>
      </c>
      <c>
        <f>O170/100*H170</f>
      </c>
    </row>
    <row r="171" spans="4:4" ht="25.5">
      <c r="D171" s="15" t="s">
        <v>284</v>
      </c>
    </row>
    <row r="172" spans="1:16" ht="12.75">
      <c r="A172" s="7">
        <v>72</v>
      </c>
      <c s="7" t="s">
        <v>285</v>
      </c>
      <c s="7" t="s">
        <v>44</v>
      </c>
      <c s="7" t="s">
        <v>286</v>
      </c>
      <c s="7" t="s">
        <v>62</v>
      </c>
      <c s="10">
        <v>109</v>
      </c>
      <c s="14"/>
      <c s="13">
        <f>ROUND((G172*F172),2)</f>
      </c>
      <c r="O172">
        <f>rekapitulace!H8</f>
      </c>
      <c>
        <f>O172/100*H172</f>
      </c>
    </row>
    <row r="173" spans="4:4" ht="38.25">
      <c r="D173" s="15" t="s">
        <v>287</v>
      </c>
    </row>
    <row r="174" spans="1:16" ht="12.75">
      <c r="A174" s="7">
        <v>73</v>
      </c>
      <c s="7" t="s">
        <v>288</v>
      </c>
      <c s="7" t="s">
        <v>44</v>
      </c>
      <c s="7" t="s">
        <v>289</v>
      </c>
      <c s="7" t="s">
        <v>62</v>
      </c>
      <c s="10">
        <v>123.6</v>
      </c>
      <c s="14"/>
      <c s="13">
        <f>ROUND((G174*F174),2)</f>
      </c>
      <c r="O174">
        <f>rekapitulace!H8</f>
      </c>
      <c>
        <f>O174/100*H174</f>
      </c>
    </row>
    <row r="175" spans="4:4" ht="38.25">
      <c r="D175" s="15" t="s">
        <v>290</v>
      </c>
    </row>
    <row r="176" spans="1:16" ht="12.75" customHeight="1">
      <c r="A176" s="16"/>
      <c s="16"/>
      <c s="16" t="s">
        <v>40</v>
      </c>
      <c s="16" t="s">
        <v>264</v>
      </c>
      <c s="16"/>
      <c s="16"/>
      <c s="16"/>
      <c s="16">
        <f>SUM(H158:H175)</f>
      </c>
      <c r="P176">
        <f>ROUND(SUM(P158:P175),2)</f>
      </c>
    </row>
    <row r="178" spans="1:8" ht="12.75" customHeight="1">
      <c r="A178" s="9"/>
      <c s="9"/>
      <c s="9" t="s">
        <v>59</v>
      </c>
      <c s="9" t="s">
        <v>58</v>
      </c>
      <c s="9"/>
      <c s="11"/>
      <c s="9"/>
      <c s="11"/>
    </row>
    <row r="179" spans="1:16" ht="12.75">
      <c r="A179" s="7">
        <v>74</v>
      </c>
      <c s="7" t="s">
        <v>291</v>
      </c>
      <c s="7" t="s">
        <v>44</v>
      </c>
      <c s="7" t="s">
        <v>292</v>
      </c>
      <c s="7" t="s">
        <v>62</v>
      </c>
      <c s="10">
        <v>44</v>
      </c>
      <c s="14"/>
      <c s="13">
        <f>ROUND((G179*F179),2)</f>
      </c>
      <c r="O179">
        <f>rekapitulace!H8</f>
      </c>
      <c>
        <f>O179/100*H179</f>
      </c>
    </row>
    <row r="180" spans="4:4" ht="140.25">
      <c r="D180" s="15" t="s">
        <v>293</v>
      </c>
    </row>
    <row r="181" spans="1:16" ht="12.75">
      <c r="A181" s="7">
        <v>75</v>
      </c>
      <c s="7" t="s">
        <v>294</v>
      </c>
      <c s="7" t="s">
        <v>44</v>
      </c>
      <c s="7" t="s">
        <v>295</v>
      </c>
      <c s="7" t="s">
        <v>196</v>
      </c>
      <c s="10">
        <v>11</v>
      </c>
      <c s="14"/>
      <c s="13">
        <f>ROUND((G181*F181),2)</f>
      </c>
      <c r="O181">
        <f>rekapitulace!H8</f>
      </c>
      <c>
        <f>O181/100*H181</f>
      </c>
    </row>
    <row r="182" spans="4:4" ht="25.5">
      <c r="D182" s="15" t="s">
        <v>296</v>
      </c>
    </row>
    <row r="183" spans="1:16" ht="12.75">
      <c r="A183" s="7">
        <v>76</v>
      </c>
      <c s="7" t="s">
        <v>294</v>
      </c>
      <c s="7" t="s">
        <v>120</v>
      </c>
      <c s="7" t="s">
        <v>297</v>
      </c>
      <c s="7" t="s">
        <v>196</v>
      </c>
      <c s="10">
        <v>11</v>
      </c>
      <c s="14"/>
      <c s="13">
        <f>ROUND((G183*F183),2)</f>
      </c>
      <c r="O183">
        <f>rekapitulace!H8</f>
      </c>
      <c>
        <f>O183/100*H183</f>
      </c>
    </row>
    <row r="184" spans="4:4" ht="25.5">
      <c r="D184" s="15" t="s">
        <v>296</v>
      </c>
    </row>
    <row r="185" spans="1:16" ht="12.75">
      <c r="A185" s="7">
        <v>77</v>
      </c>
      <c s="7" t="s">
        <v>298</v>
      </c>
      <c s="7" t="s">
        <v>44</v>
      </c>
      <c s="7" t="s">
        <v>299</v>
      </c>
      <c s="7" t="s">
        <v>196</v>
      </c>
      <c s="10">
        <v>2</v>
      </c>
      <c s="14"/>
      <c s="13">
        <f>ROUND((G185*F185),2)</f>
      </c>
      <c r="O185">
        <f>rekapitulace!H8</f>
      </c>
      <c>
        <f>O185/100*H185</f>
      </c>
    </row>
    <row r="186" spans="4:4" ht="25.5">
      <c r="D186" s="15" t="s">
        <v>279</v>
      </c>
    </row>
    <row r="187" spans="1:16" ht="12.75">
      <c r="A187" s="7">
        <v>78</v>
      </c>
      <c s="7" t="s">
        <v>300</v>
      </c>
      <c s="7" t="s">
        <v>44</v>
      </c>
      <c s="7" t="s">
        <v>301</v>
      </c>
      <c s="7" t="s">
        <v>196</v>
      </c>
      <c s="10">
        <v>2</v>
      </c>
      <c s="14"/>
      <c s="13">
        <f>ROUND((G187*F187),2)</f>
      </c>
      <c r="O187">
        <f>rekapitulace!H8</f>
      </c>
      <c>
        <f>O187/100*H187</f>
      </c>
    </row>
    <row r="188" spans="4:4" ht="25.5">
      <c r="D188" s="15" t="s">
        <v>279</v>
      </c>
    </row>
    <row r="189" spans="1:16" ht="12.75">
      <c r="A189" s="7">
        <v>79</v>
      </c>
      <c s="7" t="s">
        <v>302</v>
      </c>
      <c s="7" t="s">
        <v>44</v>
      </c>
      <c s="7" t="s">
        <v>303</v>
      </c>
      <c s="7" t="s">
        <v>196</v>
      </c>
      <c s="10">
        <v>10</v>
      </c>
      <c s="14"/>
      <c s="13">
        <f>ROUND((G189*F189),2)</f>
      </c>
      <c r="O189">
        <f>rekapitulace!H8</f>
      </c>
      <c>
        <f>O189/100*H189</f>
      </c>
    </row>
    <row r="190" spans="4:4" ht="25.5">
      <c r="D190" s="15" t="s">
        <v>304</v>
      </c>
    </row>
    <row r="191" spans="1:16" ht="12.75">
      <c r="A191" s="7">
        <v>80</v>
      </c>
      <c s="7" t="s">
        <v>305</v>
      </c>
      <c s="7" t="s">
        <v>44</v>
      </c>
      <c s="7" t="s">
        <v>306</v>
      </c>
      <c s="7" t="s">
        <v>196</v>
      </c>
      <c s="10">
        <v>54</v>
      </c>
      <c s="14"/>
      <c s="13">
        <f>ROUND((G191*F191),2)</f>
      </c>
      <c r="O191">
        <f>rekapitulace!H8</f>
      </c>
      <c>
        <f>O191/100*H191</f>
      </c>
    </row>
    <row r="192" spans="4:4" ht="51">
      <c r="D192" s="15" t="s">
        <v>307</v>
      </c>
    </row>
    <row r="193" spans="1:16" ht="12.75">
      <c r="A193" s="7">
        <v>81</v>
      </c>
      <c s="7" t="s">
        <v>308</v>
      </c>
      <c s="7" t="s">
        <v>44</v>
      </c>
      <c s="7" t="s">
        <v>309</v>
      </c>
      <c s="7" t="s">
        <v>62</v>
      </c>
      <c s="10">
        <v>72</v>
      </c>
      <c s="14"/>
      <c s="13">
        <f>ROUND((G193*F193),2)</f>
      </c>
      <c r="O193">
        <f>rekapitulace!H8</f>
      </c>
      <c>
        <f>O193/100*H193</f>
      </c>
    </row>
    <row r="194" spans="4:4" ht="25.5">
      <c r="D194" s="15" t="s">
        <v>310</v>
      </c>
    </row>
    <row r="195" spans="1:16" ht="12.75">
      <c r="A195" s="7">
        <v>82</v>
      </c>
      <c s="7" t="s">
        <v>311</v>
      </c>
      <c s="7" t="s">
        <v>44</v>
      </c>
      <c s="7" t="s">
        <v>312</v>
      </c>
      <c s="7" t="s">
        <v>62</v>
      </c>
      <c s="10">
        <v>52</v>
      </c>
      <c s="14"/>
      <c s="13">
        <f>ROUND((G195*F195),2)</f>
      </c>
      <c r="O195">
        <f>rekapitulace!H8</f>
      </c>
      <c>
        <f>O195/100*H195</f>
      </c>
    </row>
    <row r="196" spans="4:4" ht="25.5">
      <c r="D196" s="15" t="s">
        <v>313</v>
      </c>
    </row>
    <row r="197" spans="1:16" ht="12.75">
      <c r="A197" s="7">
        <v>83</v>
      </c>
      <c s="7" t="s">
        <v>314</v>
      </c>
      <c s="7" t="s">
        <v>120</v>
      </c>
      <c s="7" t="s">
        <v>315</v>
      </c>
      <c s="7" t="s">
        <v>62</v>
      </c>
      <c s="10">
        <v>230</v>
      </c>
      <c s="14"/>
      <c s="13">
        <f>ROUND((G197*F197),2)</f>
      </c>
      <c r="O197">
        <f>rekapitulace!H8</f>
      </c>
      <c>
        <f>O197/100*H197</f>
      </c>
    </row>
    <row r="198" spans="4:4" ht="38.25">
      <c r="D198" s="15" t="s">
        <v>316</v>
      </c>
    </row>
    <row r="199" spans="1:16" ht="12.75">
      <c r="A199" s="7">
        <v>84</v>
      </c>
      <c s="7" t="s">
        <v>314</v>
      </c>
      <c s="7" t="s">
        <v>138</v>
      </c>
      <c s="7" t="s">
        <v>317</v>
      </c>
      <c s="7" t="s">
        <v>62</v>
      </c>
      <c s="10">
        <v>461</v>
      </c>
      <c s="14"/>
      <c s="13">
        <f>ROUND((G199*F199),2)</f>
      </c>
      <c r="O199">
        <f>rekapitulace!H8</f>
      </c>
      <c>
        <f>O199/100*H199</f>
      </c>
    </row>
    <row r="200" spans="4:4" ht="38.25">
      <c r="D200" s="15" t="s">
        <v>318</v>
      </c>
    </row>
    <row r="201" spans="1:16" ht="12.75">
      <c r="A201" s="7">
        <v>85</v>
      </c>
      <c s="7" t="s">
        <v>319</v>
      </c>
      <c s="7" t="s">
        <v>120</v>
      </c>
      <c s="7" t="s">
        <v>320</v>
      </c>
      <c s="7" t="s">
        <v>62</v>
      </c>
      <c s="10">
        <v>95.2</v>
      </c>
      <c s="14"/>
      <c s="13">
        <f>ROUND((G201*F201),2)</f>
      </c>
      <c r="O201">
        <f>rekapitulace!H8</f>
      </c>
      <c>
        <f>O201/100*H201</f>
      </c>
    </row>
    <row r="202" spans="4:4" ht="229.5">
      <c r="D202" s="15" t="s">
        <v>321</v>
      </c>
    </row>
    <row r="203" spans="1:16" ht="12.75">
      <c r="A203" s="7">
        <v>86</v>
      </c>
      <c s="7" t="s">
        <v>319</v>
      </c>
      <c s="7" t="s">
        <v>138</v>
      </c>
      <c s="7" t="s">
        <v>322</v>
      </c>
      <c s="7" t="s">
        <v>62</v>
      </c>
      <c s="10">
        <v>3996</v>
      </c>
      <c s="14"/>
      <c s="13">
        <f>ROUND((G203*F203),2)</f>
      </c>
      <c r="O203">
        <f>rekapitulace!H8</f>
      </c>
      <c>
        <f>O203/100*H203</f>
      </c>
    </row>
    <row r="204" spans="4:4" ht="38.25">
      <c r="D204" s="15" t="s">
        <v>323</v>
      </c>
    </row>
    <row r="205" spans="1:16" ht="12.75">
      <c r="A205" s="7">
        <v>87</v>
      </c>
      <c s="7" t="s">
        <v>324</v>
      </c>
      <c s="7" t="s">
        <v>44</v>
      </c>
      <c s="7" t="s">
        <v>325</v>
      </c>
      <c s="7" t="s">
        <v>62</v>
      </c>
      <c s="10">
        <v>18</v>
      </c>
      <c s="14"/>
      <c s="13">
        <f>ROUND((G205*F205),2)</f>
      </c>
      <c r="O205">
        <f>rekapitulace!H8</f>
      </c>
      <c>
        <f>O205/100*H205</f>
      </c>
    </row>
    <row r="206" spans="4:4" ht="51">
      <c r="D206" s="15" t="s">
        <v>326</v>
      </c>
    </row>
    <row r="207" spans="1:16" ht="12.75">
      <c r="A207" s="7">
        <v>88</v>
      </c>
      <c s="7" t="s">
        <v>327</v>
      </c>
      <c s="7" t="s">
        <v>44</v>
      </c>
      <c s="7" t="s">
        <v>328</v>
      </c>
      <c s="7" t="s">
        <v>62</v>
      </c>
      <c s="10">
        <v>149</v>
      </c>
      <c s="14"/>
      <c s="13">
        <f>ROUND((G207*F207),2)</f>
      </c>
      <c r="O207">
        <f>rekapitulace!H8</f>
      </c>
      <c>
        <f>O207/100*H207</f>
      </c>
    </row>
    <row r="208" spans="4:4" ht="38.25">
      <c r="D208" s="15" t="s">
        <v>329</v>
      </c>
    </row>
    <row r="209" spans="1:16" ht="12.75">
      <c r="A209" s="7">
        <v>89</v>
      </c>
      <c s="7" t="s">
        <v>330</v>
      </c>
      <c s="7" t="s">
        <v>44</v>
      </c>
      <c s="7" t="s">
        <v>331</v>
      </c>
      <c s="7" t="s">
        <v>62</v>
      </c>
      <c s="10">
        <v>14.6</v>
      </c>
      <c s="14"/>
      <c s="13">
        <f>ROUND((G209*F209),2)</f>
      </c>
      <c r="O209">
        <f>rekapitulace!H8</f>
      </c>
      <c>
        <f>O209/100*H209</f>
      </c>
    </row>
    <row r="210" spans="4:4" ht="63.75">
      <c r="D210" s="15" t="s">
        <v>332</v>
      </c>
    </row>
    <row r="211" spans="1:16" ht="12.75">
      <c r="A211" s="7">
        <v>90</v>
      </c>
      <c s="7" t="s">
        <v>333</v>
      </c>
      <c s="7" t="s">
        <v>44</v>
      </c>
      <c s="7" t="s">
        <v>334</v>
      </c>
      <c s="7" t="s">
        <v>103</v>
      </c>
      <c s="10">
        <v>28</v>
      </c>
      <c s="14"/>
      <c s="13">
        <f>ROUND((G211*F211),2)</f>
      </c>
      <c r="O211">
        <f>rekapitulace!H8</f>
      </c>
      <c>
        <f>O211/100*H211</f>
      </c>
    </row>
    <row r="212" spans="4:4" ht="63.75">
      <c r="D212" s="15" t="s">
        <v>335</v>
      </c>
    </row>
    <row r="213" spans="1:16" ht="12.75">
      <c r="A213" s="7">
        <v>91</v>
      </c>
      <c s="7" t="s">
        <v>336</v>
      </c>
      <c s="7" t="s">
        <v>44</v>
      </c>
      <c s="7" t="s">
        <v>337</v>
      </c>
      <c s="7" t="s">
        <v>196</v>
      </c>
      <c s="10">
        <v>1</v>
      </c>
      <c s="14"/>
      <c s="13">
        <f>ROUND((G213*F213),2)</f>
      </c>
      <c r="O213">
        <f>rekapitulace!H8</f>
      </c>
      <c>
        <f>O213/100*H213</f>
      </c>
    </row>
    <row r="214" spans="4:4" ht="25.5">
      <c r="D214" s="15" t="s">
        <v>241</v>
      </c>
    </row>
    <row r="215" spans="1:16" ht="12.75">
      <c r="A215" s="7">
        <v>92</v>
      </c>
      <c s="7" t="s">
        <v>338</v>
      </c>
      <c s="7" t="s">
        <v>44</v>
      </c>
      <c s="7" t="s">
        <v>339</v>
      </c>
      <c s="7" t="s">
        <v>196</v>
      </c>
      <c s="10">
        <v>1</v>
      </c>
      <c s="14"/>
      <c s="13">
        <f>ROUND((G215*F215),2)</f>
      </c>
      <c r="O215">
        <f>rekapitulace!H8</f>
      </c>
      <c>
        <f>O215/100*H215</f>
      </c>
    </row>
    <row r="216" spans="4:4" ht="114.75">
      <c r="D216" s="15" t="s">
        <v>340</v>
      </c>
    </row>
    <row r="217" spans="1:16" ht="12.75">
      <c r="A217" s="7">
        <v>93</v>
      </c>
      <c s="7" t="s">
        <v>341</v>
      </c>
      <c s="7" t="s">
        <v>44</v>
      </c>
      <c s="7" t="s">
        <v>342</v>
      </c>
      <c s="7" t="s">
        <v>103</v>
      </c>
      <c s="10">
        <v>49</v>
      </c>
      <c s="14"/>
      <c s="13">
        <f>ROUND((G217*F217),2)</f>
      </c>
      <c r="O217">
        <f>rekapitulace!H8</f>
      </c>
      <c>
        <f>O217/100*H217</f>
      </c>
    </row>
    <row r="218" spans="4:4" ht="76.5">
      <c r="D218" s="15" t="s">
        <v>343</v>
      </c>
    </row>
    <row r="219" spans="1:16" ht="12.75">
      <c r="A219" s="7">
        <v>94</v>
      </c>
      <c s="7" t="s">
        <v>344</v>
      </c>
      <c s="7" t="s">
        <v>44</v>
      </c>
      <c s="7" t="s">
        <v>345</v>
      </c>
      <c s="7" t="s">
        <v>62</v>
      </c>
      <c s="10">
        <v>666</v>
      </c>
      <c s="14"/>
      <c s="13">
        <f>ROUND((G219*F219),2)</f>
      </c>
      <c r="O219">
        <f>rekapitulace!H8</f>
      </c>
      <c>
        <f>O219/100*H219</f>
      </c>
    </row>
    <row r="220" spans="4:4" ht="76.5">
      <c r="D220" s="15" t="s">
        <v>346</v>
      </c>
    </row>
    <row r="221" spans="1:16" ht="12.75">
      <c r="A221" s="7">
        <v>95</v>
      </c>
      <c s="7" t="s">
        <v>347</v>
      </c>
      <c s="7" t="s">
        <v>44</v>
      </c>
      <c s="7" t="s">
        <v>348</v>
      </c>
      <c s="7" t="s">
        <v>77</v>
      </c>
      <c s="10">
        <v>6.5</v>
      </c>
      <c s="14"/>
      <c s="13">
        <f>ROUND((G221*F221),2)</f>
      </c>
      <c r="O221">
        <f>rekapitulace!H8</f>
      </c>
      <c>
        <f>O221/100*H221</f>
      </c>
    </row>
    <row r="222" spans="4:4" ht="63.75">
      <c r="D222" s="15" t="s">
        <v>349</v>
      </c>
    </row>
    <row r="223" spans="1:16" ht="12.75">
      <c r="A223" s="7">
        <v>96</v>
      </c>
      <c s="7" t="s">
        <v>350</v>
      </c>
      <c s="7" t="s">
        <v>44</v>
      </c>
      <c s="7" t="s">
        <v>351</v>
      </c>
      <c s="7" t="s">
        <v>77</v>
      </c>
      <c s="10">
        <v>0.336</v>
      </c>
      <c s="14"/>
      <c s="13">
        <f>ROUND((G223*F223),2)</f>
      </c>
      <c r="O223">
        <f>rekapitulace!H8</f>
      </c>
      <c>
        <f>O223/100*H223</f>
      </c>
    </row>
    <row r="224" spans="4:4" ht="102">
      <c r="D224" s="15" t="s">
        <v>352</v>
      </c>
    </row>
    <row r="225" spans="1:16" ht="12.75">
      <c r="A225" s="7">
        <v>97</v>
      </c>
      <c s="7" t="s">
        <v>353</v>
      </c>
      <c s="7" t="s">
        <v>44</v>
      </c>
      <c s="7" t="s">
        <v>354</v>
      </c>
      <c s="7" t="s">
        <v>62</v>
      </c>
      <c s="10">
        <v>8</v>
      </c>
      <c s="14"/>
      <c s="13">
        <f>ROUND((G225*F225),2)</f>
      </c>
      <c r="O225">
        <f>rekapitulace!H8</f>
      </c>
      <c>
        <f>O225/100*H225</f>
      </c>
    </row>
    <row r="226" spans="4:4" ht="25.5">
      <c r="D226" s="15" t="s">
        <v>355</v>
      </c>
    </row>
    <row r="227" spans="1:16" ht="12.75">
      <c r="A227" s="7">
        <v>98</v>
      </c>
      <c s="7" t="s">
        <v>356</v>
      </c>
      <c s="7" t="s">
        <v>44</v>
      </c>
      <c s="7" t="s">
        <v>357</v>
      </c>
      <c s="7" t="s">
        <v>62</v>
      </c>
      <c s="10">
        <v>46</v>
      </c>
      <c s="14"/>
      <c s="13">
        <f>ROUND((G227*F227),2)</f>
      </c>
      <c r="O227">
        <f>rekapitulace!H8</f>
      </c>
      <c>
        <f>O227/100*H227</f>
      </c>
    </row>
    <row r="228" spans="4:4" ht="38.25">
      <c r="D228" s="15" t="s">
        <v>358</v>
      </c>
    </row>
    <row r="229" spans="1:16" ht="12.75">
      <c r="A229" s="7">
        <v>99</v>
      </c>
      <c s="7" t="s">
        <v>359</v>
      </c>
      <c s="7" t="s">
        <v>44</v>
      </c>
      <c s="7" t="s">
        <v>360</v>
      </c>
      <c s="7" t="s">
        <v>62</v>
      </c>
      <c s="10">
        <v>9</v>
      </c>
      <c s="14"/>
      <c s="13">
        <f>ROUND((G229*F229),2)</f>
      </c>
      <c r="O229">
        <f>rekapitulace!H8</f>
      </c>
      <c>
        <f>O229/100*H229</f>
      </c>
    </row>
    <row r="230" spans="4:4" ht="76.5">
      <c r="D230" s="15" t="s">
        <v>361</v>
      </c>
    </row>
    <row r="231" spans="1:16" ht="12.75">
      <c r="A231" s="7">
        <v>100</v>
      </c>
      <c s="7" t="s">
        <v>362</v>
      </c>
      <c s="7" t="s">
        <v>44</v>
      </c>
      <c s="7" t="s">
        <v>363</v>
      </c>
      <c s="7" t="s">
        <v>196</v>
      </c>
      <c s="10">
        <v>13</v>
      </c>
      <c s="14"/>
      <c s="13">
        <f>ROUND((G231*F231),2)</f>
      </c>
      <c r="O231">
        <f>rekapitulace!H8</f>
      </c>
      <c>
        <f>O231/100*H231</f>
      </c>
    </row>
    <row r="232" spans="4:4" ht="25.5">
      <c r="D232" s="15" t="s">
        <v>364</v>
      </c>
    </row>
    <row r="233" spans="1:16" ht="12.75">
      <c r="A233" s="7">
        <v>101</v>
      </c>
      <c s="7" t="s">
        <v>362</v>
      </c>
      <c s="7" t="s">
        <v>120</v>
      </c>
      <c s="7" t="s">
        <v>365</v>
      </c>
      <c s="7" t="s">
        <v>196</v>
      </c>
      <c s="10">
        <v>1</v>
      </c>
      <c s="14"/>
      <c s="13">
        <f>ROUND((G233*F233),2)</f>
      </c>
      <c r="O233">
        <f>rekapitulace!H8</f>
      </c>
      <c>
        <f>O233/100*H233</f>
      </c>
    </row>
    <row r="234" spans="4:4" ht="25.5">
      <c r="D234" s="15" t="s">
        <v>241</v>
      </c>
    </row>
    <row r="235" spans="1:16" ht="12.75">
      <c r="A235" s="7">
        <v>102</v>
      </c>
      <c s="7" t="s">
        <v>366</v>
      </c>
      <c s="7" t="s">
        <v>44</v>
      </c>
      <c s="7" t="s">
        <v>367</v>
      </c>
      <c s="7" t="s">
        <v>196</v>
      </c>
      <c s="10">
        <v>9</v>
      </c>
      <c s="14"/>
      <c s="13">
        <f>ROUND((G235*F235),2)</f>
      </c>
      <c r="O235">
        <f>rekapitulace!H8</f>
      </c>
      <c>
        <f>O235/100*H235</f>
      </c>
    </row>
    <row r="236" spans="4:4" ht="229.5">
      <c r="D236" s="15" t="s">
        <v>368</v>
      </c>
    </row>
    <row r="237" spans="1:16" ht="12.75">
      <c r="A237" s="7">
        <v>103</v>
      </c>
      <c s="7" t="s">
        <v>369</v>
      </c>
      <c s="7" t="s">
        <v>44</v>
      </c>
      <c s="7" t="s">
        <v>370</v>
      </c>
      <c s="7" t="s">
        <v>196</v>
      </c>
      <c s="10">
        <v>16</v>
      </c>
      <c s="14"/>
      <c s="13">
        <f>ROUND((G237*F237),2)</f>
      </c>
      <c r="O237">
        <f>rekapitulace!H8</f>
      </c>
      <c>
        <f>O237/100*H237</f>
      </c>
    </row>
    <row r="238" spans="4:4" ht="114.75">
      <c r="D238" s="15" t="s">
        <v>371</v>
      </c>
    </row>
    <row r="239" spans="1:16" ht="12.75">
      <c r="A239" s="7">
        <v>104</v>
      </c>
      <c s="7" t="s">
        <v>372</v>
      </c>
      <c s="7" t="s">
        <v>44</v>
      </c>
      <c s="7" t="s">
        <v>373</v>
      </c>
      <c s="7" t="s">
        <v>103</v>
      </c>
      <c s="10">
        <v>1904</v>
      </c>
      <c s="14"/>
      <c s="13">
        <f>ROUND((G239*F239),2)</f>
      </c>
      <c r="O239">
        <f>rekapitulace!H8</f>
      </c>
      <c>
        <f>O239/100*H239</f>
      </c>
    </row>
    <row r="240" spans="4:4" ht="89.25">
      <c r="D240" s="15" t="s">
        <v>374</v>
      </c>
    </row>
    <row r="241" spans="1:16" ht="12.75" customHeight="1">
      <c r="A241" s="16"/>
      <c s="16"/>
      <c s="16" t="s">
        <v>59</v>
      </c>
      <c s="16" t="s">
        <v>58</v>
      </c>
      <c s="16"/>
      <c s="16"/>
      <c s="16"/>
      <c s="16">
        <f>SUM(H179:H240)</f>
      </c>
      <c r="P241">
        <f>ROUND(SUM(P179:P240),2)</f>
      </c>
    </row>
    <row r="243" spans="1:16" ht="12.75" customHeight="1">
      <c r="A243" s="16"/>
      <c s="16"/>
      <c s="16"/>
      <c s="16" t="s">
        <v>71</v>
      </c>
      <c s="16"/>
      <c s="16"/>
      <c s="16"/>
      <c s="16">
        <f>+H18+H75+H84+H89+H130+H155+H176+H241</f>
      </c>
      <c r="P243">
        <f>+P18+P75+P84+P89+P130+P155+P176+P241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72</v>
      </c>
      <c s="5" t="s">
        <v>73</v>
      </c>
      <c s="5"/>
    </row>
    <row r="6" spans="1:5" ht="12.75" customHeight="1">
      <c r="A6" t="s">
        <v>17</v>
      </c>
      <c r="C6" s="5" t="s">
        <v>375</v>
      </c>
      <c s="5" t="s">
        <v>376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378</v>
      </c>
      <c s="9" t="s">
        <v>377</v>
      </c>
      <c s="9"/>
      <c s="11"/>
      <c s="9"/>
      <c s="11"/>
    </row>
    <row r="12" spans="1:16" ht="12.75">
      <c r="A12" s="7">
        <v>1</v>
      </c>
      <c s="7" t="s">
        <v>378</v>
      </c>
      <c s="7" t="s">
        <v>44</v>
      </c>
      <c s="7" t="s">
        <v>379</v>
      </c>
      <c s="7" t="s">
        <v>380</v>
      </c>
      <c s="10">
        <v>450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381</v>
      </c>
    </row>
    <row r="14" spans="1:16" ht="12.75">
      <c r="A14" s="7">
        <v>2</v>
      </c>
      <c s="7" t="s">
        <v>382</v>
      </c>
      <c s="7" t="s">
        <v>44</v>
      </c>
      <c s="7" t="s">
        <v>383</v>
      </c>
      <c s="7" t="s">
        <v>77</v>
      </c>
      <c s="10">
        <v>2.5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384</v>
      </c>
    </row>
    <row r="16" spans="1:16" ht="12.75">
      <c r="A16" s="7">
        <v>3</v>
      </c>
      <c s="7" t="s">
        <v>385</v>
      </c>
      <c s="7" t="s">
        <v>44</v>
      </c>
      <c s="7" t="s">
        <v>386</v>
      </c>
      <c s="7" t="s">
        <v>77</v>
      </c>
      <c s="10">
        <v>12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387</v>
      </c>
    </row>
    <row r="18" spans="1:16" ht="12.75">
      <c r="A18" s="7">
        <v>4</v>
      </c>
      <c s="7" t="s">
        <v>388</v>
      </c>
      <c s="7" t="s">
        <v>44</v>
      </c>
      <c s="7" t="s">
        <v>389</v>
      </c>
      <c s="7" t="s">
        <v>62</v>
      </c>
      <c s="10">
        <v>110</v>
      </c>
      <c s="14"/>
      <c s="13">
        <f>ROUND((G18*F18),2)</f>
      </c>
      <c r="O18">
        <f>rekapitulace!H8</f>
      </c>
      <c>
        <f>O18/100*H18</f>
      </c>
    </row>
    <row r="19" spans="4:4" ht="38.25">
      <c r="D19" s="15" t="s">
        <v>390</v>
      </c>
    </row>
    <row r="20" spans="1:16" ht="12.75">
      <c r="A20" s="7">
        <v>5</v>
      </c>
      <c s="7" t="s">
        <v>391</v>
      </c>
      <c s="7" t="s">
        <v>44</v>
      </c>
      <c s="7" t="s">
        <v>392</v>
      </c>
      <c s="7" t="s">
        <v>393</v>
      </c>
      <c s="10">
        <v>60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394</v>
      </c>
    </row>
    <row r="22" spans="1:16" ht="12.75">
      <c r="A22" s="7">
        <v>6</v>
      </c>
      <c s="7" t="s">
        <v>395</v>
      </c>
      <c s="7" t="s">
        <v>44</v>
      </c>
      <c s="7" t="s">
        <v>396</v>
      </c>
      <c s="7" t="s">
        <v>62</v>
      </c>
      <c s="10">
        <v>2050</v>
      </c>
      <c s="14"/>
      <c s="13">
        <f>ROUND((G22*F22),2)</f>
      </c>
      <c r="O22">
        <f>rekapitulace!H8</f>
      </c>
      <c>
        <f>O22/100*H22</f>
      </c>
    </row>
    <row r="23" spans="4:4" ht="38.25">
      <c r="D23" s="15" t="s">
        <v>397</v>
      </c>
    </row>
    <row r="24" spans="1:16" ht="12.75">
      <c r="A24" s="7">
        <v>7</v>
      </c>
      <c s="7" t="s">
        <v>398</v>
      </c>
      <c s="7" t="s">
        <v>44</v>
      </c>
      <c s="7" t="s">
        <v>399</v>
      </c>
      <c s="7" t="s">
        <v>62</v>
      </c>
      <c s="10">
        <v>10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400</v>
      </c>
    </row>
    <row r="26" spans="1:16" ht="12.75">
      <c r="A26" s="7">
        <v>8</v>
      </c>
      <c s="7" t="s">
        <v>401</v>
      </c>
      <c s="7" t="s">
        <v>44</v>
      </c>
      <c s="7" t="s">
        <v>402</v>
      </c>
      <c s="7" t="s">
        <v>393</v>
      </c>
      <c s="10">
        <v>6</v>
      </c>
      <c s="14"/>
      <c s="13">
        <f>ROUND((G26*F26),2)</f>
      </c>
      <c r="O26">
        <f>rekapitulace!H8</f>
      </c>
      <c>
        <f>O26/100*H26</f>
      </c>
    </row>
    <row r="27" spans="4:4" ht="25.5">
      <c r="D27" s="15" t="s">
        <v>403</v>
      </c>
    </row>
    <row r="28" spans="1:16" ht="12.75">
      <c r="A28" s="7">
        <v>9</v>
      </c>
      <c s="7" t="s">
        <v>404</v>
      </c>
      <c s="7" t="s">
        <v>44</v>
      </c>
      <c s="7" t="s">
        <v>405</v>
      </c>
      <c s="7" t="s">
        <v>393</v>
      </c>
      <c s="10">
        <v>2</v>
      </c>
      <c s="14"/>
      <c s="13">
        <f>ROUND((G28*F28),2)</f>
      </c>
      <c r="O28">
        <f>rekapitulace!H8</f>
      </c>
      <c>
        <f>O28/100*H28</f>
      </c>
    </row>
    <row r="29" spans="4:4" ht="25.5">
      <c r="D29" s="15" t="s">
        <v>279</v>
      </c>
    </row>
    <row r="30" spans="1:16" ht="12.75">
      <c r="A30" s="7">
        <v>10</v>
      </c>
      <c s="7" t="s">
        <v>406</v>
      </c>
      <c s="7" t="s">
        <v>44</v>
      </c>
      <c s="7" t="s">
        <v>407</v>
      </c>
      <c s="7" t="s">
        <v>393</v>
      </c>
      <c s="10">
        <v>2</v>
      </c>
      <c s="14"/>
      <c s="13">
        <f>ROUND((G30*F30),2)</f>
      </c>
      <c r="O30">
        <f>rekapitulace!H8</f>
      </c>
      <c>
        <f>O30/100*H30</f>
      </c>
    </row>
    <row r="31" spans="4:4" ht="25.5">
      <c r="D31" s="15" t="s">
        <v>279</v>
      </c>
    </row>
    <row r="32" spans="1:16" ht="12.75">
      <c r="A32" s="7">
        <v>11</v>
      </c>
      <c s="7" t="s">
        <v>408</v>
      </c>
      <c s="7" t="s">
        <v>44</v>
      </c>
      <c s="7" t="s">
        <v>409</v>
      </c>
      <c s="7" t="s">
        <v>62</v>
      </c>
      <c s="10">
        <v>10</v>
      </c>
      <c s="14"/>
      <c s="13">
        <f>ROUND((G32*F32),2)</f>
      </c>
      <c r="O32">
        <f>rekapitulace!H8</f>
      </c>
      <c>
        <f>O32/100*H32</f>
      </c>
    </row>
    <row r="33" spans="4:4" ht="25.5">
      <c r="D33" s="15" t="s">
        <v>400</v>
      </c>
    </row>
    <row r="34" spans="1:16" ht="12.75">
      <c r="A34" s="7">
        <v>12</v>
      </c>
      <c s="7" t="s">
        <v>410</v>
      </c>
      <c s="7" t="s">
        <v>44</v>
      </c>
      <c s="7" t="s">
        <v>411</v>
      </c>
      <c s="7" t="s">
        <v>62</v>
      </c>
      <c s="10">
        <v>40</v>
      </c>
      <c s="14"/>
      <c s="13">
        <f>ROUND((G34*F34),2)</f>
      </c>
      <c r="O34">
        <f>rekapitulace!H8</f>
      </c>
      <c>
        <f>O34/100*H34</f>
      </c>
    </row>
    <row r="35" spans="4:4" ht="25.5">
      <c r="D35" s="15" t="s">
        <v>412</v>
      </c>
    </row>
    <row r="36" spans="1:16" ht="12.75">
      <c r="A36" s="7">
        <v>13</v>
      </c>
      <c s="7" t="s">
        <v>413</v>
      </c>
      <c s="7" t="s">
        <v>44</v>
      </c>
      <c s="7" t="s">
        <v>414</v>
      </c>
      <c s="7" t="s">
        <v>393</v>
      </c>
      <c s="10">
        <v>2</v>
      </c>
      <c s="14"/>
      <c s="13">
        <f>ROUND((G36*F36),2)</f>
      </c>
      <c r="O36">
        <f>rekapitulace!H8</f>
      </c>
      <c>
        <f>O36/100*H36</f>
      </c>
    </row>
    <row r="37" spans="4:4" ht="25.5">
      <c r="D37" s="15" t="s">
        <v>279</v>
      </c>
    </row>
    <row r="38" spans="1:16" ht="12.75" customHeight="1">
      <c r="A38" s="16"/>
      <c s="16"/>
      <c s="16" t="s">
        <v>378</v>
      </c>
      <c s="16" t="s">
        <v>377</v>
      </c>
      <c s="16"/>
      <c s="16"/>
      <c s="16"/>
      <c s="16">
        <f>SUM(H12:H37)</f>
      </c>
      <c r="P38">
        <f>ROUND(SUM(P12:P37),2)</f>
      </c>
    </row>
    <row r="40" spans="1:16" ht="12.75" customHeight="1">
      <c r="A40" s="16"/>
      <c s="16"/>
      <c s="16"/>
      <c s="16" t="s">
        <v>71</v>
      </c>
      <c s="16"/>
      <c s="16"/>
      <c s="16"/>
      <c s="16">
        <f>+H38</f>
      </c>
      <c r="P40">
        <f>+P38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415</v>
      </c>
      <c s="5" t="s">
        <v>416</v>
      </c>
      <c s="5"/>
    </row>
    <row r="6" spans="1:5" ht="12.75" customHeight="1">
      <c r="A6" t="s">
        <v>17</v>
      </c>
      <c r="C6" s="5" t="s">
        <v>417</v>
      </c>
      <c s="5" t="s">
        <v>416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75</v>
      </c>
      <c s="7" t="s">
        <v>44</v>
      </c>
      <c s="7" t="s">
        <v>418</v>
      </c>
      <c s="7" t="s">
        <v>77</v>
      </c>
      <c s="10">
        <v>216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419</v>
      </c>
    </row>
    <row r="14" spans="1:16" ht="12.75">
      <c r="A14" s="7">
        <v>2</v>
      </c>
      <c s="7" t="s">
        <v>82</v>
      </c>
      <c s="7" t="s">
        <v>44</v>
      </c>
      <c s="7" t="s">
        <v>83</v>
      </c>
      <c s="7" t="s">
        <v>77</v>
      </c>
      <c s="10">
        <v>216</v>
      </c>
      <c s="14"/>
      <c s="13">
        <f>ROUND((G14*F14),2)</f>
      </c>
      <c r="O14">
        <f>rekapitulace!H8</f>
      </c>
      <c>
        <f>O14/100*H14</f>
      </c>
    </row>
    <row r="15" spans="4:4" ht="76.5">
      <c r="D15" s="15" t="s">
        <v>420</v>
      </c>
    </row>
    <row r="16" spans="1:16" ht="12.75">
      <c r="A16" s="7">
        <v>3</v>
      </c>
      <c s="7" t="s">
        <v>421</v>
      </c>
      <c s="7" t="s">
        <v>44</v>
      </c>
      <c s="7" t="s">
        <v>422</v>
      </c>
      <c s="7" t="s">
        <v>77</v>
      </c>
      <c s="10">
        <v>0.81</v>
      </c>
      <c s="14"/>
      <c s="13">
        <f>ROUND((G16*F16),2)</f>
      </c>
      <c r="O16">
        <f>rekapitulace!H8</f>
      </c>
      <c>
        <f>O16/100*H16</f>
      </c>
    </row>
    <row r="17" spans="4:4" ht="63.75">
      <c r="D17" s="15" t="s">
        <v>423</v>
      </c>
    </row>
    <row r="18" spans="1:16" ht="12.75" customHeight="1">
      <c r="A18" s="16"/>
      <c s="16"/>
      <c s="16" t="s">
        <v>42</v>
      </c>
      <c s="16" t="s">
        <v>41</v>
      </c>
      <c s="16"/>
      <c s="16"/>
      <c s="16"/>
      <c s="16">
        <f>SUM(H12:H17)</f>
      </c>
      <c r="P18">
        <f>ROUND(SUM(P12:P17),2)</f>
      </c>
    </row>
    <row r="20" spans="1:8" ht="12.75" customHeight="1">
      <c r="A20" s="9"/>
      <c s="9"/>
      <c s="9" t="s">
        <v>24</v>
      </c>
      <c s="9" t="s">
        <v>85</v>
      </c>
      <c s="9"/>
      <c s="11"/>
      <c s="9"/>
      <c s="11"/>
    </row>
    <row r="21" spans="1:16" ht="12.75">
      <c r="A21" s="7">
        <v>4</v>
      </c>
      <c s="7" t="s">
        <v>132</v>
      </c>
      <c s="7" t="s">
        <v>44</v>
      </c>
      <c s="7" t="s">
        <v>133</v>
      </c>
      <c s="7" t="s">
        <v>77</v>
      </c>
      <c s="10">
        <v>216</v>
      </c>
      <c s="14"/>
      <c s="13">
        <f>ROUND((G21*F21),2)</f>
      </c>
      <c r="O21">
        <f>rekapitulace!H8</f>
      </c>
      <c>
        <f>O21/100*H21</f>
      </c>
    </row>
    <row r="22" spans="4:4" ht="89.25">
      <c r="D22" s="15" t="s">
        <v>424</v>
      </c>
    </row>
    <row r="23" spans="1:16" ht="12.75">
      <c r="A23" s="7">
        <v>5</v>
      </c>
      <c s="7" t="s">
        <v>135</v>
      </c>
      <c s="7" t="s">
        <v>120</v>
      </c>
      <c s="7" t="s">
        <v>425</v>
      </c>
      <c s="7" t="s">
        <v>77</v>
      </c>
      <c s="10">
        <v>0.81</v>
      </c>
      <c s="14"/>
      <c s="13">
        <f>ROUND((G23*F23),2)</f>
      </c>
      <c r="O23">
        <f>rekapitulace!H8</f>
      </c>
      <c>
        <f>O23/100*H23</f>
      </c>
    </row>
    <row r="24" spans="4:4" ht="89.25">
      <c r="D24" s="15" t="s">
        <v>426</v>
      </c>
    </row>
    <row r="25" spans="1:16" ht="12.75">
      <c r="A25" s="7">
        <v>6</v>
      </c>
      <c s="7" t="s">
        <v>135</v>
      </c>
      <c s="7" t="s">
        <v>138</v>
      </c>
      <c s="7" t="s">
        <v>427</v>
      </c>
      <c s="7" t="s">
        <v>77</v>
      </c>
      <c s="10">
        <v>216</v>
      </c>
      <c s="14"/>
      <c s="13">
        <f>ROUND((G25*F25),2)</f>
      </c>
      <c r="O25">
        <f>rekapitulace!H8</f>
      </c>
      <c>
        <f>O25/100*H25</f>
      </c>
    </row>
    <row r="26" spans="4:4" ht="102">
      <c r="D26" s="15" t="s">
        <v>428</v>
      </c>
    </row>
    <row r="27" spans="1:16" ht="12.75">
      <c r="A27" s="7">
        <v>7</v>
      </c>
      <c s="7" t="s">
        <v>147</v>
      </c>
      <c s="7" t="s">
        <v>44</v>
      </c>
      <c s="7" t="s">
        <v>148</v>
      </c>
      <c s="7" t="s">
        <v>77</v>
      </c>
      <c s="10">
        <v>216</v>
      </c>
      <c s="14"/>
      <c s="13">
        <f>ROUND((G27*F27),2)</f>
      </c>
      <c r="O27">
        <f>rekapitulace!H8</f>
      </c>
      <c>
        <f>O27/100*H27</f>
      </c>
    </row>
    <row r="28" spans="4:4" ht="102">
      <c r="D28" s="15" t="s">
        <v>429</v>
      </c>
    </row>
    <row r="29" spans="1:16" ht="12.75">
      <c r="A29" s="7">
        <v>8</v>
      </c>
      <c s="7" t="s">
        <v>150</v>
      </c>
      <c s="7" t="s">
        <v>44</v>
      </c>
      <c s="7" t="s">
        <v>151</v>
      </c>
      <c s="7" t="s">
        <v>77</v>
      </c>
      <c s="10">
        <v>216</v>
      </c>
      <c s="14"/>
      <c s="13">
        <f>ROUND((G29*F29),2)</f>
      </c>
      <c r="O29">
        <f>rekapitulace!H8</f>
      </c>
      <c>
        <f>O29/100*H29</f>
      </c>
    </row>
    <row r="30" spans="4:4" ht="51">
      <c r="D30" s="15" t="s">
        <v>430</v>
      </c>
    </row>
    <row r="31" spans="1:16" ht="12.75">
      <c r="A31" s="7">
        <v>9</v>
      </c>
      <c s="7" t="s">
        <v>156</v>
      </c>
      <c s="7" t="s">
        <v>44</v>
      </c>
      <c s="7" t="s">
        <v>157</v>
      </c>
      <c s="7" t="s">
        <v>77</v>
      </c>
      <c s="10">
        <v>10.118</v>
      </c>
      <c s="14"/>
      <c s="13">
        <f>ROUND((G31*F31),2)</f>
      </c>
      <c r="O31">
        <f>rekapitulace!H8</f>
      </c>
      <c>
        <f>O31/100*H31</f>
      </c>
    </row>
    <row r="32" spans="4:4" ht="89.25">
      <c r="D32" s="15" t="s">
        <v>431</v>
      </c>
    </row>
    <row r="33" spans="1:16" ht="12.75">
      <c r="A33" s="7">
        <v>10</v>
      </c>
      <c s="7" t="s">
        <v>159</v>
      </c>
      <c s="7" t="s">
        <v>44</v>
      </c>
      <c s="7" t="s">
        <v>160</v>
      </c>
      <c s="7" t="s">
        <v>103</v>
      </c>
      <c s="10">
        <v>1804</v>
      </c>
      <c s="14"/>
      <c s="13">
        <f>ROUND((G33*F33),2)</f>
      </c>
      <c r="O33">
        <f>rekapitulace!H8</f>
      </c>
      <c>
        <f>O33/100*H33</f>
      </c>
    </row>
    <row r="34" spans="4:4" ht="76.5">
      <c r="D34" s="15" t="s">
        <v>432</v>
      </c>
    </row>
    <row r="35" spans="1:16" ht="12.75">
      <c r="A35" s="7">
        <v>11</v>
      </c>
      <c s="7" t="s">
        <v>433</v>
      </c>
      <c s="7" t="s">
        <v>44</v>
      </c>
      <c s="7" t="s">
        <v>434</v>
      </c>
      <c s="7" t="s">
        <v>77</v>
      </c>
      <c s="10">
        <v>0.81</v>
      </c>
      <c s="14"/>
      <c s="13">
        <f>ROUND((G35*F35),2)</f>
      </c>
      <c r="O35">
        <f>rekapitulace!H8</f>
      </c>
      <c>
        <f>O35/100*H35</f>
      </c>
    </row>
    <row r="36" spans="4:4" ht="38.25">
      <c r="D36" s="15" t="s">
        <v>435</v>
      </c>
    </row>
    <row r="37" spans="1:16" ht="12.75">
      <c r="A37" s="7">
        <v>12</v>
      </c>
      <c s="7" t="s">
        <v>436</v>
      </c>
      <c s="7" t="s">
        <v>44</v>
      </c>
      <c s="7" t="s">
        <v>437</v>
      </c>
      <c s="7" t="s">
        <v>103</v>
      </c>
      <c s="10">
        <v>8.1</v>
      </c>
      <c s="14"/>
      <c s="13">
        <f>ROUND((G37*F37),2)</f>
      </c>
      <c r="O37">
        <f>rekapitulace!H8</f>
      </c>
      <c>
        <f>O37/100*H37</f>
      </c>
    </row>
    <row r="38" spans="4:4" ht="63.75">
      <c r="D38" s="15" t="s">
        <v>438</v>
      </c>
    </row>
    <row r="39" spans="1:16" ht="12.75">
      <c r="A39" s="7">
        <v>13</v>
      </c>
      <c s="7" t="s">
        <v>439</v>
      </c>
      <c s="7" t="s">
        <v>44</v>
      </c>
      <c s="7" t="s">
        <v>440</v>
      </c>
      <c s="7" t="s">
        <v>196</v>
      </c>
      <c s="10">
        <v>4</v>
      </c>
      <c s="14"/>
      <c s="13">
        <f>ROUND((G39*F39),2)</f>
      </c>
      <c r="O39">
        <f>rekapitulace!H8</f>
      </c>
      <c>
        <f>O39/100*H39</f>
      </c>
    </row>
    <row r="40" spans="4:4" ht="25.5">
      <c r="D40" s="15" t="s">
        <v>441</v>
      </c>
    </row>
    <row r="41" spans="1:16" ht="12.75">
      <c r="A41" s="7">
        <v>14</v>
      </c>
      <c s="7" t="s">
        <v>442</v>
      </c>
      <c s="7" t="s">
        <v>44</v>
      </c>
      <c s="7" t="s">
        <v>443</v>
      </c>
      <c s="7" t="s">
        <v>196</v>
      </c>
      <c s="10">
        <v>4</v>
      </c>
      <c s="14"/>
      <c s="13">
        <f>ROUND((G41*F41),2)</f>
      </c>
      <c r="O41">
        <f>rekapitulace!H8</f>
      </c>
      <c>
        <f>O41/100*H41</f>
      </c>
    </row>
    <row r="42" spans="4:4" ht="25.5">
      <c r="D42" s="15" t="s">
        <v>441</v>
      </c>
    </row>
    <row r="43" spans="1:16" ht="12.75" customHeight="1">
      <c r="A43" s="16"/>
      <c s="16"/>
      <c s="16" t="s">
        <v>24</v>
      </c>
      <c s="16" t="s">
        <v>85</v>
      </c>
      <c s="16"/>
      <c s="16"/>
      <c s="16"/>
      <c s="16">
        <f>SUM(H21:H42)</f>
      </c>
      <c r="P43">
        <f>ROUND(SUM(P21:P42),2)</f>
      </c>
    </row>
    <row r="45" spans="1:8" ht="12.75" customHeight="1">
      <c r="A45" s="9"/>
      <c s="9"/>
      <c s="9" t="s">
        <v>34</v>
      </c>
      <c s="9" t="s">
        <v>168</v>
      </c>
      <c s="9"/>
      <c s="11"/>
      <c s="9"/>
      <c s="11"/>
    </row>
    <row r="46" spans="1:16" ht="12.75">
      <c r="A46" s="7">
        <v>15</v>
      </c>
      <c s="7" t="s">
        <v>169</v>
      </c>
      <c s="7" t="s">
        <v>44</v>
      </c>
      <c s="7" t="s">
        <v>170</v>
      </c>
      <c s="7" t="s">
        <v>103</v>
      </c>
      <c s="10">
        <v>125.6</v>
      </c>
      <c s="14"/>
      <c s="13">
        <f>ROUND((G46*F46),2)</f>
      </c>
      <c r="O46">
        <f>rekapitulace!H8</f>
      </c>
      <c>
        <f>O46/100*H46</f>
      </c>
    </row>
    <row r="47" spans="4:4" ht="89.25">
      <c r="D47" s="15" t="s">
        <v>444</v>
      </c>
    </row>
    <row r="48" spans="1:16" ht="12.75">
      <c r="A48" s="7">
        <v>16</v>
      </c>
      <c s="7" t="s">
        <v>172</v>
      </c>
      <c s="7" t="s">
        <v>44</v>
      </c>
      <c s="7" t="s">
        <v>445</v>
      </c>
      <c s="7" t="s">
        <v>62</v>
      </c>
      <c s="10">
        <v>250</v>
      </c>
      <c s="14"/>
      <c s="13">
        <f>ROUND((G48*F48),2)</f>
      </c>
      <c r="O48">
        <f>rekapitulace!H8</f>
      </c>
      <c>
        <f>O48/100*H48</f>
      </c>
    </row>
    <row r="49" spans="4:4" ht="38.25">
      <c r="D49" s="15" t="s">
        <v>446</v>
      </c>
    </row>
    <row r="50" spans="1:16" ht="12.75" customHeight="1">
      <c r="A50" s="16"/>
      <c s="16"/>
      <c s="16" t="s">
        <v>34</v>
      </c>
      <c s="16" t="s">
        <v>168</v>
      </c>
      <c s="16"/>
      <c s="16"/>
      <c s="16"/>
      <c s="16">
        <f>SUM(H46:H49)</f>
      </c>
      <c r="P50">
        <f>ROUND(SUM(P46:P49),2)</f>
      </c>
    </row>
    <row r="52" spans="1:8" ht="12.75" customHeight="1">
      <c r="A52" s="9"/>
      <c s="9"/>
      <c s="9" t="s">
        <v>36</v>
      </c>
      <c s="9" t="s">
        <v>178</v>
      </c>
      <c s="9"/>
      <c s="11"/>
      <c s="9"/>
      <c s="11"/>
    </row>
    <row r="53" spans="1:16" ht="12.75">
      <c r="A53" s="7">
        <v>17</v>
      </c>
      <c s="7" t="s">
        <v>447</v>
      </c>
      <c s="7" t="s">
        <v>44</v>
      </c>
      <c s="7" t="s">
        <v>448</v>
      </c>
      <c s="7" t="s">
        <v>77</v>
      </c>
      <c s="10">
        <v>8.01</v>
      </c>
      <c s="14"/>
      <c s="13">
        <f>ROUND((G53*F53),2)</f>
      </c>
      <c r="O53">
        <f>rekapitulace!H8</f>
      </c>
      <c>
        <f>O53/100*H53</f>
      </c>
    </row>
    <row r="54" spans="4:4" ht="114.75">
      <c r="D54" s="15" t="s">
        <v>449</v>
      </c>
    </row>
    <row r="55" spans="1:16" ht="12.75">
      <c r="A55" s="7">
        <v>18</v>
      </c>
      <c s="7" t="s">
        <v>179</v>
      </c>
      <c s="7" t="s">
        <v>44</v>
      </c>
      <c s="7" t="s">
        <v>180</v>
      </c>
      <c s="7" t="s">
        <v>77</v>
      </c>
      <c s="10">
        <v>2.3</v>
      </c>
      <c s="14"/>
      <c s="13">
        <f>ROUND((G55*F55),2)</f>
      </c>
      <c r="O55">
        <f>rekapitulace!H8</f>
      </c>
      <c>
        <f>O55/100*H55</f>
      </c>
    </row>
    <row r="56" spans="4:4" ht="63.75">
      <c r="D56" s="15" t="s">
        <v>450</v>
      </c>
    </row>
    <row r="57" spans="1:16" ht="12.75" customHeight="1">
      <c r="A57" s="16"/>
      <c s="16"/>
      <c s="16" t="s">
        <v>36</v>
      </c>
      <c s="16" t="s">
        <v>178</v>
      </c>
      <c s="16"/>
      <c s="16"/>
      <c s="16"/>
      <c s="16">
        <f>SUM(H53:H56)</f>
      </c>
      <c r="P57">
        <f>ROUND(SUM(P53:P56),2)</f>
      </c>
    </row>
    <row r="59" spans="1:8" ht="12.75" customHeight="1">
      <c r="A59" s="9"/>
      <c s="9"/>
      <c s="9" t="s">
        <v>37</v>
      </c>
      <c s="9" t="s">
        <v>182</v>
      </c>
      <c s="9"/>
      <c s="11"/>
      <c s="9"/>
      <c s="11"/>
    </row>
    <row r="60" spans="1:16" ht="12.75">
      <c r="A60" s="7">
        <v>19</v>
      </c>
      <c s="7" t="s">
        <v>209</v>
      </c>
      <c s="7" t="s">
        <v>44</v>
      </c>
      <c s="7" t="s">
        <v>210</v>
      </c>
      <c s="7" t="s">
        <v>77</v>
      </c>
      <c s="10">
        <v>636.24</v>
      </c>
      <c s="14"/>
      <c s="13">
        <f>ROUND((G60*F60),2)</f>
      </c>
      <c r="O60">
        <f>rekapitulace!H8</f>
      </c>
      <c>
        <f>O60/100*H60</f>
      </c>
    </row>
    <row r="61" spans="4:4" ht="409.5">
      <c r="D61" s="15" t="s">
        <v>451</v>
      </c>
    </row>
    <row r="62" spans="1:16" ht="12.75">
      <c r="A62" s="7">
        <v>20</v>
      </c>
      <c s="7" t="s">
        <v>220</v>
      </c>
      <c s="7" t="s">
        <v>120</v>
      </c>
      <c s="7" t="s">
        <v>452</v>
      </c>
      <c s="7" t="s">
        <v>103</v>
      </c>
      <c s="10">
        <v>142</v>
      </c>
      <c s="14"/>
      <c s="13">
        <f>ROUND((G62*F62),2)</f>
      </c>
      <c r="O62">
        <f>rekapitulace!H8</f>
      </c>
      <c>
        <f>O62/100*H62</f>
      </c>
    </row>
    <row r="63" spans="4:4" ht="114.75">
      <c r="D63" s="15" t="s">
        <v>453</v>
      </c>
    </row>
    <row r="64" spans="1:16" ht="12.75">
      <c r="A64" s="7">
        <v>21</v>
      </c>
      <c s="7" t="s">
        <v>220</v>
      </c>
      <c s="7" t="s">
        <v>138</v>
      </c>
      <c s="7" t="s">
        <v>454</v>
      </c>
      <c s="7" t="s">
        <v>103</v>
      </c>
      <c s="10">
        <v>290</v>
      </c>
      <c s="14"/>
      <c s="13">
        <f>ROUND((G64*F64),2)</f>
      </c>
      <c r="O64">
        <f>rekapitulace!H8</f>
      </c>
      <c>
        <f>O64/100*H64</f>
      </c>
    </row>
    <row r="65" spans="4:4" ht="89.25">
      <c r="D65" s="15" t="s">
        <v>455</v>
      </c>
    </row>
    <row r="66" spans="1:16" ht="12.75">
      <c r="A66" s="7">
        <v>22</v>
      </c>
      <c s="7" t="s">
        <v>456</v>
      </c>
      <c s="7" t="s">
        <v>44</v>
      </c>
      <c s="7" t="s">
        <v>457</v>
      </c>
      <c s="7" t="s">
        <v>103</v>
      </c>
      <c s="10">
        <v>1227</v>
      </c>
      <c s="14"/>
      <c s="13">
        <f>ROUND((G66*F66),2)</f>
      </c>
      <c r="O66">
        <f>rekapitulace!H8</f>
      </c>
      <c>
        <f>O66/100*H66</f>
      </c>
    </row>
    <row r="67" spans="4:4" ht="89.25">
      <c r="D67" s="15" t="s">
        <v>458</v>
      </c>
    </row>
    <row r="68" spans="1:16" ht="12.75">
      <c r="A68" s="7">
        <v>23</v>
      </c>
      <c s="7" t="s">
        <v>225</v>
      </c>
      <c s="7" t="s">
        <v>120</v>
      </c>
      <c s="7" t="s">
        <v>226</v>
      </c>
      <c s="7" t="s">
        <v>103</v>
      </c>
      <c s="10">
        <v>76</v>
      </c>
      <c s="14"/>
      <c s="13">
        <f>ROUND((G68*F68),2)</f>
      </c>
      <c r="O68">
        <f>rekapitulace!H8</f>
      </c>
      <c>
        <f>O68/100*H68</f>
      </c>
    </row>
    <row r="69" spans="4:4" ht="89.25">
      <c r="D69" s="15" t="s">
        <v>459</v>
      </c>
    </row>
    <row r="70" spans="1:16" ht="12.75">
      <c r="A70" s="7">
        <v>24</v>
      </c>
      <c s="7" t="s">
        <v>225</v>
      </c>
      <c s="7" t="s">
        <v>138</v>
      </c>
      <c s="7" t="s">
        <v>228</v>
      </c>
      <c s="7" t="s">
        <v>103</v>
      </c>
      <c s="10">
        <v>69</v>
      </c>
      <c s="14"/>
      <c s="13">
        <f>ROUND((G70*F70),2)</f>
      </c>
      <c r="O70">
        <f>rekapitulace!H8</f>
      </c>
      <c>
        <f>O70/100*H70</f>
      </c>
    </row>
    <row r="71" spans="4:4" ht="89.25">
      <c r="D71" s="15" t="s">
        <v>460</v>
      </c>
    </row>
    <row r="72" spans="1:16" ht="12.75" customHeight="1">
      <c r="A72" s="16"/>
      <c s="16"/>
      <c s="16" t="s">
        <v>37</v>
      </c>
      <c s="16" t="s">
        <v>182</v>
      </c>
      <c s="16"/>
      <c s="16"/>
      <c s="16"/>
      <c s="16">
        <f>SUM(H60:H71)</f>
      </c>
      <c r="P72">
        <f>ROUND(SUM(P60:P71),2)</f>
      </c>
    </row>
    <row r="74" spans="1:8" ht="12.75" customHeight="1">
      <c r="A74" s="9"/>
      <c s="9"/>
      <c s="9" t="s">
        <v>39</v>
      </c>
      <c s="9" t="s">
        <v>235</v>
      </c>
      <c s="9"/>
      <c s="11"/>
      <c s="9"/>
      <c s="11"/>
    </row>
    <row r="75" spans="1:16" ht="12.75">
      <c r="A75" s="7">
        <v>25</v>
      </c>
      <c s="7" t="s">
        <v>461</v>
      </c>
      <c s="7" t="s">
        <v>44</v>
      </c>
      <c s="7" t="s">
        <v>462</v>
      </c>
      <c s="7" t="s">
        <v>196</v>
      </c>
      <c s="10">
        <v>5</v>
      </c>
      <c s="14"/>
      <c s="13">
        <f>ROUND((G75*F75),2)</f>
      </c>
      <c r="O75">
        <f>rekapitulace!H8</f>
      </c>
      <c>
        <f>O75/100*H75</f>
      </c>
    </row>
    <row r="76" spans="4:4" ht="25.5">
      <c r="D76" s="15" t="s">
        <v>463</v>
      </c>
    </row>
    <row r="77" spans="1:16" ht="12.75">
      <c r="A77" s="7">
        <v>26</v>
      </c>
      <c s="7" t="s">
        <v>464</v>
      </c>
      <c s="7" t="s">
        <v>44</v>
      </c>
      <c s="7" t="s">
        <v>465</v>
      </c>
      <c s="7" t="s">
        <v>196</v>
      </c>
      <c s="10">
        <v>16</v>
      </c>
      <c s="14"/>
      <c s="13">
        <f>ROUND((G77*F77),2)</f>
      </c>
      <c r="O77">
        <f>rekapitulace!H8</f>
      </c>
      <c>
        <f>O77/100*H77</f>
      </c>
    </row>
    <row r="78" spans="4:4" ht="127.5">
      <c r="D78" s="15" t="s">
        <v>466</v>
      </c>
    </row>
    <row r="79" spans="1:16" ht="12.75">
      <c r="A79" s="7">
        <v>27</v>
      </c>
      <c s="7" t="s">
        <v>467</v>
      </c>
      <c s="7" t="s">
        <v>44</v>
      </c>
      <c s="7" t="s">
        <v>468</v>
      </c>
      <c s="7" t="s">
        <v>103</v>
      </c>
      <c s="10">
        <v>28.35</v>
      </c>
      <c s="14"/>
      <c s="13">
        <f>ROUND((G79*F79),2)</f>
      </c>
      <c r="O79">
        <f>rekapitulace!H8</f>
      </c>
      <c>
        <f>O79/100*H79</f>
      </c>
    </row>
    <row r="80" spans="4:4" ht="38.25">
      <c r="D80" s="15" t="s">
        <v>469</v>
      </c>
    </row>
    <row r="81" spans="1:16" ht="12.75">
      <c r="A81" s="7">
        <v>28</v>
      </c>
      <c s="7" t="s">
        <v>470</v>
      </c>
      <c s="7" t="s">
        <v>44</v>
      </c>
      <c s="7" t="s">
        <v>471</v>
      </c>
      <c s="7" t="s">
        <v>196</v>
      </c>
      <c s="10">
        <v>1</v>
      </c>
      <c s="14"/>
      <c s="13">
        <f>ROUND((G81*F81),2)</f>
      </c>
      <c r="O81">
        <f>rekapitulace!H8</f>
      </c>
      <c>
        <f>O81/100*H81</f>
      </c>
    </row>
    <row r="82" spans="4:4" ht="25.5">
      <c r="D82" s="15" t="s">
        <v>241</v>
      </c>
    </row>
    <row r="83" spans="1:16" ht="12.75" customHeight="1">
      <c r="A83" s="16"/>
      <c s="16"/>
      <c s="16" t="s">
        <v>39</v>
      </c>
      <c s="16" t="s">
        <v>235</v>
      </c>
      <c s="16"/>
      <c s="16"/>
      <c s="16"/>
      <c s="16">
        <f>SUM(H75:H82)</f>
      </c>
      <c r="P83">
        <f>ROUND(SUM(P75:P82),2)</f>
      </c>
    </row>
    <row r="85" spans="1:8" ht="12.75" customHeight="1">
      <c r="A85" s="9"/>
      <c s="9"/>
      <c s="9" t="s">
        <v>40</v>
      </c>
      <c s="9" t="s">
        <v>264</v>
      </c>
      <c s="9"/>
      <c s="11"/>
      <c s="9"/>
      <c s="11"/>
    </row>
    <row r="86" spans="1:16" ht="12.75">
      <c r="A86" s="7">
        <v>29</v>
      </c>
      <c s="7" t="s">
        <v>265</v>
      </c>
      <c s="7" t="s">
        <v>44</v>
      </c>
      <c s="7" t="s">
        <v>266</v>
      </c>
      <c s="7" t="s">
        <v>62</v>
      </c>
      <c s="10">
        <v>23</v>
      </c>
      <c s="14"/>
      <c s="13">
        <f>ROUND((G86*F86),2)</f>
      </c>
      <c r="O86">
        <f>rekapitulace!H8</f>
      </c>
      <c>
        <f>O86/100*H86</f>
      </c>
    </row>
    <row r="87" spans="4:4" ht="51">
      <c r="D87" s="15" t="s">
        <v>472</v>
      </c>
    </row>
    <row r="88" spans="1:16" ht="12.75">
      <c r="A88" s="7">
        <v>30</v>
      </c>
      <c s="7" t="s">
        <v>473</v>
      </c>
      <c s="7" t="s">
        <v>44</v>
      </c>
      <c s="7" t="s">
        <v>474</v>
      </c>
      <c s="7" t="s">
        <v>196</v>
      </c>
      <c s="10">
        <v>1</v>
      </c>
      <c s="14"/>
      <c s="13">
        <f>ROUND((G88*F88),2)</f>
      </c>
      <c r="O88">
        <f>rekapitulace!H8</f>
      </c>
      <c>
        <f>O88/100*H88</f>
      </c>
    </row>
    <row r="89" spans="4:4" ht="25.5">
      <c r="D89" s="15" t="s">
        <v>241</v>
      </c>
    </row>
    <row r="90" spans="1:16" ht="12.75">
      <c r="A90" s="7">
        <v>31</v>
      </c>
      <c s="7" t="s">
        <v>277</v>
      </c>
      <c s="7" t="s">
        <v>44</v>
      </c>
      <c s="7" t="s">
        <v>278</v>
      </c>
      <c s="7" t="s">
        <v>196</v>
      </c>
      <c s="10">
        <v>4</v>
      </c>
      <c s="14"/>
      <c s="13">
        <f>ROUND((G90*F90),2)</f>
      </c>
      <c r="O90">
        <f>rekapitulace!H8</f>
      </c>
      <c>
        <f>O90/100*H90</f>
      </c>
    </row>
    <row r="91" spans="4:4" ht="25.5">
      <c r="D91" s="15" t="s">
        <v>441</v>
      </c>
    </row>
    <row r="92" spans="1:16" ht="12.75">
      <c r="A92" s="7">
        <v>32</v>
      </c>
      <c s="7" t="s">
        <v>475</v>
      </c>
      <c s="7" t="s">
        <v>44</v>
      </c>
      <c s="7" t="s">
        <v>476</v>
      </c>
      <c s="7" t="s">
        <v>196</v>
      </c>
      <c s="10">
        <v>4</v>
      </c>
      <c s="14"/>
      <c s="13">
        <f>ROUND((G92*F92),2)</f>
      </c>
      <c r="O92">
        <f>rekapitulace!H8</f>
      </c>
      <c>
        <f>O92/100*H92</f>
      </c>
    </row>
    <row r="93" spans="4:4" ht="25.5">
      <c r="D93" s="15" t="s">
        <v>441</v>
      </c>
    </row>
    <row r="94" spans="1:16" ht="12.75">
      <c r="A94" s="7">
        <v>33</v>
      </c>
      <c s="7" t="s">
        <v>477</v>
      </c>
      <c s="7" t="s">
        <v>44</v>
      </c>
      <c s="7" t="s">
        <v>478</v>
      </c>
      <c s="7" t="s">
        <v>196</v>
      </c>
      <c s="10">
        <v>2</v>
      </c>
      <c s="14"/>
      <c s="13">
        <f>ROUND((G94*F94),2)</f>
      </c>
      <c r="O94">
        <f>rekapitulace!H8</f>
      </c>
      <c>
        <f>O94/100*H94</f>
      </c>
    </row>
    <row r="95" spans="4:4" ht="25.5">
      <c r="D95" s="15" t="s">
        <v>279</v>
      </c>
    </row>
    <row r="96" spans="1:16" ht="12.75">
      <c r="A96" s="7">
        <v>34</v>
      </c>
      <c s="7" t="s">
        <v>479</v>
      </c>
      <c s="7" t="s">
        <v>44</v>
      </c>
      <c s="7" t="s">
        <v>480</v>
      </c>
      <c s="7" t="s">
        <v>196</v>
      </c>
      <c s="10">
        <v>3</v>
      </c>
      <c s="14"/>
      <c s="13">
        <f>ROUND((G96*F96),2)</f>
      </c>
      <c r="O96">
        <f>rekapitulace!H8</f>
      </c>
      <c>
        <f>O96/100*H96</f>
      </c>
    </row>
    <row r="97" spans="4:4" ht="25.5">
      <c r="D97" s="15" t="s">
        <v>254</v>
      </c>
    </row>
    <row r="98" spans="1:16" ht="12.75">
      <c r="A98" s="7">
        <v>35</v>
      </c>
      <c s="7" t="s">
        <v>280</v>
      </c>
      <c s="7" t="s">
        <v>44</v>
      </c>
      <c s="7" t="s">
        <v>281</v>
      </c>
      <c s="7" t="s">
        <v>196</v>
      </c>
      <c s="10">
        <v>1</v>
      </c>
      <c s="14"/>
      <c s="13">
        <f>ROUND((G98*F98),2)</f>
      </c>
      <c r="O98">
        <f>rekapitulace!H8</f>
      </c>
      <c>
        <f>O98/100*H98</f>
      </c>
    </row>
    <row r="99" spans="4:4" ht="25.5">
      <c r="D99" s="15" t="s">
        <v>241</v>
      </c>
    </row>
    <row r="100" spans="1:16" ht="12.75">
      <c r="A100" s="7">
        <v>36</v>
      </c>
      <c s="7" t="s">
        <v>282</v>
      </c>
      <c s="7" t="s">
        <v>44</v>
      </c>
      <c s="7" t="s">
        <v>283</v>
      </c>
      <c s="7" t="s">
        <v>62</v>
      </c>
      <c s="10">
        <v>23</v>
      </c>
      <c s="14"/>
      <c s="13">
        <f>ROUND((G100*F100),2)</f>
      </c>
      <c r="O100">
        <f>rekapitulace!H8</f>
      </c>
      <c>
        <f>O100/100*H100</f>
      </c>
    </row>
    <row r="101" spans="4:4" ht="51">
      <c r="D101" s="15" t="s">
        <v>481</v>
      </c>
    </row>
    <row r="102" spans="1:16" ht="12.75">
      <c r="A102" s="7">
        <v>37</v>
      </c>
      <c s="7" t="s">
        <v>288</v>
      </c>
      <c s="7" t="s">
        <v>44</v>
      </c>
      <c s="7" t="s">
        <v>289</v>
      </c>
      <c s="7" t="s">
        <v>62</v>
      </c>
      <c s="10">
        <v>23</v>
      </c>
      <c s="14"/>
      <c s="13">
        <f>ROUND((G102*F102),2)</f>
      </c>
      <c r="O102">
        <f>rekapitulace!H8</f>
      </c>
      <c>
        <f>O102/100*H102</f>
      </c>
    </row>
    <row r="103" spans="4:4" ht="51">
      <c r="D103" s="15" t="s">
        <v>481</v>
      </c>
    </row>
    <row r="104" spans="1:16" ht="12.75" customHeight="1">
      <c r="A104" s="16"/>
      <c s="16"/>
      <c s="16" t="s">
        <v>40</v>
      </c>
      <c s="16" t="s">
        <v>264</v>
      </c>
      <c s="16"/>
      <c s="16"/>
      <c s="16"/>
      <c s="16">
        <f>SUM(H86:H103)</f>
      </c>
      <c r="P104">
        <f>ROUND(SUM(P86:P103),2)</f>
      </c>
    </row>
    <row r="106" spans="1:8" ht="12.75" customHeight="1">
      <c r="A106" s="9"/>
      <c s="9"/>
      <c s="9" t="s">
        <v>59</v>
      </c>
      <c s="9" t="s">
        <v>58</v>
      </c>
      <c s="9"/>
      <c s="11"/>
      <c s="9"/>
      <c s="11"/>
    </row>
    <row r="107" spans="1:16" ht="12.75">
      <c r="A107" s="7">
        <v>38</v>
      </c>
      <c s="7" t="s">
        <v>482</v>
      </c>
      <c s="7" t="s">
        <v>44</v>
      </c>
      <c s="7" t="s">
        <v>483</v>
      </c>
      <c s="7" t="s">
        <v>62</v>
      </c>
      <c s="10">
        <v>12</v>
      </c>
      <c s="14"/>
      <c s="13">
        <f>ROUND((G107*F107),2)</f>
      </c>
      <c r="O107">
        <f>rekapitulace!H8</f>
      </c>
      <c>
        <f>O107/100*H107</f>
      </c>
    </row>
    <row r="108" spans="4:4" ht="25.5">
      <c r="D108" s="15" t="s">
        <v>484</v>
      </c>
    </row>
    <row r="109" spans="1:16" ht="12.75">
      <c r="A109" s="7">
        <v>39</v>
      </c>
      <c s="7" t="s">
        <v>485</v>
      </c>
      <c s="7" t="s">
        <v>44</v>
      </c>
      <c s="7" t="s">
        <v>486</v>
      </c>
      <c s="7" t="s">
        <v>196</v>
      </c>
      <c s="10">
        <v>11</v>
      </c>
      <c s="14"/>
      <c s="13">
        <f>ROUND((G109*F109),2)</f>
      </c>
      <c r="O109">
        <f>rekapitulace!H8</f>
      </c>
      <c>
        <f>O109/100*H109</f>
      </c>
    </row>
    <row r="110" spans="4:4" ht="25.5">
      <c r="D110" s="15" t="s">
        <v>296</v>
      </c>
    </row>
    <row r="111" spans="1:16" ht="12.75">
      <c r="A111" s="7">
        <v>40</v>
      </c>
      <c s="7" t="s">
        <v>487</v>
      </c>
      <c s="7" t="s">
        <v>44</v>
      </c>
      <c s="7" t="s">
        <v>488</v>
      </c>
      <c s="7" t="s">
        <v>196</v>
      </c>
      <c s="10">
        <v>11</v>
      </c>
      <c s="14"/>
      <c s="13">
        <f>ROUND((G111*F111),2)</f>
      </c>
      <c r="O111">
        <f>rekapitulace!H8</f>
      </c>
      <c>
        <f>O111/100*H111</f>
      </c>
    </row>
    <row r="112" spans="4:4" ht="63.75">
      <c r="D112" s="15" t="s">
        <v>489</v>
      </c>
    </row>
    <row r="113" spans="1:16" ht="12.75">
      <c r="A113" s="7">
        <v>41</v>
      </c>
      <c s="7" t="s">
        <v>490</v>
      </c>
      <c s="7" t="s">
        <v>44</v>
      </c>
      <c s="7" t="s">
        <v>491</v>
      </c>
      <c s="7" t="s">
        <v>196</v>
      </c>
      <c s="10">
        <v>2</v>
      </c>
      <c s="14"/>
      <c s="13">
        <f>ROUND((G113*F113),2)</f>
      </c>
      <c r="O113">
        <f>rekapitulace!H8</f>
      </c>
      <c>
        <f>O113/100*H113</f>
      </c>
    </row>
    <row r="114" spans="4:4" ht="25.5">
      <c r="D114" s="15" t="s">
        <v>279</v>
      </c>
    </row>
    <row r="115" spans="1:16" ht="12.75">
      <c r="A115" s="7">
        <v>42</v>
      </c>
      <c s="7" t="s">
        <v>492</v>
      </c>
      <c s="7" t="s">
        <v>44</v>
      </c>
      <c s="7" t="s">
        <v>493</v>
      </c>
      <c s="7" t="s">
        <v>196</v>
      </c>
      <c s="10">
        <v>10</v>
      </c>
      <c s="14"/>
      <c s="13">
        <f>ROUND((G115*F115),2)</f>
      </c>
      <c r="O115">
        <f>rekapitulace!H8</f>
      </c>
      <c>
        <f>O115/100*H115</f>
      </c>
    </row>
    <row r="116" spans="4:4" ht="25.5">
      <c r="D116" s="15" t="s">
        <v>304</v>
      </c>
    </row>
    <row r="117" spans="1:16" ht="12.75">
      <c r="A117" s="7">
        <v>43</v>
      </c>
      <c s="7" t="s">
        <v>494</v>
      </c>
      <c s="7" t="s">
        <v>44</v>
      </c>
      <c s="7" t="s">
        <v>495</v>
      </c>
      <c s="7" t="s">
        <v>196</v>
      </c>
      <c s="10">
        <v>2</v>
      </c>
      <c s="14"/>
      <c s="13">
        <f>ROUND((G117*F117),2)</f>
      </c>
      <c r="O117">
        <f>rekapitulace!H8</f>
      </c>
      <c>
        <f>O117/100*H117</f>
      </c>
    </row>
    <row r="118" spans="4:4" ht="25.5">
      <c r="D118" s="15" t="s">
        <v>279</v>
      </c>
    </row>
    <row r="119" spans="1:16" ht="12.75">
      <c r="A119" s="7">
        <v>44</v>
      </c>
      <c s="7" t="s">
        <v>311</v>
      </c>
      <c s="7" t="s">
        <v>44</v>
      </c>
      <c s="7" t="s">
        <v>496</v>
      </c>
      <c s="7" t="s">
        <v>62</v>
      </c>
      <c s="10">
        <v>186</v>
      </c>
      <c s="14"/>
      <c s="13">
        <f>ROUND((G119*F119),2)</f>
      </c>
      <c r="O119">
        <f>rekapitulace!H8</f>
      </c>
      <c>
        <f>O119/100*H119</f>
      </c>
    </row>
    <row r="120" spans="4:4" ht="38.25">
      <c r="D120" s="15" t="s">
        <v>497</v>
      </c>
    </row>
    <row r="121" spans="1:16" ht="12.75">
      <c r="A121" s="7">
        <v>45</v>
      </c>
      <c s="7" t="s">
        <v>498</v>
      </c>
      <c s="7" t="s">
        <v>44</v>
      </c>
      <c s="7" t="s">
        <v>499</v>
      </c>
      <c s="7" t="s">
        <v>62</v>
      </c>
      <c s="10">
        <v>11</v>
      </c>
      <c s="14"/>
      <c s="13">
        <f>ROUND((G121*F121),2)</f>
      </c>
      <c r="O121">
        <f>rekapitulace!H8</f>
      </c>
      <c>
        <f>O121/100*H121</f>
      </c>
    </row>
    <row r="122" spans="4:4" ht="25.5">
      <c r="D122" s="15" t="s">
        <v>500</v>
      </c>
    </row>
    <row r="123" spans="1:16" ht="12.75">
      <c r="A123" s="7">
        <v>46</v>
      </c>
      <c s="7" t="s">
        <v>314</v>
      </c>
      <c s="7" t="s">
        <v>44</v>
      </c>
      <c s="7" t="s">
        <v>501</v>
      </c>
      <c s="7" t="s">
        <v>62</v>
      </c>
      <c s="10">
        <v>70</v>
      </c>
      <c s="14"/>
      <c s="13">
        <f>ROUND((G123*F123),2)</f>
      </c>
      <c r="O123">
        <f>rekapitulace!H8</f>
      </c>
      <c>
        <f>O123/100*H123</f>
      </c>
    </row>
    <row r="124" spans="4:4" ht="25.5">
      <c r="D124" s="15" t="s">
        <v>502</v>
      </c>
    </row>
    <row r="125" spans="1:16" ht="12.75">
      <c r="A125" s="7">
        <v>47</v>
      </c>
      <c s="7" t="s">
        <v>503</v>
      </c>
      <c s="7" t="s">
        <v>44</v>
      </c>
      <c s="7" t="s">
        <v>504</v>
      </c>
      <c s="7" t="s">
        <v>62</v>
      </c>
      <c s="10">
        <v>175</v>
      </c>
      <c s="14"/>
      <c s="13">
        <f>ROUND((G125*F125),2)</f>
      </c>
      <c r="O125">
        <f>rekapitulace!H8</f>
      </c>
      <c>
        <f>O125/100*H125</f>
      </c>
    </row>
    <row r="126" spans="4:4" ht="38.25">
      <c r="D126" s="15" t="s">
        <v>505</v>
      </c>
    </row>
    <row r="127" spans="1:16" ht="12.75">
      <c r="A127" s="7">
        <v>48</v>
      </c>
      <c s="7" t="s">
        <v>506</v>
      </c>
      <c s="7" t="s">
        <v>44</v>
      </c>
      <c s="7" t="s">
        <v>507</v>
      </c>
      <c s="7" t="s">
        <v>62</v>
      </c>
      <c s="10">
        <v>86</v>
      </c>
      <c s="14"/>
      <c s="13">
        <f>ROUND((G127*F127),2)</f>
      </c>
      <c r="O127">
        <f>rekapitulace!H8</f>
      </c>
      <c>
        <f>O127/100*H127</f>
      </c>
    </row>
    <row r="128" spans="4:4" ht="25.5">
      <c r="D128" s="15" t="s">
        <v>508</v>
      </c>
    </row>
    <row r="129" spans="1:16" ht="12.75">
      <c r="A129" s="7">
        <v>49</v>
      </c>
      <c s="7" t="s">
        <v>509</v>
      </c>
      <c s="7" t="s">
        <v>44</v>
      </c>
      <c s="7" t="s">
        <v>510</v>
      </c>
      <c s="7" t="s">
        <v>196</v>
      </c>
      <c s="10">
        <v>2</v>
      </c>
      <c s="14"/>
      <c s="13">
        <f>ROUND((G129*F129),2)</f>
      </c>
      <c r="O129">
        <f>rekapitulace!H8</f>
      </c>
      <c>
        <f>O129/100*H129</f>
      </c>
    </row>
    <row r="130" spans="4:4" ht="25.5">
      <c r="D130" s="15" t="s">
        <v>279</v>
      </c>
    </row>
    <row r="131" spans="1:16" ht="12.75">
      <c r="A131" s="7">
        <v>50</v>
      </c>
      <c s="7" t="s">
        <v>511</v>
      </c>
      <c s="7" t="s">
        <v>44</v>
      </c>
      <c s="7" t="s">
        <v>512</v>
      </c>
      <c s="7" t="s">
        <v>196</v>
      </c>
      <c s="10">
        <v>2</v>
      </c>
      <c s="14"/>
      <c s="13">
        <f>ROUND((G131*F131),2)</f>
      </c>
      <c r="O131">
        <f>rekapitulace!H8</f>
      </c>
      <c>
        <f>O131/100*H131</f>
      </c>
    </row>
    <row r="132" spans="4:4" ht="25.5">
      <c r="D132" s="15" t="s">
        <v>279</v>
      </c>
    </row>
    <row r="133" spans="1:16" ht="12.75">
      <c r="A133" s="7">
        <v>51</v>
      </c>
      <c s="7" t="s">
        <v>513</v>
      </c>
      <c s="7" t="s">
        <v>44</v>
      </c>
      <c s="7" t="s">
        <v>514</v>
      </c>
      <c s="7" t="s">
        <v>196</v>
      </c>
      <c s="10">
        <v>4</v>
      </c>
      <c s="14"/>
      <c s="13">
        <f>ROUND((G133*F133),2)</f>
      </c>
      <c r="O133">
        <f>rekapitulace!H8</f>
      </c>
      <c>
        <f>O133/100*H133</f>
      </c>
    </row>
    <row r="134" spans="4:4" ht="25.5">
      <c r="D134" s="15" t="s">
        <v>441</v>
      </c>
    </row>
    <row r="135" spans="1:16" ht="12.75">
      <c r="A135" s="7">
        <v>52</v>
      </c>
      <c s="7" t="s">
        <v>515</v>
      </c>
      <c s="7" t="s">
        <v>120</v>
      </c>
      <c s="7" t="s">
        <v>516</v>
      </c>
      <c s="7" t="s">
        <v>196</v>
      </c>
      <c s="10">
        <v>1</v>
      </c>
      <c s="14"/>
      <c s="13">
        <f>ROUND((G135*F135),2)</f>
      </c>
      <c r="O135">
        <f>rekapitulace!H8</f>
      </c>
      <c>
        <f>O135/100*H135</f>
      </c>
    </row>
    <row r="136" spans="4:4" ht="25.5">
      <c r="D136" s="15" t="s">
        <v>241</v>
      </c>
    </row>
    <row r="137" spans="1:16" ht="12.75">
      <c r="A137" s="7">
        <v>53</v>
      </c>
      <c s="7" t="s">
        <v>515</v>
      </c>
      <c s="7" t="s">
        <v>138</v>
      </c>
      <c s="7" t="s">
        <v>517</v>
      </c>
      <c s="7" t="s">
        <v>196</v>
      </c>
      <c s="10">
        <v>1</v>
      </c>
      <c s="14"/>
      <c s="13">
        <f>ROUND((G137*F137),2)</f>
      </c>
      <c r="O137">
        <f>rekapitulace!H8</f>
      </c>
      <c>
        <f>O137/100*H137</f>
      </c>
    </row>
    <row r="138" spans="4:4" ht="25.5">
      <c r="D138" s="15" t="s">
        <v>241</v>
      </c>
    </row>
    <row r="139" spans="1:16" ht="12.75" customHeight="1">
      <c r="A139" s="16"/>
      <c s="16"/>
      <c s="16" t="s">
        <v>59</v>
      </c>
      <c s="16" t="s">
        <v>58</v>
      </c>
      <c s="16"/>
      <c s="16"/>
      <c s="16"/>
      <c s="16">
        <f>SUM(H107:H138)</f>
      </c>
      <c r="P139">
        <f>ROUND(SUM(P107:P138),2)</f>
      </c>
    </row>
    <row r="141" spans="1:16" ht="12.75" customHeight="1">
      <c r="A141" s="16"/>
      <c s="16"/>
      <c s="16"/>
      <c s="16" t="s">
        <v>71</v>
      </c>
      <c s="16"/>
      <c s="16"/>
      <c s="16"/>
      <c s="16">
        <f>+H18+H43+H50+H57+H72+H83+H104+H139</f>
      </c>
      <c r="P141">
        <f>+P18+P43+P50+P57+P72+P83+P104+P139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