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oslav\Desktop\"/>
    </mc:Choice>
  </mc:AlternateContent>
  <bookViews>
    <workbookView xWindow="0" yWindow="0" windowWidth="0" windowHeight="0"/>
  </bookViews>
  <sheets>
    <sheet name="Rekapitulace stavby" sheetId="1" r:id="rId1"/>
    <sheet name="2-JIZERSKY-POTOK - JIZER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'2-JIZERSKY-POTOK - JIZERS...'!$C$125:$K$216</definedName>
    <definedName name="_xlnm.Print_Area" localSheetId="1">'2-JIZERSKY-POTOK - JIZERS...'!$C$4:$J$76,'2-JIZERSKY-POTOK - JIZERS...'!$C$115:$K$216</definedName>
    <definedName name="_xlnm.Print_Titles" localSheetId="1">'2-JIZERSKY-POTOK - JIZERS...'!$125:$125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0"/>
  <c r="J89"/>
  <c r="F89"/>
  <c r="F87"/>
  <c r="E85"/>
  <c r="J16"/>
  <c r="E16"/>
  <c r="F123"/>
  <c r="J15"/>
  <c r="J10"/>
  <c r="J120"/>
  <c i="1" r="L90"/>
  <c r="AM90"/>
  <c r="AM89"/>
  <c r="L89"/>
  <c r="AM87"/>
  <c r="L87"/>
  <c r="L85"/>
  <c r="L84"/>
  <c i="2" r="BK211"/>
  <c r="BK199"/>
  <c r="BK195"/>
  <c r="BK177"/>
  <c r="J174"/>
  <c r="BK168"/>
  <c r="BK158"/>
  <c r="J154"/>
  <c r="BK149"/>
  <c r="J145"/>
  <c r="BK137"/>
  <c r="BK133"/>
  <c i="1" r="AS94"/>
  <c i="2" r="J194"/>
  <c r="BK189"/>
  <c r="BK187"/>
  <c r="J185"/>
  <c r="J181"/>
  <c r="J178"/>
  <c r="BK174"/>
  <c r="J168"/>
  <c r="J135"/>
  <c r="J129"/>
  <c r="BK215"/>
  <c r="J212"/>
  <c r="BK206"/>
  <c r="J201"/>
  <c r="BK197"/>
  <c r="BK194"/>
  <c r="J204"/>
  <c r="BK170"/>
  <c r="J166"/>
  <c r="J158"/>
  <c r="BK151"/>
  <c r="BK145"/>
  <c r="J140"/>
  <c r="J137"/>
  <c r="J131"/>
  <c r="BK204"/>
  <c r="J195"/>
  <c r="J189"/>
  <c r="J187"/>
  <c r="BK183"/>
  <c r="BK181"/>
  <c r="J179"/>
  <c r="J177"/>
  <c r="BK172"/>
  <c r="BK166"/>
  <c r="J133"/>
  <c r="J216"/>
  <c r="BK212"/>
  <c r="BK209"/>
  <c r="J206"/>
  <c r="J199"/>
  <c r="J192"/>
  <c r="BK175"/>
  <c r="J172"/>
  <c r="BK163"/>
  <c r="BK154"/>
  <c r="J151"/>
  <c r="J149"/>
  <c r="BK140"/>
  <c r="BK135"/>
  <c r="BK129"/>
  <c r="BK216"/>
  <c r="BK192"/>
  <c r="BK185"/>
  <c r="J183"/>
  <c r="BK179"/>
  <c r="BK178"/>
  <c r="J175"/>
  <c r="J170"/>
  <c r="J163"/>
  <c r="BK131"/>
  <c r="J215"/>
  <c r="J211"/>
  <c r="J209"/>
  <c r="BK201"/>
  <c r="J197"/>
  <c l="1" r="P128"/>
  <c r="P127"/>
  <c r="R139"/>
  <c r="P153"/>
  <c r="BK176"/>
  <c r="J176"/>
  <c r="J101"/>
  <c r="P191"/>
  <c r="R128"/>
  <c r="R127"/>
  <c r="P139"/>
  <c r="P165"/>
  <c r="P176"/>
  <c r="T191"/>
  <c r="BK128"/>
  <c r="J128"/>
  <c r="J96"/>
  <c r="BK139"/>
  <c r="J139"/>
  <c r="J97"/>
  <c r="BK153"/>
  <c r="J153"/>
  <c r="J98"/>
  <c r="T153"/>
  <c r="T165"/>
  <c r="T176"/>
  <c r="R191"/>
  <c r="R203"/>
  <c r="R202"/>
  <c r="T128"/>
  <c r="T139"/>
  <c r="R153"/>
  <c r="BK165"/>
  <c r="J165"/>
  <c r="J100"/>
  <c r="R165"/>
  <c r="R176"/>
  <c r="BK191"/>
  <c r="J191"/>
  <c r="J102"/>
  <c r="BK203"/>
  <c r="BK202"/>
  <c r="J202"/>
  <c r="J104"/>
  <c r="P203"/>
  <c r="P202"/>
  <c r="T203"/>
  <c r="T202"/>
  <c r="BK208"/>
  <c r="J208"/>
  <c r="J107"/>
  <c r="P208"/>
  <c r="R208"/>
  <c r="T208"/>
  <c r="BK214"/>
  <c r="J214"/>
  <c r="J108"/>
  <c r="P214"/>
  <c r="R214"/>
  <c r="T214"/>
  <c r="BK162"/>
  <c r="J162"/>
  <c r="J99"/>
  <c r="BK200"/>
  <c r="J200"/>
  <c r="J103"/>
  <c r="BE192"/>
  <c r="BE194"/>
  <c r="BE195"/>
  <c r="BE197"/>
  <c r="BE199"/>
  <c r="BE206"/>
  <c r="BE209"/>
  <c r="BE211"/>
  <c r="BE212"/>
  <c r="BE215"/>
  <c r="BE216"/>
  <c r="J87"/>
  <c r="BE168"/>
  <c r="BE170"/>
  <c r="BE172"/>
  <c r="BE175"/>
  <c r="BE178"/>
  <c r="BE179"/>
  <c r="BE181"/>
  <c r="BE183"/>
  <c r="BE185"/>
  <c r="BE187"/>
  <c r="BE189"/>
  <c r="BE201"/>
  <c r="F90"/>
  <c r="BE129"/>
  <c r="BE131"/>
  <c r="BE133"/>
  <c r="BE135"/>
  <c r="BE137"/>
  <c r="BE140"/>
  <c r="BE145"/>
  <c r="BE149"/>
  <c r="BE151"/>
  <c r="BE154"/>
  <c r="BE158"/>
  <c r="BE163"/>
  <c r="BE166"/>
  <c r="BE174"/>
  <c r="BE177"/>
  <c r="BE204"/>
  <c r="F33"/>
  <c i="1" r="BB95"/>
  <c r="BB94"/>
  <c r="AX94"/>
  <c i="2" r="J32"/>
  <c i="1" r="AW95"/>
  <c i="2" r="F34"/>
  <c i="1" r="BC95"/>
  <c r="BC94"/>
  <c r="W32"/>
  <c i="2" r="F35"/>
  <c i="1" r="BD95"/>
  <c r="BD94"/>
  <c r="W33"/>
  <c i="2" r="F32"/>
  <c i="1" r="BA95"/>
  <c r="BA94"/>
  <c r="W30"/>
  <c i="2" l="1" r="R207"/>
  <c r="T127"/>
  <c r="T207"/>
  <c r="P207"/>
  <c r="R126"/>
  <c r="P126"/>
  <c i="1" r="AU95"/>
  <c i="2" r="BK127"/>
  <c r="J127"/>
  <c r="J95"/>
  <c r="J203"/>
  <c r="J105"/>
  <c r="BK207"/>
  <c r="J207"/>
  <c r="J106"/>
  <c i="1" r="AU94"/>
  <c i="2" r="F31"/>
  <c i="1" r="AZ95"/>
  <c r="AZ94"/>
  <c r="AV94"/>
  <c r="AK29"/>
  <c r="AY94"/>
  <c r="AW94"/>
  <c r="AK30"/>
  <c i="2" r="J31"/>
  <c i="1" r="AV95"/>
  <c r="AT95"/>
  <c r="W31"/>
  <c i="2" l="1" r="T126"/>
  <c r="BK126"/>
  <c r="J126"/>
  <c r="J28"/>
  <c i="1" r="AG95"/>
  <c r="AG94"/>
  <c r="AK26"/>
  <c r="AK35"/>
  <c r="W29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<sst xmlns="http://schemas.openxmlformats.org/spreadsheetml/2006/main">
  <si>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</si>
  <si>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</si>
  <si>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</si>
  <si>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</si>
  <si>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</si>
  <si>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{d8bd8b6c-2a48-4e53-b48b-1789bccdea55}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</si>
  <si>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</si>
  <si>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</si>
  <si>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</si>
  <si>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</si>
  <si>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</si>
  <si>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</si>
  <si>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</si>
  <si>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</si>
  <si>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2-JIZERSKY-POTOK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</si>
  <si>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</si>
  <si>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</si>
  <si>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JIZERSKÝ POTOK,  ÚDRŽBA POŠKOZENÉHO KORYTA km- 0,374-0,399</t>
  </si>
  <si>
    <t>KSO:</t>
  </si>
  <si>
    <t>CC-CZ:</t>
  </si>
  <si>
    <t>Místo:</t>
  </si>
  <si>
    <t>LIBEREC</t>
  </si>
  <si>
    <t>Datum:</t>
  </si>
  <si>
    <t>27. 9. 2024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</si>
  <si>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</si>
  <si>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</si>
  <si>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</si>
  <si>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</si>
  <si>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</si>
  <si>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</si>
  <si>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</si>
  <si>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Ing. Radek ZAHRADNÍK</t>
  </si>
  <si>
    <t>True</t>
  </si>
  <si>
    <t>Zpracovatel:</t>
  </si>
  <si>
    <t>Jaroslav VALENTA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</si>
  <si>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</si>
  <si>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</si>
  <si>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</si>
  <si>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</si>
  <si>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</si>
  <si>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</si>
  <si>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</si>
  <si>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</si>
  <si>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</si>
  <si>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</si>
  <si>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</si>
  <si>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</si>
  <si>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</si>
  <si>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</si>
  <si>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</si>
  <si>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</si>
  <si>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</si>
  <si>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</si>
  <si>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</si>
  <si>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</si>
  <si>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</si>
  <si>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</si>
  <si>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</si>
  <si>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</si>
  <si>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</si>
  <si>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</si>
  <si>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</si>
  <si>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</si>
  <si>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</si>
  <si>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</si>
  <si>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</si>
  <si>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</si>
  <si>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</si>
  <si>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</si>
  <si>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</si>
  <si>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</si>
  <si>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</si>
  <si>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</si>
  <si>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</si>
  <si>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</si>
  <si>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</si>
  <si>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</si>
  <si>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</si>
  <si>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</si>
  <si>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</si>
  <si>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</si>
  <si>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</si>
  <si>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</si>
  <si>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</si>
  <si>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</si>
  <si>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</si>
  <si>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</si>
  <si>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</si>
  <si>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</si>
  <si>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</si>
  <si>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</si>
  <si>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</si>
  <si>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</si>
  <si>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</si>
  <si>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</si>
  <si>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</si>
  <si>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</si>
  <si>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</si>
  <si>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</si>
  <si>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</si>
  <si>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</si>
  <si>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</si>
  <si>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</si>
  <si>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</si>
  <si>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</si>
  <si>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</si>
  <si>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</si>
  <si>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</si>
  <si>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</si>
  <si>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</si>
  <si>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</si>
  <si>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</si>
  <si>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</si>
  <si>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</si>
  <si>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</si>
  <si>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</si>
  <si>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</si>
  <si>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</si>
  <si>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</si>
  <si>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</si>
  <si>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</si>
  <si>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</si>
  <si>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</si>
  <si>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</si>
  <si>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</si>
  <si>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CS ÚRS 2024 02</t>
  </si>
  <si>
    <t>4</t>
  </si>
  <si>
    <t>1235483383</t>
  </si>
  <si>
    <t>VV</t>
  </si>
  <si>
    <t>"opevnění dna beton + kámen"25,00*2,55*0,50*0,80</t>
  </si>
  <si>
    <t>153191121</t>
  </si>
  <si>
    <t>Těsnění hradicích stěn nepropustnou hrázkou ze zhutněné sypaniny při stěně nebo nepropustnou výplní ze zhutněné sypaniny mezi stěnami zřízení</t>
  </si>
  <si>
    <t>-1610340873</t>
  </si>
  <si>
    <t>"hrázka převodu "0,50*0,50*2,55*3</t>
  </si>
  <si>
    <t>3</t>
  </si>
  <si>
    <t>M</t>
  </si>
  <si>
    <t>58331200</t>
  </si>
  <si>
    <t>štěrkopísek netříděný</t>
  </si>
  <si>
    <t>t</t>
  </si>
  <si>
    <t>8</t>
  </si>
  <si>
    <t>103529219</t>
  </si>
  <si>
    <t>1,913*2 'Přepočtené koeficientem množství</t>
  </si>
  <si>
    <t>153191131</t>
  </si>
  <si>
    <t>Těsnění hradicích stěn nepropustnou hrázkou ze zhutněné sypaniny při stěně nebo nepropustnou výplní ze zhutněné sypaniny mezi stěnami odstranění</t>
  </si>
  <si>
    <t>-2065449334</t>
  </si>
  <si>
    <t>5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</si>
  <si>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</si>
  <si>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</si>
  <si>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1936444787</t>
  </si>
  <si>
    <t>Zakládání</t>
  </si>
  <si>
    <t>6</t>
  </si>
  <si>
    <t>273321411</t>
  </si>
  <si>
    <t>Základy z betonu železového (bez výztuže) desky z betonu bez zvláštních nároků na prostředí tř. C 20/25</t>
  </si>
  <si>
    <t>822241087</t>
  </si>
  <si>
    <t>"podkladní beton dna"(25,00-3,20)*2,55*0,20</t>
  </si>
  <si>
    <t>"odpočet prahů"-2,55*0,60*0,50*2</t>
  </si>
  <si>
    <t>"dno mezi prahy"2,00*2,55*0,30</t>
  </si>
  <si>
    <t>Součet</t>
  </si>
  <si>
    <t>7</t>
  </si>
  <si>
    <t>273362021</t>
  </si>
  <si>
    <t>Výztuž základů desek ze svařovaných sítí z drátů typu KARI</t>
  </si>
  <si>
    <t>44674033</t>
  </si>
  <si>
    <t>"podkladní beton dna"(25,00-3,20)*2,55*0,00054*1,10</t>
  </si>
  <si>
    <t>"dno mezi prahy"2,00*2,55*0,00054*1,10</t>
  </si>
  <si>
    <t>274313711</t>
  </si>
  <si>
    <t>Základy z betonu prostého pasy betonu kamenem neprokládaného tř. C 20/25</t>
  </si>
  <si>
    <t>1299642408</t>
  </si>
  <si>
    <t>"dnový práh"0,60*0,80*2,55</t>
  </si>
  <si>
    <t>9</t>
  </si>
  <si>
    <t>275313711</t>
  </si>
  <si>
    <t>Základy z betonu prostého patky a bloky z betonu kamenem neprokládaného tř. C 20/25</t>
  </si>
  <si>
    <t>525437241</t>
  </si>
  <si>
    <t>"hluboké dnové nátrže podle TZ 20% délky"25,00*2,55*0,60*0,20</t>
  </si>
  <si>
    <t>Vodorovné konstrukce</t>
  </si>
  <si>
    <t>10</t>
  </si>
  <si>
    <t>465513227</t>
  </si>
  <si>
    <t>Dlažba z lomového kamene lomařsky upraveného na cementovou maltu, s vyspárováním cementovou maltou, tl. kamene 250 mm</t>
  </si>
  <si>
    <t>m2</t>
  </si>
  <si>
    <t>300437422</t>
  </si>
  <si>
    <t>"opevnění dna"25,00*2,55</t>
  </si>
  <si>
    <t>"odpočet prahu"-3,20*2,55</t>
  </si>
  <si>
    <t>11</t>
  </si>
  <si>
    <t>465513327</t>
  </si>
  <si>
    <t>Dlažba z lomového kamene lomařsky upraveného na cementovou maltu, s vyspárováním cementovou maltou, tl. kamene 300 mm</t>
  </si>
  <si>
    <t>1232038186</t>
  </si>
  <si>
    <t>"stabilizační práh"2,55*0,60*2</t>
  </si>
  <si>
    <t>"mezi prahy"2,55*2</t>
  </si>
  <si>
    <t>Úpravy povrchů, podlahy a osazování výplní</t>
  </si>
  <si>
    <t>634663112a</t>
  </si>
  <si>
    <t>Výplň dilatačních spar šířky přes 10 do 15 mm v mazaninách pružným hydroizolačním pásem</t>
  </si>
  <si>
    <t>m</t>
  </si>
  <si>
    <t>1526926022</t>
  </si>
  <si>
    <t>"každých 6 m"2,55*4</t>
  </si>
  <si>
    <t>Trubní vedení</t>
  </si>
  <si>
    <t>13</t>
  </si>
  <si>
    <t>871353121</t>
  </si>
  <si>
    <t>Montáž kanalizačního potrubí z tvrdého PVC-U hladkého plnostěnného tuhost SN 8 DN 200</t>
  </si>
  <si>
    <t>53994499</t>
  </si>
  <si>
    <t>"ze stávající výústi"2</t>
  </si>
  <si>
    <t>14</t>
  </si>
  <si>
    <t>28611167</t>
  </si>
  <si>
    <t>trubka kanalizační PVC-U plnostěnná jednovrstvá DN 200x1000mm SN8</t>
  </si>
  <si>
    <t>-1225630447</t>
  </si>
  <si>
    <t>2*1,03 'Přepočtené koeficientem množství</t>
  </si>
  <si>
    <t>15</t>
  </si>
  <si>
    <t>871440410</t>
  </si>
  <si>
    <t>Montáž kanalizačního potrubí z polypropylenu PP korugovaného nebo žebrovaného SN 10 DN 600</t>
  </si>
  <si>
    <t>1362317022</t>
  </si>
  <si>
    <t>"Převod vody podle TZ"9</t>
  </si>
  <si>
    <t>16</t>
  </si>
  <si>
    <t>28617049</t>
  </si>
  <si>
    <t>trubka kanalizační PP korugovaná DN 600x6000mm SN10</t>
  </si>
  <si>
    <t>1014866853</t>
  </si>
  <si>
    <t>9*1,015 'Přepočtené koeficientem množství</t>
  </si>
  <si>
    <t>17</t>
  </si>
  <si>
    <t>871445811</t>
  </si>
  <si>
    <t>Bourání stávajícího potrubí z PVC nebo polypropylenu PP v otevřeném výkopu DN přes 500 do 600</t>
  </si>
  <si>
    <t>131217630</t>
  </si>
  <si>
    <t>18</t>
  </si>
  <si>
    <t>871495819</t>
  </si>
  <si>
    <t>Bourání stávajícího potrubí z PVC nebo polypropylenu PP Příplatek k cenám za práce ve štole, v uzavřeném kanálu nebo v objektech DN přes 400 do 1000</t>
  </si>
  <si>
    <t>-539547239</t>
  </si>
  <si>
    <t>Ostatní konstrukce a práce, bourání</t>
  </si>
  <si>
    <t>19</t>
  </si>
  <si>
    <t>900001</t>
  </si>
  <si>
    <t xml:space="preserve">Statické zajištění okrajových částí cihelné klenby  s případným dozděním</t>
  </si>
  <si>
    <t>kpl</t>
  </si>
  <si>
    <t>900349092</t>
  </si>
  <si>
    <t>20</t>
  </si>
  <si>
    <t>900002</t>
  </si>
  <si>
    <t>Vybourání otvoru v nadzákladovém zdivu č.p. 270 vč. statického zajištění</t>
  </si>
  <si>
    <t>-1134482201</t>
  </si>
  <si>
    <t>963031439</t>
  </si>
  <si>
    <t>Bourání cihelných kleneb na maltu vápennou nebo vápenocementovou, tl. do 450 mm</t>
  </si>
  <si>
    <t>-148401474</t>
  </si>
  <si>
    <t>"1.np čp.270"2,00*3,00</t>
  </si>
  <si>
    <t>22</t>
  </si>
  <si>
    <t>978023251</t>
  </si>
  <si>
    <t>Vyškrabání cementové malty ze spár zdiva kamenného režného z lomového kamene</t>
  </si>
  <si>
    <t>-9012247</t>
  </si>
  <si>
    <t>"podle TZ"50</t>
  </si>
  <si>
    <t>23</t>
  </si>
  <si>
    <t>985132111</t>
  </si>
  <si>
    <t>Očištění ploch líce kleneb a podhledů tlakovou vodou</t>
  </si>
  <si>
    <t>-170143037</t>
  </si>
  <si>
    <t>"výřez"(2,00+3,00)*2*0,45</t>
  </si>
  <si>
    <t>24</t>
  </si>
  <si>
    <t>985139111</t>
  </si>
  <si>
    <t>Očištění ploch Příplatek k cenám za práci ve stísněném prostoru</t>
  </si>
  <si>
    <t>1876130015</t>
  </si>
  <si>
    <t>25</t>
  </si>
  <si>
    <t>985232112</t>
  </si>
  <si>
    <t>Hloubkové spárování zdiva hloubky přes 40 do 80 mm aktivovanou maltou délky spáry na 1 m2 upravované plochy přes 6 do 12 m</t>
  </si>
  <si>
    <t>2110092863</t>
  </si>
  <si>
    <t>26</t>
  </si>
  <si>
    <t>985232191</t>
  </si>
  <si>
    <t>Hloubkové spárování zdiva hloubky přes 40 do 80 mm aktivovanou maltou Příplatek k cenám za práci ve stísněném prostoru</t>
  </si>
  <si>
    <t>-713324525</t>
  </si>
  <si>
    <t>997</t>
  </si>
  <si>
    <t>Přesun sutě</t>
  </si>
  <si>
    <t>27</t>
  </si>
  <si>
    <t>997013011</t>
  </si>
  <si>
    <t>Vyklizení ulehlé suti na vzdálenost do 3 m od okraje vyklízeného prostoru nebo s naložením na dopravní prostředek z prostorů o půdorysné ploše přes 15 m2 z výšky (hloubky) do 2 m</t>
  </si>
  <si>
    <t>237293473</t>
  </si>
  <si>
    <t>"opevnění dna"25,00*2,55*0,50*0,80</t>
  </si>
  <si>
    <t>28</t>
  </si>
  <si>
    <t>997013501</t>
  </si>
  <si>
    <t>Odvoz suti a vybouraných hmot na skládku nebo meziskládku se složením, na vzdálenost do 1 km</t>
  </si>
  <si>
    <t>1807292477</t>
  </si>
  <si>
    <t>29</t>
  </si>
  <si>
    <t>997013509</t>
  </si>
  <si>
    <t>Odvoz suti a vybouraných hmot na skládku nebo meziskládku se složením, na vzdálenost Příplatek k ceně za každý další započatý 1 km přes 1 km</t>
  </si>
  <si>
    <t>-614402951</t>
  </si>
  <si>
    <t>"skládka ASA Dock 5 km"100,312*4</t>
  </si>
  <si>
    <t>30</t>
  </si>
  <si>
    <t>997013873</t>
  </si>
  <si>
    <t>Poplatek za uložení stavebního odpadu na recyklační skládce (skládkovné) zeminy a kamení zatříděného do Katalogu odpadů pod kódem 17 05 04</t>
  </si>
  <si>
    <t>-1779406846</t>
  </si>
  <si>
    <t>100,312</t>
  </si>
  <si>
    <t>31</t>
  </si>
  <si>
    <t>997321211</t>
  </si>
  <si>
    <t>Svislá doprava suti a vybouraných hmot s naložením do dopravního zařízení a s vyprázdněním dopravního zařízení na hromadu nebo do dopravního prostředku na výšku do 4 m</t>
  </si>
  <si>
    <t>-1343424482</t>
  </si>
  <si>
    <t>998</t>
  </si>
  <si>
    <t>Přesun hmot</t>
  </si>
  <si>
    <t>32</t>
  </si>
  <si>
    <t>998271211</t>
  </si>
  <si>
    <t>Přesun hmot pro kanalizace (stoky) hloubené zděné ve štole dopravní vzdálenost do 50 m</t>
  </si>
  <si>
    <t>-1840587139</t>
  </si>
  <si>
    <t>PSV</t>
  </si>
  <si>
    <t>Práce a dodávky PSV</t>
  </si>
  <si>
    <t>721</t>
  </si>
  <si>
    <t>Zdravotechnika - vnitřní kanalizace</t>
  </si>
  <si>
    <t>33</t>
  </si>
  <si>
    <t>721173723</t>
  </si>
  <si>
    <t>Potrubí z trub polyetylenových svařované připojovací DN 50</t>
  </si>
  <si>
    <t>-1450455363</t>
  </si>
  <si>
    <t>"odvodnění vody z nátrže"4</t>
  </si>
  <si>
    <t>34</t>
  </si>
  <si>
    <t>998721201</t>
  </si>
  <si>
    <t>Přesun hmot pro vnitřní kanalizaci stanovený procentní sazbou (%) z ceny vodorovná dopravní vzdálenost do 50 m základní v objektech výšky do 6 m</t>
  </si>
  <si>
    <t>%</t>
  </si>
  <si>
    <t>-143276445</t>
  </si>
  <si>
    <t>VRN</t>
  </si>
  <si>
    <t>Vedlejší rozpočtové náklady</t>
  </si>
  <si>
    <t>VRN1</t>
  </si>
  <si>
    <t>Průzkumné, geodetické a projektové práce</t>
  </si>
  <si>
    <t>35</t>
  </si>
  <si>
    <t>012444000</t>
  </si>
  <si>
    <t>Geodetické měření skutečného provedení stavby</t>
  </si>
  <si>
    <t>1024</t>
  </si>
  <si>
    <t>-1878288305</t>
  </si>
  <si>
    <t>"vč. vložení do digitální technické mapy města"1</t>
  </si>
  <si>
    <t>36</t>
  </si>
  <si>
    <t>013284000</t>
  </si>
  <si>
    <t>Pasportizace objektu po provedení prací</t>
  </si>
  <si>
    <t>169137448</t>
  </si>
  <si>
    <t>37</t>
  </si>
  <si>
    <t>013294000</t>
  </si>
  <si>
    <t>Ostatní dokumentace stavby</t>
  </si>
  <si>
    <t>-1535759773</t>
  </si>
  <si>
    <t>"protokolární předání stavbou dotčených pozemků a komunikací, uvedení do původního stavu"1</t>
  </si>
  <si>
    <t>VRN3</t>
  </si>
  <si>
    <t>Zařízení staveniště</t>
  </si>
  <si>
    <t>38</t>
  </si>
  <si>
    <t>030001000</t>
  </si>
  <si>
    <t>-1719071397</t>
  </si>
  <si>
    <t>39</t>
  </si>
  <si>
    <t>034503000</t>
  </si>
  <si>
    <t>Informační tabule na staveništi</t>
  </si>
  <si>
    <t>-1231223814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</si>
</sst>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2-JIZERSKY-POTOK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JIZERSKÝ POTOK,  ÚDRŽBA POŠKOZENÉHO KORYTA km- 0,374-0,399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LIBEREC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27. 9. 2024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LIBEREC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Radek ZAHRADNÍK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Jaroslav VALENTA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50.2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'2-JIZERSKY-POTOK - JIZERS...'!J28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'2-JIZERSKY-POTOK - JIZERS...'!P126</f>
        <v>0</v>
      </c>
      <c r="AV95" s="126">
        <f>'2-JIZERSKY-POTOK - JIZERS...'!J31</f>
        <v>0</v>
      </c>
      <c r="AW95" s="126">
        <f>'2-JIZERSKY-POTOK - JIZERS...'!J32</f>
        <v>0</v>
      </c>
      <c r="AX95" s="126">
        <f>'2-JIZERSKY-POTOK - JIZERS...'!J33</f>
        <v>0</v>
      </c>
      <c r="AY95" s="126">
        <f>'2-JIZERSKY-POTOK - JIZERS...'!J34</f>
        <v>0</v>
      </c>
      <c r="AZ95" s="126">
        <f>'2-JIZERSKY-POTOK - JIZERS...'!F31</f>
        <v>0</v>
      </c>
      <c r="BA95" s="126">
        <f>'2-JIZERSKY-POTOK - JIZERS...'!F32</f>
        <v>0</v>
      </c>
      <c r="BB95" s="126">
        <f>'2-JIZERSKY-POTOK - JIZERS...'!F33</f>
        <v>0</v>
      </c>
      <c r="BC95" s="126">
        <f>'2-JIZERSKY-POTOK - JIZERS...'!F34</f>
        <v>0</v>
      </c>
      <c r="BD95" s="128">
        <f>'2-JIZERSKY-POTOK - JIZERS...'!F35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mtOLGE6p0/KyuKsBqF0c2MxNH2yq9vrAsli7Uq6itaNeL6jPremoJiSx8orMF7bl+KT4b9UYYr7Z5OZnj7ELzw==" hashValue="yeHdnpIj3hZ0abwJh2zl7admfXrnINzB6SOyiEymFv2fJ+5iQ4OAizSIq6y0ctLXzJ1VOQDIEfWadcAuAoMuP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-JIZERSKY-POTOK - JIZER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27. 9. 2024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ROUND(J126,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ROUND((SUM(BE126:BE216)),  2)</f>
        <v>0</v>
      </c>
      <c r="G31" s="37"/>
      <c r="H31" s="37"/>
      <c r="I31" s="148">
        <v>0.20999999999999999</v>
      </c>
      <c r="J31" s="147">
        <f>ROUND(((SUM(BE126:BE216))*I31),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ROUND((SUM(BF126:BF216)),  2)</f>
        <v>0</v>
      </c>
      <c r="G32" s="37"/>
      <c r="H32" s="37"/>
      <c r="I32" s="148">
        <v>0.12</v>
      </c>
      <c r="J32" s="147">
        <f>ROUND(((SUM(BF126:BF216))*I32),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ROUND((SUM(BG126:BG216)),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ROUND((SUM(BH126:BH216)),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ROUND((SUM(BI126:BI216)),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30" customHeight="1">
      <c r="A85" s="37"/>
      <c r="B85" s="38"/>
      <c r="C85" s="39"/>
      <c r="D85" s="39"/>
      <c r="E85" s="75" t="str">
        <f>E7</f>
        <v xml:space="preserve">JIZERSKÝ POTOK,  ÚDRŽBA POŠKOZENÉHO KORYTA km- 0,374-0,399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>LIBEREC</v>
      </c>
      <c r="G87" s="39"/>
      <c r="H87" s="39"/>
      <c r="I87" s="31" t="s">
        <v>22</v>
      </c>
      <c r="J87" s="78" t="str">
        <f>IF(J10="","",J10)</f>
        <v>27. 9. 2024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25.65" customHeight="1">
      <c r="A89" s="37"/>
      <c r="B89" s="38"/>
      <c r="C89" s="31" t="s">
        <v>24</v>
      </c>
      <c r="D89" s="39"/>
      <c r="E89" s="39"/>
      <c r="F89" s="26" t="str">
        <f>E13</f>
        <v>STATUTÁRNÍ MĚSTO LIBEREC</v>
      </c>
      <c r="G89" s="39"/>
      <c r="H89" s="39"/>
      <c r="I89" s="31" t="s">
        <v>30</v>
      </c>
      <c r="J89" s="35" t="str">
        <f>E19</f>
        <v>Ing. Radek ZAHRADNÍK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Jaroslav VALENTA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J126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hidden="1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J127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J128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J139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J153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J162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J165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J176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7"/>
      <c r="C102" s="178"/>
      <c r="D102" s="179" t="s">
        <v>97</v>
      </c>
      <c r="E102" s="180"/>
      <c r="F102" s="180"/>
      <c r="G102" s="180"/>
      <c r="H102" s="180"/>
      <c r="I102" s="180"/>
      <c r="J102" s="181">
        <f>J191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7"/>
      <c r="C103" s="178"/>
      <c r="D103" s="179" t="s">
        <v>98</v>
      </c>
      <c r="E103" s="180"/>
      <c r="F103" s="180"/>
      <c r="G103" s="180"/>
      <c r="H103" s="180"/>
      <c r="I103" s="180"/>
      <c r="J103" s="181">
        <f>J200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1"/>
      <c r="C104" s="172"/>
      <c r="D104" s="173" t="s">
        <v>99</v>
      </c>
      <c r="E104" s="174"/>
      <c r="F104" s="174"/>
      <c r="G104" s="174"/>
      <c r="H104" s="174"/>
      <c r="I104" s="174"/>
      <c r="J104" s="175">
        <f>J202</f>
        <v>0</v>
      </c>
      <c r="K104" s="172"/>
      <c r="L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77"/>
      <c r="C105" s="178"/>
      <c r="D105" s="179" t="s">
        <v>100</v>
      </c>
      <c r="E105" s="180"/>
      <c r="F105" s="180"/>
      <c r="G105" s="180"/>
      <c r="H105" s="180"/>
      <c r="I105" s="180"/>
      <c r="J105" s="181">
        <f>J203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1"/>
      <c r="C106" s="172"/>
      <c r="D106" s="173" t="s">
        <v>101</v>
      </c>
      <c r="E106" s="174"/>
      <c r="F106" s="174"/>
      <c r="G106" s="174"/>
      <c r="H106" s="174"/>
      <c r="I106" s="174"/>
      <c r="J106" s="175">
        <f>J207</f>
        <v>0</v>
      </c>
      <c r="K106" s="172"/>
      <c r="L106" s="17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77"/>
      <c r="C107" s="178"/>
      <c r="D107" s="179" t="s">
        <v>102</v>
      </c>
      <c r="E107" s="180"/>
      <c r="F107" s="180"/>
      <c r="G107" s="180"/>
      <c r="H107" s="180"/>
      <c r="I107" s="180"/>
      <c r="J107" s="181">
        <f>J208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7"/>
      <c r="C108" s="178"/>
      <c r="D108" s="179" t="s">
        <v>103</v>
      </c>
      <c r="E108" s="180"/>
      <c r="F108" s="180"/>
      <c r="G108" s="180"/>
      <c r="H108" s="180"/>
      <c r="I108" s="180"/>
      <c r="J108" s="181">
        <f>J214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/>
    <row r="112" hidden="1"/>
    <row r="113" hidden="1"/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30" customHeight="1">
      <c r="A118" s="37"/>
      <c r="B118" s="38"/>
      <c r="C118" s="39"/>
      <c r="D118" s="39"/>
      <c r="E118" s="75" t="str">
        <f>E7</f>
        <v xml:space="preserve">JIZERSKÝ POTOK,  ÚDRŽBA POŠKOZENÉHO KORYTA km- 0,374-0,399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F10</f>
        <v>LIBEREC</v>
      </c>
      <c r="G120" s="39"/>
      <c r="H120" s="39"/>
      <c r="I120" s="31" t="s">
        <v>22</v>
      </c>
      <c r="J120" s="78" t="str">
        <f>IF(J10="","",J10)</f>
        <v>27. 9. 2024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24</v>
      </c>
      <c r="D122" s="39"/>
      <c r="E122" s="39"/>
      <c r="F122" s="26" t="str">
        <f>E13</f>
        <v>STATUTÁRNÍ MĚSTO LIBEREC</v>
      </c>
      <c r="G122" s="39"/>
      <c r="H122" s="39"/>
      <c r="I122" s="31" t="s">
        <v>30</v>
      </c>
      <c r="J122" s="35" t="str">
        <f>E19</f>
        <v>Ing. Radek ZAHRADNÍK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IF(E16="","",E16)</f>
        <v>Vyplň údaj</v>
      </c>
      <c r="G123" s="39"/>
      <c r="H123" s="39"/>
      <c r="I123" s="31" t="s">
        <v>33</v>
      </c>
      <c r="J123" s="35" t="str">
        <f>E22</f>
        <v>Jaroslav VALENTA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83"/>
      <c r="B125" s="184"/>
      <c r="C125" s="185" t="s">
        <v>105</v>
      </c>
      <c r="D125" s="186" t="s">
        <v>61</v>
      </c>
      <c r="E125" s="186" t="s">
        <v>57</v>
      </c>
      <c r="F125" s="186" t="s">
        <v>58</v>
      </c>
      <c r="G125" s="186" t="s">
        <v>106</v>
      </c>
      <c r="H125" s="186" t="s">
        <v>107</v>
      </c>
      <c r="I125" s="186" t="s">
        <v>108</v>
      </c>
      <c r="J125" s="186" t="s">
        <v>87</v>
      </c>
      <c r="K125" s="187" t="s">
        <v>109</v>
      </c>
      <c r="L125" s="188"/>
      <c r="M125" s="99" t="s">
        <v>1</v>
      </c>
      <c r="N125" s="100" t="s">
        <v>40</v>
      </c>
      <c r="O125" s="100" t="s">
        <v>110</v>
      </c>
      <c r="P125" s="100" t="s">
        <v>111</v>
      </c>
      <c r="Q125" s="100" t="s">
        <v>112</v>
      </c>
      <c r="R125" s="100" t="s">
        <v>113</v>
      </c>
      <c r="S125" s="100" t="s">
        <v>114</v>
      </c>
      <c r="T125" s="101" t="s">
        <v>115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="2" customFormat="1" ht="22.8" customHeight="1">
      <c r="A126" s="37"/>
      <c r="B126" s="38"/>
      <c r="C126" s="106" t="s">
        <v>116</v>
      </c>
      <c r="D126" s="39"/>
      <c r="E126" s="39"/>
      <c r="F126" s="39"/>
      <c r="G126" s="39"/>
      <c r="H126" s="39"/>
      <c r="I126" s="39"/>
      <c r="J126" s="189">
        <f>BK126</f>
        <v>0</v>
      </c>
      <c r="K126" s="39"/>
      <c r="L126" s="43"/>
      <c r="M126" s="102"/>
      <c r="N126" s="190"/>
      <c r="O126" s="103"/>
      <c r="P126" s="191">
        <f>P127+P202+P207</f>
        <v>0</v>
      </c>
      <c r="Q126" s="103"/>
      <c r="R126" s="191">
        <f>R127+R202+R207</f>
        <v>111.40861845999999</v>
      </c>
      <c r="S126" s="103"/>
      <c r="T126" s="192">
        <f>T127+T202+T207</f>
        <v>100.312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89</v>
      </c>
      <c r="BK126" s="193">
        <f>BK127+BK202+BK207</f>
        <v>0</v>
      </c>
    </row>
    <row r="127" s="12" customFormat="1" ht="25.92" customHeight="1">
      <c r="A127" s="12"/>
      <c r="B127" s="194"/>
      <c r="C127" s="195"/>
      <c r="D127" s="196" t="s">
        <v>75</v>
      </c>
      <c r="E127" s="197" t="s">
        <v>117</v>
      </c>
      <c r="F127" s="197" t="s">
        <v>118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P128+P139+P153+P162+P165+P176+P191+P200</f>
        <v>0</v>
      </c>
      <c r="Q127" s="202"/>
      <c r="R127" s="203">
        <f>R128+R139+R153+R162+R165+R176+R191+R200</f>
        <v>111.40673845999999</v>
      </c>
      <c r="S127" s="202"/>
      <c r="T127" s="204">
        <f>T128+T139+T153+T162+T165+T176+T191+T200</f>
        <v>100.312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5" t="s">
        <v>81</v>
      </c>
      <c r="AT127" s="206" t="s">
        <v>75</v>
      </c>
      <c r="AU127" s="206" t="s">
        <v>76</v>
      </c>
      <c r="AY127" s="205" t="s">
        <v>119</v>
      </c>
      <c r="BK127" s="207">
        <f>BK128+BK139+BK153+BK162+BK165+BK176+BK191+BK200</f>
        <v>0</v>
      </c>
    </row>
    <row r="128" s="12" customFormat="1" ht="22.8" customHeight="1">
      <c r="A128" s="12"/>
      <c r="B128" s="194"/>
      <c r="C128" s="195"/>
      <c r="D128" s="196" t="s">
        <v>75</v>
      </c>
      <c r="E128" s="208" t="s">
        <v>81</v>
      </c>
      <c r="F128" s="208" t="s">
        <v>120</v>
      </c>
      <c r="G128" s="195"/>
      <c r="H128" s="195"/>
      <c r="I128" s="198"/>
      <c r="J128" s="209">
        <f>BK128</f>
        <v>0</v>
      </c>
      <c r="K128" s="195"/>
      <c r="L128" s="200"/>
      <c r="M128" s="201"/>
      <c r="N128" s="202"/>
      <c r="O128" s="202"/>
      <c r="P128" s="203">
        <f>SUM(P129:P138)</f>
        <v>0</v>
      </c>
      <c r="Q128" s="202"/>
      <c r="R128" s="203">
        <f>SUM(R129:R138)</f>
        <v>3.8260000000000001</v>
      </c>
      <c r="S128" s="202"/>
      <c r="T128" s="204">
        <f>SUM(T129:T138)</f>
        <v>48.449999999999996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5" t="s">
        <v>81</v>
      </c>
      <c r="AT128" s="206" t="s">
        <v>75</v>
      </c>
      <c r="AU128" s="206" t="s">
        <v>81</v>
      </c>
      <c r="AY128" s="205" t="s">
        <v>119</v>
      </c>
      <c r="BK128" s="207">
        <f>SUM(BK129:BK138)</f>
        <v>0</v>
      </c>
    </row>
    <row r="129" s="2" customFormat="1" ht="49.05" customHeight="1">
      <c r="A129" s="37"/>
      <c r="B129" s="38"/>
      <c r="C129" s="210" t="s">
        <v>81</v>
      </c>
      <c r="D129" s="210" t="s">
        <v>121</v>
      </c>
      <c r="E129" s="211" t="s">
        <v>122</v>
      </c>
      <c r="F129" s="212" t="s">
        <v>123</v>
      </c>
      <c r="G129" s="213" t="s">
        <v>124</v>
      </c>
      <c r="H129" s="214">
        <v>25.5</v>
      </c>
      <c r="I129" s="215"/>
      <c r="J129" s="216">
        <f>ROUND(I129*H129,2)</f>
        <v>0</v>
      </c>
      <c r="K129" s="212" t="s">
        <v>125</v>
      </c>
      <c r="L129" s="43"/>
      <c r="M129" s="217" t="s">
        <v>1</v>
      </c>
      <c r="N129" s="218" t="s">
        <v>41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1.8999999999999999</v>
      </c>
      <c r="T129" s="220">
        <f>S129*H129</f>
        <v>48.449999999999996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126</v>
      </c>
      <c r="AT129" s="221" t="s">
        <v>121</v>
      </c>
      <c r="AU129" s="221" t="s">
        <v>83</v>
      </c>
      <c r="AY129" s="16" t="s">
        <v>119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81</v>
      </c>
      <c r="BK129" s="222">
        <f>ROUND(I129*H129,2)</f>
        <v>0</v>
      </c>
      <c r="BL129" s="16" t="s">
        <v>126</v>
      </c>
      <c r="BM129" s="221" t="s">
        <v>127</v>
      </c>
    </row>
    <row r="130" s="13" customFormat="1">
      <c r="A130" s="13"/>
      <c r="B130" s="223"/>
      <c r="C130" s="224"/>
      <c r="D130" s="225" t="s">
        <v>128</v>
      </c>
      <c r="E130" s="226" t="s">
        <v>1</v>
      </c>
      <c r="F130" s="227" t="s">
        <v>129</v>
      </c>
      <c r="G130" s="224"/>
      <c r="H130" s="228">
        <v>25.5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128</v>
      </c>
      <c r="AU130" s="234" t="s">
        <v>83</v>
      </c>
      <c r="AV130" s="13" t="s">
        <v>83</v>
      </c>
      <c r="AW130" s="13" t="s">
        <v>32</v>
      </c>
      <c r="AX130" s="13" t="s">
        <v>81</v>
      </c>
      <c r="AY130" s="234" t="s">
        <v>119</v>
      </c>
    </row>
    <row r="131" s="2" customFormat="1" ht="44.25" customHeight="1">
      <c r="A131" s="37"/>
      <c r="B131" s="38"/>
      <c r="C131" s="210" t="s">
        <v>83</v>
      </c>
      <c r="D131" s="210" t="s">
        <v>121</v>
      </c>
      <c r="E131" s="211" t="s">
        <v>130</v>
      </c>
      <c r="F131" s="212" t="s">
        <v>131</v>
      </c>
      <c r="G131" s="213" t="s">
        <v>124</v>
      </c>
      <c r="H131" s="214">
        <v>1.913</v>
      </c>
      <c r="I131" s="215"/>
      <c r="J131" s="216">
        <f>ROUND(I131*H131,2)</f>
        <v>0</v>
      </c>
      <c r="K131" s="212" t="s">
        <v>125</v>
      </c>
      <c r="L131" s="43"/>
      <c r="M131" s="217" t="s">
        <v>1</v>
      </c>
      <c r="N131" s="218" t="s">
        <v>41</v>
      </c>
      <c r="O131" s="90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126</v>
      </c>
      <c r="AT131" s="221" t="s">
        <v>121</v>
      </c>
      <c r="AU131" s="221" t="s">
        <v>83</v>
      </c>
      <c r="AY131" s="16" t="s">
        <v>119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81</v>
      </c>
      <c r="BK131" s="222">
        <f>ROUND(I131*H131,2)</f>
        <v>0</v>
      </c>
      <c r="BL131" s="16" t="s">
        <v>126</v>
      </c>
      <c r="BM131" s="221" t="s">
        <v>132</v>
      </c>
    </row>
    <row r="132" s="13" customFormat="1">
      <c r="A132" s="13"/>
      <c r="B132" s="223"/>
      <c r="C132" s="224"/>
      <c r="D132" s="225" t="s">
        <v>128</v>
      </c>
      <c r="E132" s="226" t="s">
        <v>1</v>
      </c>
      <c r="F132" s="227" t="s">
        <v>133</v>
      </c>
      <c r="G132" s="224"/>
      <c r="H132" s="228">
        <v>1.913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128</v>
      </c>
      <c r="AU132" s="234" t="s">
        <v>83</v>
      </c>
      <c r="AV132" s="13" t="s">
        <v>83</v>
      </c>
      <c r="AW132" s="13" t="s">
        <v>32</v>
      </c>
      <c r="AX132" s="13" t="s">
        <v>81</v>
      </c>
      <c r="AY132" s="234" t="s">
        <v>119</v>
      </c>
    </row>
    <row r="133" s="2" customFormat="1" ht="16.5" customHeight="1">
      <c r="A133" s="37"/>
      <c r="B133" s="38"/>
      <c r="C133" s="235" t="s">
        <v>134</v>
      </c>
      <c r="D133" s="235" t="s">
        <v>135</v>
      </c>
      <c r="E133" s="236" t="s">
        <v>136</v>
      </c>
      <c r="F133" s="237" t="s">
        <v>137</v>
      </c>
      <c r="G133" s="238" t="s">
        <v>138</v>
      </c>
      <c r="H133" s="239">
        <v>3.8260000000000001</v>
      </c>
      <c r="I133" s="240"/>
      <c r="J133" s="241">
        <f>ROUND(I133*H133,2)</f>
        <v>0</v>
      </c>
      <c r="K133" s="237" t="s">
        <v>125</v>
      </c>
      <c r="L133" s="242"/>
      <c r="M133" s="243" t="s">
        <v>1</v>
      </c>
      <c r="N133" s="244" t="s">
        <v>41</v>
      </c>
      <c r="O133" s="90"/>
      <c r="P133" s="219">
        <f>O133*H133</f>
        <v>0</v>
      </c>
      <c r="Q133" s="219">
        <v>1</v>
      </c>
      <c r="R133" s="219">
        <f>Q133*H133</f>
        <v>3.8260000000000001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139</v>
      </c>
      <c r="AT133" s="221" t="s">
        <v>135</v>
      </c>
      <c r="AU133" s="221" t="s">
        <v>83</v>
      </c>
      <c r="AY133" s="16" t="s">
        <v>119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81</v>
      </c>
      <c r="BK133" s="222">
        <f>ROUND(I133*H133,2)</f>
        <v>0</v>
      </c>
      <c r="BL133" s="16" t="s">
        <v>126</v>
      </c>
      <c r="BM133" s="221" t="s">
        <v>140</v>
      </c>
    </row>
    <row r="134" s="13" customFormat="1">
      <c r="A134" s="13"/>
      <c r="B134" s="223"/>
      <c r="C134" s="224"/>
      <c r="D134" s="225" t="s">
        <v>128</v>
      </c>
      <c r="E134" s="224"/>
      <c r="F134" s="227" t="s">
        <v>141</v>
      </c>
      <c r="G134" s="224"/>
      <c r="H134" s="228">
        <v>3.8260000000000001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128</v>
      </c>
      <c r="AU134" s="234" t="s">
        <v>83</v>
      </c>
      <c r="AV134" s="13" t="s">
        <v>83</v>
      </c>
      <c r="AW134" s="13" t="s">
        <v>4</v>
      </c>
      <c r="AX134" s="13" t="s">
        <v>81</v>
      </c>
      <c r="AY134" s="234" t="s">
        <v>119</v>
      </c>
    </row>
    <row r="135" s="2" customFormat="1" ht="44.25" customHeight="1">
      <c r="A135" s="37"/>
      <c r="B135" s="38"/>
      <c r="C135" s="210" t="s">
        <v>126</v>
      </c>
      <c r="D135" s="210" t="s">
        <v>121</v>
      </c>
      <c r="E135" s="211" t="s">
        <v>142</v>
      </c>
      <c r="F135" s="212" t="s">
        <v>143</v>
      </c>
      <c r="G135" s="213" t="s">
        <v>124</v>
      </c>
      <c r="H135" s="214">
        <v>1.913</v>
      </c>
      <c r="I135" s="215"/>
      <c r="J135" s="216">
        <f>ROUND(I135*H135,2)</f>
        <v>0</v>
      </c>
      <c r="K135" s="212" t="s">
        <v>125</v>
      </c>
      <c r="L135" s="43"/>
      <c r="M135" s="217" t="s">
        <v>1</v>
      </c>
      <c r="N135" s="218" t="s">
        <v>41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126</v>
      </c>
      <c r="AT135" s="221" t="s">
        <v>121</v>
      </c>
      <c r="AU135" s="221" t="s">
        <v>83</v>
      </c>
      <c r="AY135" s="16" t="s">
        <v>119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81</v>
      </c>
      <c r="BK135" s="222">
        <f>ROUND(I135*H135,2)</f>
        <v>0</v>
      </c>
      <c r="BL135" s="16" t="s">
        <v>126</v>
      </c>
      <c r="BM135" s="221" t="s">
        <v>144</v>
      </c>
    </row>
    <row r="136" s="13" customFormat="1">
      <c r="A136" s="13"/>
      <c r="B136" s="223"/>
      <c r="C136" s="224"/>
      <c r="D136" s="225" t="s">
        <v>128</v>
      </c>
      <c r="E136" s="226" t="s">
        <v>1</v>
      </c>
      <c r="F136" s="227" t="s">
        <v>133</v>
      </c>
      <c r="G136" s="224"/>
      <c r="H136" s="228">
        <v>1.913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128</v>
      </c>
      <c r="AU136" s="234" t="s">
        <v>83</v>
      </c>
      <c r="AV136" s="13" t="s">
        <v>83</v>
      </c>
      <c r="AW136" s="13" t="s">
        <v>32</v>
      </c>
      <c r="AX136" s="13" t="s">
        <v>81</v>
      </c>
      <c r="AY136" s="234" t="s">
        <v>119</v>
      </c>
    </row>
    <row r="137" s="2" customFormat="1" ht="62.7" customHeight="1">
      <c r="A137" s="37"/>
      <c r="B137" s="38"/>
      <c r="C137" s="210" t="s">
        <v>145</v>
      </c>
      <c r="D137" s="210" t="s">
        <v>121</v>
      </c>
      <c r="E137" s="211" t="s">
        <v>146</v>
      </c>
      <c r="F137" s="212" t="s">
        <v>147</v>
      </c>
      <c r="G137" s="213" t="s">
        <v>124</v>
      </c>
      <c r="H137" s="214">
        <v>1.913</v>
      </c>
      <c r="I137" s="215"/>
      <c r="J137" s="216">
        <f>ROUND(I137*H137,2)</f>
        <v>0</v>
      </c>
      <c r="K137" s="212" t="s">
        <v>125</v>
      </c>
      <c r="L137" s="43"/>
      <c r="M137" s="217" t="s">
        <v>1</v>
      </c>
      <c r="N137" s="218" t="s">
        <v>41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126</v>
      </c>
      <c r="AT137" s="221" t="s">
        <v>121</v>
      </c>
      <c r="AU137" s="221" t="s">
        <v>83</v>
      </c>
      <c r="AY137" s="16" t="s">
        <v>119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81</v>
      </c>
      <c r="BK137" s="222">
        <f>ROUND(I137*H137,2)</f>
        <v>0</v>
      </c>
      <c r="BL137" s="16" t="s">
        <v>126</v>
      </c>
      <c r="BM137" s="221" t="s">
        <v>148</v>
      </c>
    </row>
    <row r="138" s="13" customFormat="1">
      <c r="A138" s="13"/>
      <c r="B138" s="223"/>
      <c r="C138" s="224"/>
      <c r="D138" s="225" t="s">
        <v>128</v>
      </c>
      <c r="E138" s="226" t="s">
        <v>1</v>
      </c>
      <c r="F138" s="227" t="s">
        <v>133</v>
      </c>
      <c r="G138" s="224"/>
      <c r="H138" s="228">
        <v>1.913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128</v>
      </c>
      <c r="AU138" s="234" t="s">
        <v>83</v>
      </c>
      <c r="AV138" s="13" t="s">
        <v>83</v>
      </c>
      <c r="AW138" s="13" t="s">
        <v>32</v>
      </c>
      <c r="AX138" s="13" t="s">
        <v>81</v>
      </c>
      <c r="AY138" s="234" t="s">
        <v>119</v>
      </c>
    </row>
    <row r="139" s="12" customFormat="1" ht="22.8" customHeight="1">
      <c r="A139" s="12"/>
      <c r="B139" s="194"/>
      <c r="C139" s="195"/>
      <c r="D139" s="196" t="s">
        <v>75</v>
      </c>
      <c r="E139" s="208" t="s">
        <v>83</v>
      </c>
      <c r="F139" s="208" t="s">
        <v>149</v>
      </c>
      <c r="G139" s="195"/>
      <c r="H139" s="195"/>
      <c r="I139" s="198"/>
      <c r="J139" s="209">
        <f>BK139</f>
        <v>0</v>
      </c>
      <c r="K139" s="195"/>
      <c r="L139" s="200"/>
      <c r="M139" s="201"/>
      <c r="N139" s="202"/>
      <c r="O139" s="202"/>
      <c r="P139" s="203">
        <f>SUM(P140:P152)</f>
        <v>0</v>
      </c>
      <c r="Q139" s="202"/>
      <c r="R139" s="203">
        <f>SUM(R140:R152)</f>
        <v>50.055644759999993</v>
      </c>
      <c r="S139" s="202"/>
      <c r="T139" s="204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5" t="s">
        <v>81</v>
      </c>
      <c r="AT139" s="206" t="s">
        <v>75</v>
      </c>
      <c r="AU139" s="206" t="s">
        <v>81</v>
      </c>
      <c r="AY139" s="205" t="s">
        <v>119</v>
      </c>
      <c r="BK139" s="207">
        <f>SUM(BK140:BK152)</f>
        <v>0</v>
      </c>
    </row>
    <row r="140" s="2" customFormat="1" ht="33" customHeight="1">
      <c r="A140" s="37"/>
      <c r="B140" s="38"/>
      <c r="C140" s="210" t="s">
        <v>150</v>
      </c>
      <c r="D140" s="210" t="s">
        <v>121</v>
      </c>
      <c r="E140" s="211" t="s">
        <v>151</v>
      </c>
      <c r="F140" s="212" t="s">
        <v>152</v>
      </c>
      <c r="G140" s="213" t="s">
        <v>124</v>
      </c>
      <c r="H140" s="214">
        <v>11.118</v>
      </c>
      <c r="I140" s="215"/>
      <c r="J140" s="216">
        <f>ROUND(I140*H140,2)</f>
        <v>0</v>
      </c>
      <c r="K140" s="212" t="s">
        <v>125</v>
      </c>
      <c r="L140" s="43"/>
      <c r="M140" s="217" t="s">
        <v>1</v>
      </c>
      <c r="N140" s="218" t="s">
        <v>41</v>
      </c>
      <c r="O140" s="90"/>
      <c r="P140" s="219">
        <f>O140*H140</f>
        <v>0</v>
      </c>
      <c r="Q140" s="219">
        <v>2.5018699999999998</v>
      </c>
      <c r="R140" s="219">
        <f>Q140*H140</f>
        <v>27.815790659999998</v>
      </c>
      <c r="S140" s="219">
        <v>0</v>
      </c>
      <c r="T140" s="22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126</v>
      </c>
      <c r="AT140" s="221" t="s">
        <v>121</v>
      </c>
      <c r="AU140" s="221" t="s">
        <v>83</v>
      </c>
      <c r="AY140" s="16" t="s">
        <v>119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81</v>
      </c>
      <c r="BK140" s="222">
        <f>ROUND(I140*H140,2)</f>
        <v>0</v>
      </c>
      <c r="BL140" s="16" t="s">
        <v>126</v>
      </c>
      <c r="BM140" s="221" t="s">
        <v>153</v>
      </c>
    </row>
    <row r="141" s="13" customFormat="1">
      <c r="A141" s="13"/>
      <c r="B141" s="223"/>
      <c r="C141" s="224"/>
      <c r="D141" s="225" t="s">
        <v>128</v>
      </c>
      <c r="E141" s="226" t="s">
        <v>1</v>
      </c>
      <c r="F141" s="227" t="s">
        <v>154</v>
      </c>
      <c r="G141" s="224"/>
      <c r="H141" s="228">
        <v>11.118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128</v>
      </c>
      <c r="AU141" s="234" t="s">
        <v>83</v>
      </c>
      <c r="AV141" s="13" t="s">
        <v>83</v>
      </c>
      <c r="AW141" s="13" t="s">
        <v>32</v>
      </c>
      <c r="AX141" s="13" t="s">
        <v>76</v>
      </c>
      <c r="AY141" s="234" t="s">
        <v>119</v>
      </c>
    </row>
    <row r="142" s="13" customFormat="1">
      <c r="A142" s="13"/>
      <c r="B142" s="223"/>
      <c r="C142" s="224"/>
      <c r="D142" s="225" t="s">
        <v>128</v>
      </c>
      <c r="E142" s="226" t="s">
        <v>1</v>
      </c>
      <c r="F142" s="227" t="s">
        <v>155</v>
      </c>
      <c r="G142" s="224"/>
      <c r="H142" s="228">
        <v>-1.53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128</v>
      </c>
      <c r="AU142" s="234" t="s">
        <v>83</v>
      </c>
      <c r="AV142" s="13" t="s">
        <v>83</v>
      </c>
      <c r="AW142" s="13" t="s">
        <v>32</v>
      </c>
      <c r="AX142" s="13" t="s">
        <v>76</v>
      </c>
      <c r="AY142" s="234" t="s">
        <v>119</v>
      </c>
    </row>
    <row r="143" s="13" customFormat="1">
      <c r="A143" s="13"/>
      <c r="B143" s="223"/>
      <c r="C143" s="224"/>
      <c r="D143" s="225" t="s">
        <v>128</v>
      </c>
      <c r="E143" s="226" t="s">
        <v>1</v>
      </c>
      <c r="F143" s="227" t="s">
        <v>156</v>
      </c>
      <c r="G143" s="224"/>
      <c r="H143" s="228">
        <v>1.53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128</v>
      </c>
      <c r="AU143" s="234" t="s">
        <v>83</v>
      </c>
      <c r="AV143" s="13" t="s">
        <v>83</v>
      </c>
      <c r="AW143" s="13" t="s">
        <v>32</v>
      </c>
      <c r="AX143" s="13" t="s">
        <v>76</v>
      </c>
      <c r="AY143" s="234" t="s">
        <v>119</v>
      </c>
    </row>
    <row r="144" s="14" customFormat="1">
      <c r="A144" s="14"/>
      <c r="B144" s="245"/>
      <c r="C144" s="246"/>
      <c r="D144" s="225" t="s">
        <v>128</v>
      </c>
      <c r="E144" s="247" t="s">
        <v>1</v>
      </c>
      <c r="F144" s="248" t="s">
        <v>157</v>
      </c>
      <c r="G144" s="246"/>
      <c r="H144" s="249">
        <v>11.118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128</v>
      </c>
      <c r="AU144" s="255" t="s">
        <v>83</v>
      </c>
      <c r="AV144" s="14" t="s">
        <v>126</v>
      </c>
      <c r="AW144" s="14" t="s">
        <v>32</v>
      </c>
      <c r="AX144" s="14" t="s">
        <v>81</v>
      </c>
      <c r="AY144" s="255" t="s">
        <v>119</v>
      </c>
    </row>
    <row r="145" s="2" customFormat="1" ht="24.15" customHeight="1">
      <c r="A145" s="37"/>
      <c r="B145" s="38"/>
      <c r="C145" s="210" t="s">
        <v>158</v>
      </c>
      <c r="D145" s="210" t="s">
        <v>121</v>
      </c>
      <c r="E145" s="211" t="s">
        <v>159</v>
      </c>
      <c r="F145" s="212" t="s">
        <v>160</v>
      </c>
      <c r="G145" s="213" t="s">
        <v>138</v>
      </c>
      <c r="H145" s="214">
        <v>0.035999999999999997</v>
      </c>
      <c r="I145" s="215"/>
      <c r="J145" s="216">
        <f>ROUND(I145*H145,2)</f>
        <v>0</v>
      </c>
      <c r="K145" s="212" t="s">
        <v>125</v>
      </c>
      <c r="L145" s="43"/>
      <c r="M145" s="217" t="s">
        <v>1</v>
      </c>
      <c r="N145" s="218" t="s">
        <v>41</v>
      </c>
      <c r="O145" s="90"/>
      <c r="P145" s="219">
        <f>O145*H145</f>
        <v>0</v>
      </c>
      <c r="Q145" s="219">
        <v>1.06277</v>
      </c>
      <c r="R145" s="219">
        <f>Q145*H145</f>
        <v>0.038259719999999997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126</v>
      </c>
      <c r="AT145" s="221" t="s">
        <v>121</v>
      </c>
      <c r="AU145" s="221" t="s">
        <v>83</v>
      </c>
      <c r="AY145" s="16" t="s">
        <v>119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81</v>
      </c>
      <c r="BK145" s="222">
        <f>ROUND(I145*H145,2)</f>
        <v>0</v>
      </c>
      <c r="BL145" s="16" t="s">
        <v>126</v>
      </c>
      <c r="BM145" s="221" t="s">
        <v>161</v>
      </c>
    </row>
    <row r="146" s="13" customFormat="1">
      <c r="A146" s="13"/>
      <c r="B146" s="223"/>
      <c r="C146" s="224"/>
      <c r="D146" s="225" t="s">
        <v>128</v>
      </c>
      <c r="E146" s="226" t="s">
        <v>1</v>
      </c>
      <c r="F146" s="227" t="s">
        <v>162</v>
      </c>
      <c r="G146" s="224"/>
      <c r="H146" s="228">
        <v>0.033000000000000002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128</v>
      </c>
      <c r="AU146" s="234" t="s">
        <v>83</v>
      </c>
      <c r="AV146" s="13" t="s">
        <v>83</v>
      </c>
      <c r="AW146" s="13" t="s">
        <v>32</v>
      </c>
      <c r="AX146" s="13" t="s">
        <v>76</v>
      </c>
      <c r="AY146" s="234" t="s">
        <v>119</v>
      </c>
    </row>
    <row r="147" s="13" customFormat="1">
      <c r="A147" s="13"/>
      <c r="B147" s="223"/>
      <c r="C147" s="224"/>
      <c r="D147" s="225" t="s">
        <v>128</v>
      </c>
      <c r="E147" s="226" t="s">
        <v>1</v>
      </c>
      <c r="F147" s="227" t="s">
        <v>163</v>
      </c>
      <c r="G147" s="224"/>
      <c r="H147" s="228">
        <v>0.0030000000000000001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128</v>
      </c>
      <c r="AU147" s="234" t="s">
        <v>83</v>
      </c>
      <c r="AV147" s="13" t="s">
        <v>83</v>
      </c>
      <c r="AW147" s="13" t="s">
        <v>32</v>
      </c>
      <c r="AX147" s="13" t="s">
        <v>76</v>
      </c>
      <c r="AY147" s="234" t="s">
        <v>119</v>
      </c>
    </row>
    <row r="148" s="14" customFormat="1">
      <c r="A148" s="14"/>
      <c r="B148" s="245"/>
      <c r="C148" s="246"/>
      <c r="D148" s="225" t="s">
        <v>128</v>
      </c>
      <c r="E148" s="247" t="s">
        <v>1</v>
      </c>
      <c r="F148" s="248" t="s">
        <v>157</v>
      </c>
      <c r="G148" s="246"/>
      <c r="H148" s="249">
        <v>0.036000000000000004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128</v>
      </c>
      <c r="AU148" s="255" t="s">
        <v>83</v>
      </c>
      <c r="AV148" s="14" t="s">
        <v>126</v>
      </c>
      <c r="AW148" s="14" t="s">
        <v>32</v>
      </c>
      <c r="AX148" s="14" t="s">
        <v>81</v>
      </c>
      <c r="AY148" s="255" t="s">
        <v>119</v>
      </c>
    </row>
    <row r="149" s="2" customFormat="1" ht="24.15" customHeight="1">
      <c r="A149" s="37"/>
      <c r="B149" s="38"/>
      <c r="C149" s="210" t="s">
        <v>139</v>
      </c>
      <c r="D149" s="210" t="s">
        <v>121</v>
      </c>
      <c r="E149" s="211" t="s">
        <v>164</v>
      </c>
      <c r="F149" s="212" t="s">
        <v>165</v>
      </c>
      <c r="G149" s="213" t="s">
        <v>124</v>
      </c>
      <c r="H149" s="214">
        <v>1.224</v>
      </c>
      <c r="I149" s="215"/>
      <c r="J149" s="216">
        <f>ROUND(I149*H149,2)</f>
        <v>0</v>
      </c>
      <c r="K149" s="212" t="s">
        <v>125</v>
      </c>
      <c r="L149" s="43"/>
      <c r="M149" s="217" t="s">
        <v>1</v>
      </c>
      <c r="N149" s="218" t="s">
        <v>41</v>
      </c>
      <c r="O149" s="90"/>
      <c r="P149" s="219">
        <f>O149*H149</f>
        <v>0</v>
      </c>
      <c r="Q149" s="219">
        <v>2.5018699999999998</v>
      </c>
      <c r="R149" s="219">
        <f>Q149*H149</f>
        <v>3.0622888799999997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126</v>
      </c>
      <c r="AT149" s="221" t="s">
        <v>121</v>
      </c>
      <c r="AU149" s="221" t="s">
        <v>83</v>
      </c>
      <c r="AY149" s="16" t="s">
        <v>119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81</v>
      </c>
      <c r="BK149" s="222">
        <f>ROUND(I149*H149,2)</f>
        <v>0</v>
      </c>
      <c r="BL149" s="16" t="s">
        <v>126</v>
      </c>
      <c r="BM149" s="221" t="s">
        <v>166</v>
      </c>
    </row>
    <row r="150" s="13" customFormat="1">
      <c r="A150" s="13"/>
      <c r="B150" s="223"/>
      <c r="C150" s="224"/>
      <c r="D150" s="225" t="s">
        <v>128</v>
      </c>
      <c r="E150" s="226" t="s">
        <v>1</v>
      </c>
      <c r="F150" s="227" t="s">
        <v>167</v>
      </c>
      <c r="G150" s="224"/>
      <c r="H150" s="228">
        <v>1.224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128</v>
      </c>
      <c r="AU150" s="234" t="s">
        <v>83</v>
      </c>
      <c r="AV150" s="13" t="s">
        <v>83</v>
      </c>
      <c r="AW150" s="13" t="s">
        <v>32</v>
      </c>
      <c r="AX150" s="13" t="s">
        <v>81</v>
      </c>
      <c r="AY150" s="234" t="s">
        <v>119</v>
      </c>
    </row>
    <row r="151" s="2" customFormat="1" ht="24.15" customHeight="1">
      <c r="A151" s="37"/>
      <c r="B151" s="38"/>
      <c r="C151" s="210" t="s">
        <v>168</v>
      </c>
      <c r="D151" s="210" t="s">
        <v>121</v>
      </c>
      <c r="E151" s="211" t="s">
        <v>169</v>
      </c>
      <c r="F151" s="212" t="s">
        <v>170</v>
      </c>
      <c r="G151" s="213" t="s">
        <v>124</v>
      </c>
      <c r="H151" s="214">
        <v>7.6500000000000004</v>
      </c>
      <c r="I151" s="215"/>
      <c r="J151" s="216">
        <f>ROUND(I151*H151,2)</f>
        <v>0</v>
      </c>
      <c r="K151" s="212" t="s">
        <v>125</v>
      </c>
      <c r="L151" s="43"/>
      <c r="M151" s="217" t="s">
        <v>1</v>
      </c>
      <c r="N151" s="218" t="s">
        <v>41</v>
      </c>
      <c r="O151" s="90"/>
      <c r="P151" s="219">
        <f>O151*H151</f>
        <v>0</v>
      </c>
      <c r="Q151" s="219">
        <v>2.5018699999999998</v>
      </c>
      <c r="R151" s="219">
        <f>Q151*H151</f>
        <v>19.139305499999999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126</v>
      </c>
      <c r="AT151" s="221" t="s">
        <v>121</v>
      </c>
      <c r="AU151" s="221" t="s">
        <v>83</v>
      </c>
      <c r="AY151" s="16" t="s">
        <v>119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81</v>
      </c>
      <c r="BK151" s="222">
        <f>ROUND(I151*H151,2)</f>
        <v>0</v>
      </c>
      <c r="BL151" s="16" t="s">
        <v>126</v>
      </c>
      <c r="BM151" s="221" t="s">
        <v>171</v>
      </c>
    </row>
    <row r="152" s="13" customFormat="1">
      <c r="A152" s="13"/>
      <c r="B152" s="223"/>
      <c r="C152" s="224"/>
      <c r="D152" s="225" t="s">
        <v>128</v>
      </c>
      <c r="E152" s="226" t="s">
        <v>1</v>
      </c>
      <c r="F152" s="227" t="s">
        <v>172</v>
      </c>
      <c r="G152" s="224"/>
      <c r="H152" s="228">
        <v>7.6500000000000004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128</v>
      </c>
      <c r="AU152" s="234" t="s">
        <v>83</v>
      </c>
      <c r="AV152" s="13" t="s">
        <v>83</v>
      </c>
      <c r="AW152" s="13" t="s">
        <v>32</v>
      </c>
      <c r="AX152" s="13" t="s">
        <v>81</v>
      </c>
      <c r="AY152" s="234" t="s">
        <v>119</v>
      </c>
    </row>
    <row r="153" s="12" customFormat="1" ht="22.8" customHeight="1">
      <c r="A153" s="12"/>
      <c r="B153" s="194"/>
      <c r="C153" s="195"/>
      <c r="D153" s="196" t="s">
        <v>75</v>
      </c>
      <c r="E153" s="208" t="s">
        <v>126</v>
      </c>
      <c r="F153" s="208" t="s">
        <v>173</v>
      </c>
      <c r="G153" s="195"/>
      <c r="H153" s="195"/>
      <c r="I153" s="198"/>
      <c r="J153" s="209">
        <f>BK153</f>
        <v>0</v>
      </c>
      <c r="K153" s="195"/>
      <c r="L153" s="200"/>
      <c r="M153" s="201"/>
      <c r="N153" s="202"/>
      <c r="O153" s="202"/>
      <c r="P153" s="203">
        <f>SUM(P154:P161)</f>
        <v>0</v>
      </c>
      <c r="Q153" s="202"/>
      <c r="R153" s="203">
        <f>SUM(R154:R161)</f>
        <v>53.417945699999997</v>
      </c>
      <c r="S153" s="202"/>
      <c r="T153" s="204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5" t="s">
        <v>81</v>
      </c>
      <c r="AT153" s="206" t="s">
        <v>75</v>
      </c>
      <c r="AU153" s="206" t="s">
        <v>81</v>
      </c>
      <c r="AY153" s="205" t="s">
        <v>119</v>
      </c>
      <c r="BK153" s="207">
        <f>SUM(BK154:BK161)</f>
        <v>0</v>
      </c>
    </row>
    <row r="154" s="2" customFormat="1" ht="44.25" customHeight="1">
      <c r="A154" s="37"/>
      <c r="B154" s="38"/>
      <c r="C154" s="210" t="s">
        <v>174</v>
      </c>
      <c r="D154" s="210" t="s">
        <v>121</v>
      </c>
      <c r="E154" s="211" t="s">
        <v>175</v>
      </c>
      <c r="F154" s="212" t="s">
        <v>176</v>
      </c>
      <c r="G154" s="213" t="s">
        <v>177</v>
      </c>
      <c r="H154" s="214">
        <v>55.590000000000003</v>
      </c>
      <c r="I154" s="215"/>
      <c r="J154" s="216">
        <f>ROUND(I154*H154,2)</f>
        <v>0</v>
      </c>
      <c r="K154" s="212" t="s">
        <v>125</v>
      </c>
      <c r="L154" s="43"/>
      <c r="M154" s="217" t="s">
        <v>1</v>
      </c>
      <c r="N154" s="218" t="s">
        <v>41</v>
      </c>
      <c r="O154" s="90"/>
      <c r="P154" s="219">
        <f>O154*H154</f>
        <v>0</v>
      </c>
      <c r="Q154" s="219">
        <v>0.82326999999999995</v>
      </c>
      <c r="R154" s="219">
        <f>Q154*H154</f>
        <v>45.765579299999999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126</v>
      </c>
      <c r="AT154" s="221" t="s">
        <v>121</v>
      </c>
      <c r="AU154" s="221" t="s">
        <v>83</v>
      </c>
      <c r="AY154" s="16" t="s">
        <v>119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81</v>
      </c>
      <c r="BK154" s="222">
        <f>ROUND(I154*H154,2)</f>
        <v>0</v>
      </c>
      <c r="BL154" s="16" t="s">
        <v>126</v>
      </c>
      <c r="BM154" s="221" t="s">
        <v>178</v>
      </c>
    </row>
    <row r="155" s="13" customFormat="1">
      <c r="A155" s="13"/>
      <c r="B155" s="223"/>
      <c r="C155" s="224"/>
      <c r="D155" s="225" t="s">
        <v>128</v>
      </c>
      <c r="E155" s="226" t="s">
        <v>1</v>
      </c>
      <c r="F155" s="227" t="s">
        <v>179</v>
      </c>
      <c r="G155" s="224"/>
      <c r="H155" s="228">
        <v>63.75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128</v>
      </c>
      <c r="AU155" s="234" t="s">
        <v>83</v>
      </c>
      <c r="AV155" s="13" t="s">
        <v>83</v>
      </c>
      <c r="AW155" s="13" t="s">
        <v>32</v>
      </c>
      <c r="AX155" s="13" t="s">
        <v>76</v>
      </c>
      <c r="AY155" s="234" t="s">
        <v>119</v>
      </c>
    </row>
    <row r="156" s="13" customFormat="1">
      <c r="A156" s="13"/>
      <c r="B156" s="223"/>
      <c r="C156" s="224"/>
      <c r="D156" s="225" t="s">
        <v>128</v>
      </c>
      <c r="E156" s="226" t="s">
        <v>1</v>
      </c>
      <c r="F156" s="227" t="s">
        <v>180</v>
      </c>
      <c r="G156" s="224"/>
      <c r="H156" s="228">
        <v>-8.1600000000000001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128</v>
      </c>
      <c r="AU156" s="234" t="s">
        <v>83</v>
      </c>
      <c r="AV156" s="13" t="s">
        <v>83</v>
      </c>
      <c r="AW156" s="13" t="s">
        <v>32</v>
      </c>
      <c r="AX156" s="13" t="s">
        <v>76</v>
      </c>
      <c r="AY156" s="234" t="s">
        <v>119</v>
      </c>
    </row>
    <row r="157" s="14" customFormat="1">
      <c r="A157" s="14"/>
      <c r="B157" s="245"/>
      <c r="C157" s="246"/>
      <c r="D157" s="225" t="s">
        <v>128</v>
      </c>
      <c r="E157" s="247" t="s">
        <v>1</v>
      </c>
      <c r="F157" s="248" t="s">
        <v>157</v>
      </c>
      <c r="G157" s="246"/>
      <c r="H157" s="249">
        <v>55.590000000000003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128</v>
      </c>
      <c r="AU157" s="255" t="s">
        <v>83</v>
      </c>
      <c r="AV157" s="14" t="s">
        <v>126</v>
      </c>
      <c r="AW157" s="14" t="s">
        <v>32</v>
      </c>
      <c r="AX157" s="14" t="s">
        <v>81</v>
      </c>
      <c r="AY157" s="255" t="s">
        <v>119</v>
      </c>
    </row>
    <row r="158" s="2" customFormat="1" ht="44.25" customHeight="1">
      <c r="A158" s="37"/>
      <c r="B158" s="38"/>
      <c r="C158" s="210" t="s">
        <v>181</v>
      </c>
      <c r="D158" s="210" t="s">
        <v>121</v>
      </c>
      <c r="E158" s="211" t="s">
        <v>182</v>
      </c>
      <c r="F158" s="212" t="s">
        <v>183</v>
      </c>
      <c r="G158" s="213" t="s">
        <v>177</v>
      </c>
      <c r="H158" s="214">
        <v>8.1600000000000001</v>
      </c>
      <c r="I158" s="215"/>
      <c r="J158" s="216">
        <f>ROUND(I158*H158,2)</f>
        <v>0</v>
      </c>
      <c r="K158" s="212" t="s">
        <v>125</v>
      </c>
      <c r="L158" s="43"/>
      <c r="M158" s="217" t="s">
        <v>1</v>
      </c>
      <c r="N158" s="218" t="s">
        <v>41</v>
      </c>
      <c r="O158" s="90"/>
      <c r="P158" s="219">
        <f>O158*H158</f>
        <v>0</v>
      </c>
      <c r="Q158" s="219">
        <v>0.93779000000000001</v>
      </c>
      <c r="R158" s="219">
        <f>Q158*H158</f>
        <v>7.6523664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126</v>
      </c>
      <c r="AT158" s="221" t="s">
        <v>121</v>
      </c>
      <c r="AU158" s="221" t="s">
        <v>83</v>
      </c>
      <c r="AY158" s="16" t="s">
        <v>119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81</v>
      </c>
      <c r="BK158" s="222">
        <f>ROUND(I158*H158,2)</f>
        <v>0</v>
      </c>
      <c r="BL158" s="16" t="s">
        <v>126</v>
      </c>
      <c r="BM158" s="221" t="s">
        <v>184</v>
      </c>
    </row>
    <row r="159" s="13" customFormat="1">
      <c r="A159" s="13"/>
      <c r="B159" s="223"/>
      <c r="C159" s="224"/>
      <c r="D159" s="225" t="s">
        <v>128</v>
      </c>
      <c r="E159" s="226" t="s">
        <v>1</v>
      </c>
      <c r="F159" s="227" t="s">
        <v>185</v>
      </c>
      <c r="G159" s="224"/>
      <c r="H159" s="228">
        <v>3.0600000000000001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128</v>
      </c>
      <c r="AU159" s="234" t="s">
        <v>83</v>
      </c>
      <c r="AV159" s="13" t="s">
        <v>83</v>
      </c>
      <c r="AW159" s="13" t="s">
        <v>32</v>
      </c>
      <c r="AX159" s="13" t="s">
        <v>76</v>
      </c>
      <c r="AY159" s="234" t="s">
        <v>119</v>
      </c>
    </row>
    <row r="160" s="13" customFormat="1">
      <c r="A160" s="13"/>
      <c r="B160" s="223"/>
      <c r="C160" s="224"/>
      <c r="D160" s="225" t="s">
        <v>128</v>
      </c>
      <c r="E160" s="226" t="s">
        <v>1</v>
      </c>
      <c r="F160" s="227" t="s">
        <v>186</v>
      </c>
      <c r="G160" s="224"/>
      <c r="H160" s="228">
        <v>5.0999999999999996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128</v>
      </c>
      <c r="AU160" s="234" t="s">
        <v>83</v>
      </c>
      <c r="AV160" s="13" t="s">
        <v>83</v>
      </c>
      <c r="AW160" s="13" t="s">
        <v>32</v>
      </c>
      <c r="AX160" s="13" t="s">
        <v>76</v>
      </c>
      <c r="AY160" s="234" t="s">
        <v>119</v>
      </c>
    </row>
    <row r="161" s="14" customFormat="1">
      <c r="A161" s="14"/>
      <c r="B161" s="245"/>
      <c r="C161" s="246"/>
      <c r="D161" s="225" t="s">
        <v>128</v>
      </c>
      <c r="E161" s="247" t="s">
        <v>1</v>
      </c>
      <c r="F161" s="248" t="s">
        <v>157</v>
      </c>
      <c r="G161" s="246"/>
      <c r="H161" s="249">
        <v>8.1600000000000001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128</v>
      </c>
      <c r="AU161" s="255" t="s">
        <v>83</v>
      </c>
      <c r="AV161" s="14" t="s">
        <v>126</v>
      </c>
      <c r="AW161" s="14" t="s">
        <v>32</v>
      </c>
      <c r="AX161" s="14" t="s">
        <v>81</v>
      </c>
      <c r="AY161" s="255" t="s">
        <v>119</v>
      </c>
    </row>
    <row r="162" s="12" customFormat="1" ht="22.8" customHeight="1">
      <c r="A162" s="12"/>
      <c r="B162" s="194"/>
      <c r="C162" s="195"/>
      <c r="D162" s="196" t="s">
        <v>75</v>
      </c>
      <c r="E162" s="208" t="s">
        <v>150</v>
      </c>
      <c r="F162" s="208" t="s">
        <v>187</v>
      </c>
      <c r="G162" s="195"/>
      <c r="H162" s="195"/>
      <c r="I162" s="198"/>
      <c r="J162" s="209">
        <f>BK162</f>
        <v>0</v>
      </c>
      <c r="K162" s="195"/>
      <c r="L162" s="200"/>
      <c r="M162" s="201"/>
      <c r="N162" s="202"/>
      <c r="O162" s="202"/>
      <c r="P162" s="203">
        <f>SUM(P163:P164)</f>
        <v>0</v>
      </c>
      <c r="Q162" s="202"/>
      <c r="R162" s="203">
        <f>SUM(R163:R164)</f>
        <v>0.0050999999999999995</v>
      </c>
      <c r="S162" s="202"/>
      <c r="T162" s="204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5" t="s">
        <v>81</v>
      </c>
      <c r="AT162" s="206" t="s">
        <v>75</v>
      </c>
      <c r="AU162" s="206" t="s">
        <v>81</v>
      </c>
      <c r="AY162" s="205" t="s">
        <v>119</v>
      </c>
      <c r="BK162" s="207">
        <f>SUM(BK163:BK164)</f>
        <v>0</v>
      </c>
    </row>
    <row r="163" s="2" customFormat="1" ht="24.15" customHeight="1">
      <c r="A163" s="37"/>
      <c r="B163" s="38"/>
      <c r="C163" s="210" t="s">
        <v>8</v>
      </c>
      <c r="D163" s="210" t="s">
        <v>121</v>
      </c>
      <c r="E163" s="211" t="s">
        <v>188</v>
      </c>
      <c r="F163" s="212" t="s">
        <v>189</v>
      </c>
      <c r="G163" s="213" t="s">
        <v>190</v>
      </c>
      <c r="H163" s="214">
        <v>10.199999999999999</v>
      </c>
      <c r="I163" s="215"/>
      <c r="J163" s="216">
        <f>ROUND(I163*H163,2)</f>
        <v>0</v>
      </c>
      <c r="K163" s="212" t="s">
        <v>1</v>
      </c>
      <c r="L163" s="43"/>
      <c r="M163" s="217" t="s">
        <v>1</v>
      </c>
      <c r="N163" s="218" t="s">
        <v>41</v>
      </c>
      <c r="O163" s="90"/>
      <c r="P163" s="219">
        <f>O163*H163</f>
        <v>0</v>
      </c>
      <c r="Q163" s="219">
        <v>0.00050000000000000001</v>
      </c>
      <c r="R163" s="219">
        <f>Q163*H163</f>
        <v>0.0050999999999999995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126</v>
      </c>
      <c r="AT163" s="221" t="s">
        <v>121</v>
      </c>
      <c r="AU163" s="221" t="s">
        <v>83</v>
      </c>
      <c r="AY163" s="16" t="s">
        <v>119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81</v>
      </c>
      <c r="BK163" s="222">
        <f>ROUND(I163*H163,2)</f>
        <v>0</v>
      </c>
      <c r="BL163" s="16" t="s">
        <v>126</v>
      </c>
      <c r="BM163" s="221" t="s">
        <v>191</v>
      </c>
    </row>
    <row r="164" s="13" customFormat="1">
      <c r="A164" s="13"/>
      <c r="B164" s="223"/>
      <c r="C164" s="224"/>
      <c r="D164" s="225" t="s">
        <v>128</v>
      </c>
      <c r="E164" s="226" t="s">
        <v>1</v>
      </c>
      <c r="F164" s="227" t="s">
        <v>192</v>
      </c>
      <c r="G164" s="224"/>
      <c r="H164" s="228">
        <v>10.199999999999999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128</v>
      </c>
      <c r="AU164" s="234" t="s">
        <v>83</v>
      </c>
      <c r="AV164" s="13" t="s">
        <v>83</v>
      </c>
      <c r="AW164" s="13" t="s">
        <v>32</v>
      </c>
      <c r="AX164" s="13" t="s">
        <v>81</v>
      </c>
      <c r="AY164" s="234" t="s">
        <v>119</v>
      </c>
    </row>
    <row r="165" s="12" customFormat="1" ht="22.8" customHeight="1">
      <c r="A165" s="12"/>
      <c r="B165" s="194"/>
      <c r="C165" s="195"/>
      <c r="D165" s="196" t="s">
        <v>75</v>
      </c>
      <c r="E165" s="208" t="s">
        <v>139</v>
      </c>
      <c r="F165" s="208" t="s">
        <v>193</v>
      </c>
      <c r="G165" s="195"/>
      <c r="H165" s="195"/>
      <c r="I165" s="198"/>
      <c r="J165" s="209">
        <f>BK165</f>
        <v>0</v>
      </c>
      <c r="K165" s="195"/>
      <c r="L165" s="200"/>
      <c r="M165" s="201"/>
      <c r="N165" s="202"/>
      <c r="O165" s="202"/>
      <c r="P165" s="203">
        <f>SUM(P166:P175)</f>
        <v>0</v>
      </c>
      <c r="Q165" s="202"/>
      <c r="R165" s="203">
        <f>SUM(R166:R175)</f>
        <v>0.194048</v>
      </c>
      <c r="S165" s="202"/>
      <c r="T165" s="204">
        <f>SUM(T166:T175)</f>
        <v>1.7500000000000002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5" t="s">
        <v>81</v>
      </c>
      <c r="AT165" s="206" t="s">
        <v>75</v>
      </c>
      <c r="AU165" s="206" t="s">
        <v>81</v>
      </c>
      <c r="AY165" s="205" t="s">
        <v>119</v>
      </c>
      <c r="BK165" s="207">
        <f>SUM(BK166:BK175)</f>
        <v>0</v>
      </c>
    </row>
    <row r="166" s="2" customFormat="1" ht="24.15" customHeight="1">
      <c r="A166" s="37"/>
      <c r="B166" s="38"/>
      <c r="C166" s="210" t="s">
        <v>194</v>
      </c>
      <c r="D166" s="210" t="s">
        <v>121</v>
      </c>
      <c r="E166" s="211" t="s">
        <v>195</v>
      </c>
      <c r="F166" s="212" t="s">
        <v>196</v>
      </c>
      <c r="G166" s="213" t="s">
        <v>190</v>
      </c>
      <c r="H166" s="214">
        <v>2</v>
      </c>
      <c r="I166" s="215"/>
      <c r="J166" s="216">
        <f>ROUND(I166*H166,2)</f>
        <v>0</v>
      </c>
      <c r="K166" s="212" t="s">
        <v>125</v>
      </c>
      <c r="L166" s="43"/>
      <c r="M166" s="217" t="s">
        <v>1</v>
      </c>
      <c r="N166" s="218" t="s">
        <v>41</v>
      </c>
      <c r="O166" s="90"/>
      <c r="P166" s="219">
        <f>O166*H166</f>
        <v>0</v>
      </c>
      <c r="Q166" s="219">
        <v>1.0000000000000001E-05</v>
      </c>
      <c r="R166" s="219">
        <f>Q166*H166</f>
        <v>2.0000000000000002E-05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126</v>
      </c>
      <c r="AT166" s="221" t="s">
        <v>121</v>
      </c>
      <c r="AU166" s="221" t="s">
        <v>83</v>
      </c>
      <c r="AY166" s="16" t="s">
        <v>119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81</v>
      </c>
      <c r="BK166" s="222">
        <f>ROUND(I166*H166,2)</f>
        <v>0</v>
      </c>
      <c r="BL166" s="16" t="s">
        <v>126</v>
      </c>
      <c r="BM166" s="221" t="s">
        <v>197</v>
      </c>
    </row>
    <row r="167" s="13" customFormat="1">
      <c r="A167" s="13"/>
      <c r="B167" s="223"/>
      <c r="C167" s="224"/>
      <c r="D167" s="225" t="s">
        <v>128</v>
      </c>
      <c r="E167" s="226" t="s">
        <v>1</v>
      </c>
      <c r="F167" s="227" t="s">
        <v>198</v>
      </c>
      <c r="G167" s="224"/>
      <c r="H167" s="228">
        <v>2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128</v>
      </c>
      <c r="AU167" s="234" t="s">
        <v>83</v>
      </c>
      <c r="AV167" s="13" t="s">
        <v>83</v>
      </c>
      <c r="AW167" s="13" t="s">
        <v>32</v>
      </c>
      <c r="AX167" s="13" t="s">
        <v>81</v>
      </c>
      <c r="AY167" s="234" t="s">
        <v>119</v>
      </c>
    </row>
    <row r="168" s="2" customFormat="1" ht="24.15" customHeight="1">
      <c r="A168" s="37"/>
      <c r="B168" s="38"/>
      <c r="C168" s="235" t="s">
        <v>199</v>
      </c>
      <c r="D168" s="235" t="s">
        <v>135</v>
      </c>
      <c r="E168" s="236" t="s">
        <v>200</v>
      </c>
      <c r="F168" s="237" t="s">
        <v>201</v>
      </c>
      <c r="G168" s="238" t="s">
        <v>190</v>
      </c>
      <c r="H168" s="239">
        <v>2.0600000000000001</v>
      </c>
      <c r="I168" s="240"/>
      <c r="J168" s="241">
        <f>ROUND(I168*H168,2)</f>
        <v>0</v>
      </c>
      <c r="K168" s="237" t="s">
        <v>125</v>
      </c>
      <c r="L168" s="242"/>
      <c r="M168" s="243" t="s">
        <v>1</v>
      </c>
      <c r="N168" s="244" t="s">
        <v>41</v>
      </c>
      <c r="O168" s="90"/>
      <c r="P168" s="219">
        <f>O168*H168</f>
        <v>0</v>
      </c>
      <c r="Q168" s="219">
        <v>0.0042599999999999999</v>
      </c>
      <c r="R168" s="219">
        <f>Q168*H168</f>
        <v>0.0087755999999999997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139</v>
      </c>
      <c r="AT168" s="221" t="s">
        <v>135</v>
      </c>
      <c r="AU168" s="221" t="s">
        <v>83</v>
      </c>
      <c r="AY168" s="16" t="s">
        <v>119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81</v>
      </c>
      <c r="BK168" s="222">
        <f>ROUND(I168*H168,2)</f>
        <v>0</v>
      </c>
      <c r="BL168" s="16" t="s">
        <v>126</v>
      </c>
      <c r="BM168" s="221" t="s">
        <v>202</v>
      </c>
    </row>
    <row r="169" s="13" customFormat="1">
      <c r="A169" s="13"/>
      <c r="B169" s="223"/>
      <c r="C169" s="224"/>
      <c r="D169" s="225" t="s">
        <v>128</v>
      </c>
      <c r="E169" s="224"/>
      <c r="F169" s="227" t="s">
        <v>203</v>
      </c>
      <c r="G169" s="224"/>
      <c r="H169" s="228">
        <v>2.0600000000000001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128</v>
      </c>
      <c r="AU169" s="234" t="s">
        <v>83</v>
      </c>
      <c r="AV169" s="13" t="s">
        <v>83</v>
      </c>
      <c r="AW169" s="13" t="s">
        <v>4</v>
      </c>
      <c r="AX169" s="13" t="s">
        <v>81</v>
      </c>
      <c r="AY169" s="234" t="s">
        <v>119</v>
      </c>
    </row>
    <row r="170" s="2" customFormat="1" ht="33" customHeight="1">
      <c r="A170" s="37"/>
      <c r="B170" s="38"/>
      <c r="C170" s="210" t="s">
        <v>204</v>
      </c>
      <c r="D170" s="210" t="s">
        <v>121</v>
      </c>
      <c r="E170" s="211" t="s">
        <v>205</v>
      </c>
      <c r="F170" s="212" t="s">
        <v>206</v>
      </c>
      <c r="G170" s="213" t="s">
        <v>190</v>
      </c>
      <c r="H170" s="214">
        <v>9</v>
      </c>
      <c r="I170" s="215"/>
      <c r="J170" s="216">
        <f>ROUND(I170*H170,2)</f>
        <v>0</v>
      </c>
      <c r="K170" s="212" t="s">
        <v>125</v>
      </c>
      <c r="L170" s="43"/>
      <c r="M170" s="217" t="s">
        <v>1</v>
      </c>
      <c r="N170" s="218" t="s">
        <v>41</v>
      </c>
      <c r="O170" s="90"/>
      <c r="P170" s="219">
        <f>O170*H170</f>
        <v>0</v>
      </c>
      <c r="Q170" s="219">
        <v>4.0000000000000003E-05</v>
      </c>
      <c r="R170" s="219">
        <f>Q170*H170</f>
        <v>0.00036000000000000002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126</v>
      </c>
      <c r="AT170" s="221" t="s">
        <v>121</v>
      </c>
      <c r="AU170" s="221" t="s">
        <v>83</v>
      </c>
      <c r="AY170" s="16" t="s">
        <v>119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81</v>
      </c>
      <c r="BK170" s="222">
        <f>ROUND(I170*H170,2)</f>
        <v>0</v>
      </c>
      <c r="BL170" s="16" t="s">
        <v>126</v>
      </c>
      <c r="BM170" s="221" t="s">
        <v>207</v>
      </c>
    </row>
    <row r="171" s="13" customFormat="1">
      <c r="A171" s="13"/>
      <c r="B171" s="223"/>
      <c r="C171" s="224"/>
      <c r="D171" s="225" t="s">
        <v>128</v>
      </c>
      <c r="E171" s="226" t="s">
        <v>1</v>
      </c>
      <c r="F171" s="227" t="s">
        <v>208</v>
      </c>
      <c r="G171" s="224"/>
      <c r="H171" s="228">
        <v>9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128</v>
      </c>
      <c r="AU171" s="234" t="s">
        <v>83</v>
      </c>
      <c r="AV171" s="13" t="s">
        <v>83</v>
      </c>
      <c r="AW171" s="13" t="s">
        <v>32</v>
      </c>
      <c r="AX171" s="13" t="s">
        <v>81</v>
      </c>
      <c r="AY171" s="234" t="s">
        <v>119</v>
      </c>
    </row>
    <row r="172" s="2" customFormat="1" ht="24.15" customHeight="1">
      <c r="A172" s="37"/>
      <c r="B172" s="38"/>
      <c r="C172" s="235" t="s">
        <v>209</v>
      </c>
      <c r="D172" s="235" t="s">
        <v>135</v>
      </c>
      <c r="E172" s="236" t="s">
        <v>210</v>
      </c>
      <c r="F172" s="237" t="s">
        <v>211</v>
      </c>
      <c r="G172" s="238" t="s">
        <v>190</v>
      </c>
      <c r="H172" s="239">
        <v>9.1349999999999998</v>
      </c>
      <c r="I172" s="240"/>
      <c r="J172" s="241">
        <f>ROUND(I172*H172,2)</f>
        <v>0</v>
      </c>
      <c r="K172" s="237" t="s">
        <v>125</v>
      </c>
      <c r="L172" s="242"/>
      <c r="M172" s="243" t="s">
        <v>1</v>
      </c>
      <c r="N172" s="244" t="s">
        <v>41</v>
      </c>
      <c r="O172" s="90"/>
      <c r="P172" s="219">
        <f>O172*H172</f>
        <v>0</v>
      </c>
      <c r="Q172" s="219">
        <v>0.020240000000000001</v>
      </c>
      <c r="R172" s="219">
        <f>Q172*H172</f>
        <v>0.18489240000000001</v>
      </c>
      <c r="S172" s="219">
        <v>0</v>
      </c>
      <c r="T172" s="22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139</v>
      </c>
      <c r="AT172" s="221" t="s">
        <v>135</v>
      </c>
      <c r="AU172" s="221" t="s">
        <v>83</v>
      </c>
      <c r="AY172" s="16" t="s">
        <v>119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81</v>
      </c>
      <c r="BK172" s="222">
        <f>ROUND(I172*H172,2)</f>
        <v>0</v>
      </c>
      <c r="BL172" s="16" t="s">
        <v>126</v>
      </c>
      <c r="BM172" s="221" t="s">
        <v>212</v>
      </c>
    </row>
    <row r="173" s="13" customFormat="1">
      <c r="A173" s="13"/>
      <c r="B173" s="223"/>
      <c r="C173" s="224"/>
      <c r="D173" s="225" t="s">
        <v>128</v>
      </c>
      <c r="E173" s="224"/>
      <c r="F173" s="227" t="s">
        <v>213</v>
      </c>
      <c r="G173" s="224"/>
      <c r="H173" s="228">
        <v>9.1349999999999998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128</v>
      </c>
      <c r="AU173" s="234" t="s">
        <v>83</v>
      </c>
      <c r="AV173" s="13" t="s">
        <v>83</v>
      </c>
      <c r="AW173" s="13" t="s">
        <v>4</v>
      </c>
      <c r="AX173" s="13" t="s">
        <v>81</v>
      </c>
      <c r="AY173" s="234" t="s">
        <v>119</v>
      </c>
    </row>
    <row r="174" s="2" customFormat="1" ht="33" customHeight="1">
      <c r="A174" s="37"/>
      <c r="B174" s="38"/>
      <c r="C174" s="210" t="s">
        <v>214</v>
      </c>
      <c r="D174" s="210" t="s">
        <v>121</v>
      </c>
      <c r="E174" s="211" t="s">
        <v>215</v>
      </c>
      <c r="F174" s="212" t="s">
        <v>216</v>
      </c>
      <c r="G174" s="213" t="s">
        <v>190</v>
      </c>
      <c r="H174" s="214">
        <v>25</v>
      </c>
      <c r="I174" s="215"/>
      <c r="J174" s="216">
        <f>ROUND(I174*H174,2)</f>
        <v>0</v>
      </c>
      <c r="K174" s="212" t="s">
        <v>125</v>
      </c>
      <c r="L174" s="43"/>
      <c r="M174" s="217" t="s">
        <v>1</v>
      </c>
      <c r="N174" s="218" t="s">
        <v>41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0.070000000000000007</v>
      </c>
      <c r="T174" s="220">
        <f>S174*H174</f>
        <v>1.7500000000000002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126</v>
      </c>
      <c r="AT174" s="221" t="s">
        <v>121</v>
      </c>
      <c r="AU174" s="221" t="s">
        <v>83</v>
      </c>
      <c r="AY174" s="16" t="s">
        <v>119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81</v>
      </c>
      <c r="BK174" s="222">
        <f>ROUND(I174*H174,2)</f>
        <v>0</v>
      </c>
      <c r="BL174" s="16" t="s">
        <v>126</v>
      </c>
      <c r="BM174" s="221" t="s">
        <v>217</v>
      </c>
    </row>
    <row r="175" s="2" customFormat="1" ht="44.25" customHeight="1">
      <c r="A175" s="37"/>
      <c r="B175" s="38"/>
      <c r="C175" s="210" t="s">
        <v>218</v>
      </c>
      <c r="D175" s="210" t="s">
        <v>121</v>
      </c>
      <c r="E175" s="211" t="s">
        <v>219</v>
      </c>
      <c r="F175" s="212" t="s">
        <v>220</v>
      </c>
      <c r="G175" s="213" t="s">
        <v>190</v>
      </c>
      <c r="H175" s="214">
        <v>25</v>
      </c>
      <c r="I175" s="215"/>
      <c r="J175" s="216">
        <f>ROUND(I175*H175,2)</f>
        <v>0</v>
      </c>
      <c r="K175" s="212" t="s">
        <v>125</v>
      </c>
      <c r="L175" s="43"/>
      <c r="M175" s="217" t="s">
        <v>1</v>
      </c>
      <c r="N175" s="218" t="s">
        <v>41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126</v>
      </c>
      <c r="AT175" s="221" t="s">
        <v>121</v>
      </c>
      <c r="AU175" s="221" t="s">
        <v>83</v>
      </c>
      <c r="AY175" s="16" t="s">
        <v>119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81</v>
      </c>
      <c r="BK175" s="222">
        <f>ROUND(I175*H175,2)</f>
        <v>0</v>
      </c>
      <c r="BL175" s="16" t="s">
        <v>126</v>
      </c>
      <c r="BM175" s="221" t="s">
        <v>221</v>
      </c>
    </row>
    <row r="176" s="12" customFormat="1" ht="22.8" customHeight="1">
      <c r="A176" s="12"/>
      <c r="B176" s="194"/>
      <c r="C176" s="195"/>
      <c r="D176" s="196" t="s">
        <v>75</v>
      </c>
      <c r="E176" s="208" t="s">
        <v>168</v>
      </c>
      <c r="F176" s="208" t="s">
        <v>222</v>
      </c>
      <c r="G176" s="195"/>
      <c r="H176" s="195"/>
      <c r="I176" s="198"/>
      <c r="J176" s="209">
        <f>BK176</f>
        <v>0</v>
      </c>
      <c r="K176" s="195"/>
      <c r="L176" s="200"/>
      <c r="M176" s="201"/>
      <c r="N176" s="202"/>
      <c r="O176" s="202"/>
      <c r="P176" s="203">
        <f>SUM(P177:P190)</f>
        <v>0</v>
      </c>
      <c r="Q176" s="202"/>
      <c r="R176" s="203">
        <f>SUM(R177:R190)</f>
        <v>3.9079999999999995</v>
      </c>
      <c r="S176" s="202"/>
      <c r="T176" s="204">
        <f>SUM(T177:T190)</f>
        <v>11.861999999999998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5" t="s">
        <v>81</v>
      </c>
      <c r="AT176" s="206" t="s">
        <v>75</v>
      </c>
      <c r="AU176" s="206" t="s">
        <v>81</v>
      </c>
      <c r="AY176" s="205" t="s">
        <v>119</v>
      </c>
      <c r="BK176" s="207">
        <f>SUM(BK177:BK190)</f>
        <v>0</v>
      </c>
    </row>
    <row r="177" s="2" customFormat="1" ht="24.15" customHeight="1">
      <c r="A177" s="37"/>
      <c r="B177" s="38"/>
      <c r="C177" s="210" t="s">
        <v>223</v>
      </c>
      <c r="D177" s="210" t="s">
        <v>121</v>
      </c>
      <c r="E177" s="211" t="s">
        <v>224</v>
      </c>
      <c r="F177" s="212" t="s">
        <v>225</v>
      </c>
      <c r="G177" s="213" t="s">
        <v>226</v>
      </c>
      <c r="H177" s="214">
        <v>1</v>
      </c>
      <c r="I177" s="215"/>
      <c r="J177" s="216">
        <f>ROUND(I177*H177,2)</f>
        <v>0</v>
      </c>
      <c r="K177" s="212" t="s">
        <v>1</v>
      </c>
      <c r="L177" s="43"/>
      <c r="M177" s="217" t="s">
        <v>1</v>
      </c>
      <c r="N177" s="218" t="s">
        <v>41</v>
      </c>
      <c r="O177" s="90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126</v>
      </c>
      <c r="AT177" s="221" t="s">
        <v>121</v>
      </c>
      <c r="AU177" s="221" t="s">
        <v>83</v>
      </c>
      <c r="AY177" s="16" t="s">
        <v>119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81</v>
      </c>
      <c r="BK177" s="222">
        <f>ROUND(I177*H177,2)</f>
        <v>0</v>
      </c>
      <c r="BL177" s="16" t="s">
        <v>126</v>
      </c>
      <c r="BM177" s="221" t="s">
        <v>227</v>
      </c>
    </row>
    <row r="178" s="2" customFormat="1" ht="24.15" customHeight="1">
      <c r="A178" s="37"/>
      <c r="B178" s="38"/>
      <c r="C178" s="210" t="s">
        <v>228</v>
      </c>
      <c r="D178" s="210" t="s">
        <v>121</v>
      </c>
      <c r="E178" s="211" t="s">
        <v>229</v>
      </c>
      <c r="F178" s="212" t="s">
        <v>230</v>
      </c>
      <c r="G178" s="213" t="s">
        <v>226</v>
      </c>
      <c r="H178" s="214">
        <v>1</v>
      </c>
      <c r="I178" s="215"/>
      <c r="J178" s="216">
        <f>ROUND(I178*H178,2)</f>
        <v>0</v>
      </c>
      <c r="K178" s="212" t="s">
        <v>1</v>
      </c>
      <c r="L178" s="43"/>
      <c r="M178" s="217" t="s">
        <v>1</v>
      </c>
      <c r="N178" s="218" t="s">
        <v>41</v>
      </c>
      <c r="O178" s="90"/>
      <c r="P178" s="219">
        <f>O178*H178</f>
        <v>0</v>
      </c>
      <c r="Q178" s="219">
        <v>0</v>
      </c>
      <c r="R178" s="219">
        <f>Q178*H178</f>
        <v>0</v>
      </c>
      <c r="S178" s="219">
        <v>6.1399999999999997</v>
      </c>
      <c r="T178" s="220">
        <f>S178*H178</f>
        <v>6.1399999999999997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126</v>
      </c>
      <c r="AT178" s="221" t="s">
        <v>121</v>
      </c>
      <c r="AU178" s="221" t="s">
        <v>83</v>
      </c>
      <c r="AY178" s="16" t="s">
        <v>119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81</v>
      </c>
      <c r="BK178" s="222">
        <f>ROUND(I178*H178,2)</f>
        <v>0</v>
      </c>
      <c r="BL178" s="16" t="s">
        <v>126</v>
      </c>
      <c r="BM178" s="221" t="s">
        <v>231</v>
      </c>
    </row>
    <row r="179" s="2" customFormat="1" ht="24.15" customHeight="1">
      <c r="A179" s="37"/>
      <c r="B179" s="38"/>
      <c r="C179" s="210" t="s">
        <v>7</v>
      </c>
      <c r="D179" s="210" t="s">
        <v>121</v>
      </c>
      <c r="E179" s="211" t="s">
        <v>232</v>
      </c>
      <c r="F179" s="212" t="s">
        <v>233</v>
      </c>
      <c r="G179" s="213" t="s">
        <v>177</v>
      </c>
      <c r="H179" s="214">
        <v>6</v>
      </c>
      <c r="I179" s="215"/>
      <c r="J179" s="216">
        <f>ROUND(I179*H179,2)</f>
        <v>0</v>
      </c>
      <c r="K179" s="212" t="s">
        <v>125</v>
      </c>
      <c r="L179" s="43"/>
      <c r="M179" s="217" t="s">
        <v>1</v>
      </c>
      <c r="N179" s="218" t="s">
        <v>41</v>
      </c>
      <c r="O179" s="90"/>
      <c r="P179" s="219">
        <f>O179*H179</f>
        <v>0</v>
      </c>
      <c r="Q179" s="219">
        <v>0</v>
      </c>
      <c r="R179" s="219">
        <f>Q179*H179</f>
        <v>0</v>
      </c>
      <c r="S179" s="219">
        <v>0.83699999999999997</v>
      </c>
      <c r="T179" s="220">
        <f>S179*H179</f>
        <v>5.0220000000000002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126</v>
      </c>
      <c r="AT179" s="221" t="s">
        <v>121</v>
      </c>
      <c r="AU179" s="221" t="s">
        <v>83</v>
      </c>
      <c r="AY179" s="16" t="s">
        <v>119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81</v>
      </c>
      <c r="BK179" s="222">
        <f>ROUND(I179*H179,2)</f>
        <v>0</v>
      </c>
      <c r="BL179" s="16" t="s">
        <v>126</v>
      </c>
      <c r="BM179" s="221" t="s">
        <v>234</v>
      </c>
    </row>
    <row r="180" s="13" customFormat="1">
      <c r="A180" s="13"/>
      <c r="B180" s="223"/>
      <c r="C180" s="224"/>
      <c r="D180" s="225" t="s">
        <v>128</v>
      </c>
      <c r="E180" s="226" t="s">
        <v>1</v>
      </c>
      <c r="F180" s="227" t="s">
        <v>235</v>
      </c>
      <c r="G180" s="224"/>
      <c r="H180" s="228">
        <v>6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128</v>
      </c>
      <c r="AU180" s="234" t="s">
        <v>83</v>
      </c>
      <c r="AV180" s="13" t="s">
        <v>83</v>
      </c>
      <c r="AW180" s="13" t="s">
        <v>32</v>
      </c>
      <c r="AX180" s="13" t="s">
        <v>81</v>
      </c>
      <c r="AY180" s="234" t="s">
        <v>119</v>
      </c>
    </row>
    <row r="181" s="2" customFormat="1" ht="24.15" customHeight="1">
      <c r="A181" s="37"/>
      <c r="B181" s="38"/>
      <c r="C181" s="210" t="s">
        <v>236</v>
      </c>
      <c r="D181" s="210" t="s">
        <v>121</v>
      </c>
      <c r="E181" s="211" t="s">
        <v>237</v>
      </c>
      <c r="F181" s="212" t="s">
        <v>238</v>
      </c>
      <c r="G181" s="213" t="s">
        <v>177</v>
      </c>
      <c r="H181" s="214">
        <v>50</v>
      </c>
      <c r="I181" s="215"/>
      <c r="J181" s="216">
        <f>ROUND(I181*H181,2)</f>
        <v>0</v>
      </c>
      <c r="K181" s="212" t="s">
        <v>125</v>
      </c>
      <c r="L181" s="43"/>
      <c r="M181" s="217" t="s">
        <v>1</v>
      </c>
      <c r="N181" s="218" t="s">
        <v>41</v>
      </c>
      <c r="O181" s="90"/>
      <c r="P181" s="219">
        <f>O181*H181</f>
        <v>0</v>
      </c>
      <c r="Q181" s="219">
        <v>0</v>
      </c>
      <c r="R181" s="219">
        <f>Q181*H181</f>
        <v>0</v>
      </c>
      <c r="S181" s="219">
        <v>0.014</v>
      </c>
      <c r="T181" s="220">
        <f>S181*H181</f>
        <v>0.70000000000000007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126</v>
      </c>
      <c r="AT181" s="221" t="s">
        <v>121</v>
      </c>
      <c r="AU181" s="221" t="s">
        <v>83</v>
      </c>
      <c r="AY181" s="16" t="s">
        <v>119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81</v>
      </c>
      <c r="BK181" s="222">
        <f>ROUND(I181*H181,2)</f>
        <v>0</v>
      </c>
      <c r="BL181" s="16" t="s">
        <v>126</v>
      </c>
      <c r="BM181" s="221" t="s">
        <v>239</v>
      </c>
    </row>
    <row r="182" s="13" customFormat="1">
      <c r="A182" s="13"/>
      <c r="B182" s="223"/>
      <c r="C182" s="224"/>
      <c r="D182" s="225" t="s">
        <v>128</v>
      </c>
      <c r="E182" s="226" t="s">
        <v>1</v>
      </c>
      <c r="F182" s="227" t="s">
        <v>240</v>
      </c>
      <c r="G182" s="224"/>
      <c r="H182" s="228">
        <v>50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128</v>
      </c>
      <c r="AU182" s="234" t="s">
        <v>83</v>
      </c>
      <c r="AV182" s="13" t="s">
        <v>83</v>
      </c>
      <c r="AW182" s="13" t="s">
        <v>32</v>
      </c>
      <c r="AX182" s="13" t="s">
        <v>81</v>
      </c>
      <c r="AY182" s="234" t="s">
        <v>119</v>
      </c>
    </row>
    <row r="183" s="2" customFormat="1" ht="21.75" customHeight="1">
      <c r="A183" s="37"/>
      <c r="B183" s="38"/>
      <c r="C183" s="210" t="s">
        <v>241</v>
      </c>
      <c r="D183" s="210" t="s">
        <v>121</v>
      </c>
      <c r="E183" s="211" t="s">
        <v>242</v>
      </c>
      <c r="F183" s="212" t="s">
        <v>243</v>
      </c>
      <c r="G183" s="213" t="s">
        <v>177</v>
      </c>
      <c r="H183" s="214">
        <v>4.5</v>
      </c>
      <c r="I183" s="215"/>
      <c r="J183" s="216">
        <f>ROUND(I183*H183,2)</f>
        <v>0</v>
      </c>
      <c r="K183" s="212" t="s">
        <v>125</v>
      </c>
      <c r="L183" s="43"/>
      <c r="M183" s="217" t="s">
        <v>1</v>
      </c>
      <c r="N183" s="218" t="s">
        <v>41</v>
      </c>
      <c r="O183" s="90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126</v>
      </c>
      <c r="AT183" s="221" t="s">
        <v>121</v>
      </c>
      <c r="AU183" s="221" t="s">
        <v>83</v>
      </c>
      <c r="AY183" s="16" t="s">
        <v>119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81</v>
      </c>
      <c r="BK183" s="222">
        <f>ROUND(I183*H183,2)</f>
        <v>0</v>
      </c>
      <c r="BL183" s="16" t="s">
        <v>126</v>
      </c>
      <c r="BM183" s="221" t="s">
        <v>244</v>
      </c>
    </row>
    <row r="184" s="13" customFormat="1">
      <c r="A184" s="13"/>
      <c r="B184" s="223"/>
      <c r="C184" s="224"/>
      <c r="D184" s="225" t="s">
        <v>128</v>
      </c>
      <c r="E184" s="226" t="s">
        <v>1</v>
      </c>
      <c r="F184" s="227" t="s">
        <v>245</v>
      </c>
      <c r="G184" s="224"/>
      <c r="H184" s="228">
        <v>4.5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128</v>
      </c>
      <c r="AU184" s="234" t="s">
        <v>83</v>
      </c>
      <c r="AV184" s="13" t="s">
        <v>83</v>
      </c>
      <c r="AW184" s="13" t="s">
        <v>32</v>
      </c>
      <c r="AX184" s="13" t="s">
        <v>81</v>
      </c>
      <c r="AY184" s="234" t="s">
        <v>119</v>
      </c>
    </row>
    <row r="185" s="2" customFormat="1" ht="24.15" customHeight="1">
      <c r="A185" s="37"/>
      <c r="B185" s="38"/>
      <c r="C185" s="210" t="s">
        <v>246</v>
      </c>
      <c r="D185" s="210" t="s">
        <v>121</v>
      </c>
      <c r="E185" s="211" t="s">
        <v>247</v>
      </c>
      <c r="F185" s="212" t="s">
        <v>248</v>
      </c>
      <c r="G185" s="213" t="s">
        <v>177</v>
      </c>
      <c r="H185" s="214">
        <v>4.5</v>
      </c>
      <c r="I185" s="215"/>
      <c r="J185" s="216">
        <f>ROUND(I185*H185,2)</f>
        <v>0</v>
      </c>
      <c r="K185" s="212" t="s">
        <v>125</v>
      </c>
      <c r="L185" s="43"/>
      <c r="M185" s="217" t="s">
        <v>1</v>
      </c>
      <c r="N185" s="218" t="s">
        <v>41</v>
      </c>
      <c r="O185" s="90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126</v>
      </c>
      <c r="AT185" s="221" t="s">
        <v>121</v>
      </c>
      <c r="AU185" s="221" t="s">
        <v>83</v>
      </c>
      <c r="AY185" s="16" t="s">
        <v>119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81</v>
      </c>
      <c r="BK185" s="222">
        <f>ROUND(I185*H185,2)</f>
        <v>0</v>
      </c>
      <c r="BL185" s="16" t="s">
        <v>126</v>
      </c>
      <c r="BM185" s="221" t="s">
        <v>249</v>
      </c>
    </row>
    <row r="186" s="13" customFormat="1">
      <c r="A186" s="13"/>
      <c r="B186" s="223"/>
      <c r="C186" s="224"/>
      <c r="D186" s="225" t="s">
        <v>128</v>
      </c>
      <c r="E186" s="226" t="s">
        <v>1</v>
      </c>
      <c r="F186" s="227" t="s">
        <v>245</v>
      </c>
      <c r="G186" s="224"/>
      <c r="H186" s="228">
        <v>4.5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128</v>
      </c>
      <c r="AU186" s="234" t="s">
        <v>83</v>
      </c>
      <c r="AV186" s="13" t="s">
        <v>83</v>
      </c>
      <c r="AW186" s="13" t="s">
        <v>32</v>
      </c>
      <c r="AX186" s="13" t="s">
        <v>81</v>
      </c>
      <c r="AY186" s="234" t="s">
        <v>119</v>
      </c>
    </row>
    <row r="187" s="2" customFormat="1" ht="37.8" customHeight="1">
      <c r="A187" s="37"/>
      <c r="B187" s="38"/>
      <c r="C187" s="210" t="s">
        <v>250</v>
      </c>
      <c r="D187" s="210" t="s">
        <v>121</v>
      </c>
      <c r="E187" s="211" t="s">
        <v>251</v>
      </c>
      <c r="F187" s="212" t="s">
        <v>252</v>
      </c>
      <c r="G187" s="213" t="s">
        <v>177</v>
      </c>
      <c r="H187" s="214">
        <v>50</v>
      </c>
      <c r="I187" s="215"/>
      <c r="J187" s="216">
        <f>ROUND(I187*H187,2)</f>
        <v>0</v>
      </c>
      <c r="K187" s="212" t="s">
        <v>125</v>
      </c>
      <c r="L187" s="43"/>
      <c r="M187" s="217" t="s">
        <v>1</v>
      </c>
      <c r="N187" s="218" t="s">
        <v>41</v>
      </c>
      <c r="O187" s="90"/>
      <c r="P187" s="219">
        <f>O187*H187</f>
        <v>0</v>
      </c>
      <c r="Q187" s="219">
        <v>0.078159999999999993</v>
      </c>
      <c r="R187" s="219">
        <f>Q187*H187</f>
        <v>3.9079999999999995</v>
      </c>
      <c r="S187" s="219">
        <v>0</v>
      </c>
      <c r="T187" s="22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1" t="s">
        <v>126</v>
      </c>
      <c r="AT187" s="221" t="s">
        <v>121</v>
      </c>
      <c r="AU187" s="221" t="s">
        <v>83</v>
      </c>
      <c r="AY187" s="16" t="s">
        <v>119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6" t="s">
        <v>81</v>
      </c>
      <c r="BK187" s="222">
        <f>ROUND(I187*H187,2)</f>
        <v>0</v>
      </c>
      <c r="BL187" s="16" t="s">
        <v>126</v>
      </c>
      <c r="BM187" s="221" t="s">
        <v>253</v>
      </c>
    </row>
    <row r="188" s="13" customFormat="1">
      <c r="A188" s="13"/>
      <c r="B188" s="223"/>
      <c r="C188" s="224"/>
      <c r="D188" s="225" t="s">
        <v>128</v>
      </c>
      <c r="E188" s="226" t="s">
        <v>1</v>
      </c>
      <c r="F188" s="227" t="s">
        <v>240</v>
      </c>
      <c r="G188" s="224"/>
      <c r="H188" s="228">
        <v>50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128</v>
      </c>
      <c r="AU188" s="234" t="s">
        <v>83</v>
      </c>
      <c r="AV188" s="13" t="s">
        <v>83</v>
      </c>
      <c r="AW188" s="13" t="s">
        <v>32</v>
      </c>
      <c r="AX188" s="13" t="s">
        <v>81</v>
      </c>
      <c r="AY188" s="234" t="s">
        <v>119</v>
      </c>
    </row>
    <row r="189" s="2" customFormat="1" ht="37.8" customHeight="1">
      <c r="A189" s="37"/>
      <c r="B189" s="38"/>
      <c r="C189" s="210" t="s">
        <v>254</v>
      </c>
      <c r="D189" s="210" t="s">
        <v>121</v>
      </c>
      <c r="E189" s="211" t="s">
        <v>255</v>
      </c>
      <c r="F189" s="212" t="s">
        <v>256</v>
      </c>
      <c r="G189" s="213" t="s">
        <v>177</v>
      </c>
      <c r="H189" s="214">
        <v>50</v>
      </c>
      <c r="I189" s="215"/>
      <c r="J189" s="216">
        <f>ROUND(I189*H189,2)</f>
        <v>0</v>
      </c>
      <c r="K189" s="212" t="s">
        <v>125</v>
      </c>
      <c r="L189" s="43"/>
      <c r="M189" s="217" t="s">
        <v>1</v>
      </c>
      <c r="N189" s="218" t="s">
        <v>41</v>
      </c>
      <c r="O189" s="90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126</v>
      </c>
      <c r="AT189" s="221" t="s">
        <v>121</v>
      </c>
      <c r="AU189" s="221" t="s">
        <v>83</v>
      </c>
      <c r="AY189" s="16" t="s">
        <v>119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81</v>
      </c>
      <c r="BK189" s="222">
        <f>ROUND(I189*H189,2)</f>
        <v>0</v>
      </c>
      <c r="BL189" s="16" t="s">
        <v>126</v>
      </c>
      <c r="BM189" s="221" t="s">
        <v>257</v>
      </c>
    </row>
    <row r="190" s="13" customFormat="1">
      <c r="A190" s="13"/>
      <c r="B190" s="223"/>
      <c r="C190" s="224"/>
      <c r="D190" s="225" t="s">
        <v>128</v>
      </c>
      <c r="E190" s="226" t="s">
        <v>1</v>
      </c>
      <c r="F190" s="227" t="s">
        <v>240</v>
      </c>
      <c r="G190" s="224"/>
      <c r="H190" s="228">
        <v>50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128</v>
      </c>
      <c r="AU190" s="234" t="s">
        <v>83</v>
      </c>
      <c r="AV190" s="13" t="s">
        <v>83</v>
      </c>
      <c r="AW190" s="13" t="s">
        <v>32</v>
      </c>
      <c r="AX190" s="13" t="s">
        <v>81</v>
      </c>
      <c r="AY190" s="234" t="s">
        <v>119</v>
      </c>
    </row>
    <row r="191" s="12" customFormat="1" ht="22.8" customHeight="1">
      <c r="A191" s="12"/>
      <c r="B191" s="194"/>
      <c r="C191" s="195"/>
      <c r="D191" s="196" t="s">
        <v>75</v>
      </c>
      <c r="E191" s="208" t="s">
        <v>258</v>
      </c>
      <c r="F191" s="208" t="s">
        <v>259</v>
      </c>
      <c r="G191" s="195"/>
      <c r="H191" s="195"/>
      <c r="I191" s="198"/>
      <c r="J191" s="209">
        <f>BK191</f>
        <v>0</v>
      </c>
      <c r="K191" s="195"/>
      <c r="L191" s="200"/>
      <c r="M191" s="201"/>
      <c r="N191" s="202"/>
      <c r="O191" s="202"/>
      <c r="P191" s="203">
        <f>SUM(P192:P199)</f>
        <v>0</v>
      </c>
      <c r="Q191" s="202"/>
      <c r="R191" s="203">
        <f>SUM(R192:R199)</f>
        <v>0</v>
      </c>
      <c r="S191" s="202"/>
      <c r="T191" s="204">
        <f>SUM(T192:T199)</f>
        <v>38.25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5" t="s">
        <v>81</v>
      </c>
      <c r="AT191" s="206" t="s">
        <v>75</v>
      </c>
      <c r="AU191" s="206" t="s">
        <v>81</v>
      </c>
      <c r="AY191" s="205" t="s">
        <v>119</v>
      </c>
      <c r="BK191" s="207">
        <f>SUM(BK192:BK199)</f>
        <v>0</v>
      </c>
    </row>
    <row r="192" s="2" customFormat="1" ht="49.05" customHeight="1">
      <c r="A192" s="37"/>
      <c r="B192" s="38"/>
      <c r="C192" s="210" t="s">
        <v>260</v>
      </c>
      <c r="D192" s="210" t="s">
        <v>121</v>
      </c>
      <c r="E192" s="211" t="s">
        <v>261</v>
      </c>
      <c r="F192" s="212" t="s">
        <v>262</v>
      </c>
      <c r="G192" s="213" t="s">
        <v>124</v>
      </c>
      <c r="H192" s="214">
        <v>25.5</v>
      </c>
      <c r="I192" s="215"/>
      <c r="J192" s="216">
        <f>ROUND(I192*H192,2)</f>
        <v>0</v>
      </c>
      <c r="K192" s="212" t="s">
        <v>125</v>
      </c>
      <c r="L192" s="43"/>
      <c r="M192" s="217" t="s">
        <v>1</v>
      </c>
      <c r="N192" s="218" t="s">
        <v>41</v>
      </c>
      <c r="O192" s="90"/>
      <c r="P192" s="219">
        <f>O192*H192</f>
        <v>0</v>
      </c>
      <c r="Q192" s="219">
        <v>0</v>
      </c>
      <c r="R192" s="219">
        <f>Q192*H192</f>
        <v>0</v>
      </c>
      <c r="S192" s="219">
        <v>1.5</v>
      </c>
      <c r="T192" s="220">
        <f>S192*H192</f>
        <v>38.25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126</v>
      </c>
      <c r="AT192" s="221" t="s">
        <v>121</v>
      </c>
      <c r="AU192" s="221" t="s">
        <v>83</v>
      </c>
      <c r="AY192" s="16" t="s">
        <v>119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81</v>
      </c>
      <c r="BK192" s="222">
        <f>ROUND(I192*H192,2)</f>
        <v>0</v>
      </c>
      <c r="BL192" s="16" t="s">
        <v>126</v>
      </c>
      <c r="BM192" s="221" t="s">
        <v>263</v>
      </c>
    </row>
    <row r="193" s="13" customFormat="1">
      <c r="A193" s="13"/>
      <c r="B193" s="223"/>
      <c r="C193" s="224"/>
      <c r="D193" s="225" t="s">
        <v>128</v>
      </c>
      <c r="E193" s="226" t="s">
        <v>1</v>
      </c>
      <c r="F193" s="227" t="s">
        <v>264</v>
      </c>
      <c r="G193" s="224"/>
      <c r="H193" s="228">
        <v>25.5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128</v>
      </c>
      <c r="AU193" s="234" t="s">
        <v>83</v>
      </c>
      <c r="AV193" s="13" t="s">
        <v>83</v>
      </c>
      <c r="AW193" s="13" t="s">
        <v>32</v>
      </c>
      <c r="AX193" s="13" t="s">
        <v>81</v>
      </c>
      <c r="AY193" s="234" t="s">
        <v>119</v>
      </c>
    </row>
    <row r="194" s="2" customFormat="1" ht="33" customHeight="1">
      <c r="A194" s="37"/>
      <c r="B194" s="38"/>
      <c r="C194" s="210" t="s">
        <v>265</v>
      </c>
      <c r="D194" s="210" t="s">
        <v>121</v>
      </c>
      <c r="E194" s="211" t="s">
        <v>266</v>
      </c>
      <c r="F194" s="212" t="s">
        <v>267</v>
      </c>
      <c r="G194" s="213" t="s">
        <v>138</v>
      </c>
      <c r="H194" s="214">
        <v>100.312</v>
      </c>
      <c r="I194" s="215"/>
      <c r="J194" s="216">
        <f>ROUND(I194*H194,2)</f>
        <v>0</v>
      </c>
      <c r="K194" s="212" t="s">
        <v>125</v>
      </c>
      <c r="L194" s="43"/>
      <c r="M194" s="217" t="s">
        <v>1</v>
      </c>
      <c r="N194" s="218" t="s">
        <v>41</v>
      </c>
      <c r="O194" s="90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126</v>
      </c>
      <c r="AT194" s="221" t="s">
        <v>121</v>
      </c>
      <c r="AU194" s="221" t="s">
        <v>83</v>
      </c>
      <c r="AY194" s="16" t="s">
        <v>119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81</v>
      </c>
      <c r="BK194" s="222">
        <f>ROUND(I194*H194,2)</f>
        <v>0</v>
      </c>
      <c r="BL194" s="16" t="s">
        <v>126</v>
      </c>
      <c r="BM194" s="221" t="s">
        <v>268</v>
      </c>
    </row>
    <row r="195" s="2" customFormat="1" ht="44.25" customHeight="1">
      <c r="A195" s="37"/>
      <c r="B195" s="38"/>
      <c r="C195" s="210" t="s">
        <v>269</v>
      </c>
      <c r="D195" s="210" t="s">
        <v>121</v>
      </c>
      <c r="E195" s="211" t="s">
        <v>270</v>
      </c>
      <c r="F195" s="212" t="s">
        <v>271</v>
      </c>
      <c r="G195" s="213" t="s">
        <v>138</v>
      </c>
      <c r="H195" s="214">
        <v>401.24799999999999</v>
      </c>
      <c r="I195" s="215"/>
      <c r="J195" s="216">
        <f>ROUND(I195*H195,2)</f>
        <v>0</v>
      </c>
      <c r="K195" s="212" t="s">
        <v>125</v>
      </c>
      <c r="L195" s="43"/>
      <c r="M195" s="217" t="s">
        <v>1</v>
      </c>
      <c r="N195" s="218" t="s">
        <v>41</v>
      </c>
      <c r="O195" s="90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126</v>
      </c>
      <c r="AT195" s="221" t="s">
        <v>121</v>
      </c>
      <c r="AU195" s="221" t="s">
        <v>83</v>
      </c>
      <c r="AY195" s="16" t="s">
        <v>119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81</v>
      </c>
      <c r="BK195" s="222">
        <f>ROUND(I195*H195,2)</f>
        <v>0</v>
      </c>
      <c r="BL195" s="16" t="s">
        <v>126</v>
      </c>
      <c r="BM195" s="221" t="s">
        <v>272</v>
      </c>
    </row>
    <row r="196" s="13" customFormat="1">
      <c r="A196" s="13"/>
      <c r="B196" s="223"/>
      <c r="C196" s="224"/>
      <c r="D196" s="225" t="s">
        <v>128</v>
      </c>
      <c r="E196" s="226" t="s">
        <v>1</v>
      </c>
      <c r="F196" s="227" t="s">
        <v>273</v>
      </c>
      <c r="G196" s="224"/>
      <c r="H196" s="228">
        <v>401.24799999999999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128</v>
      </c>
      <c r="AU196" s="234" t="s">
        <v>83</v>
      </c>
      <c r="AV196" s="13" t="s">
        <v>83</v>
      </c>
      <c r="AW196" s="13" t="s">
        <v>32</v>
      </c>
      <c r="AX196" s="13" t="s">
        <v>81</v>
      </c>
      <c r="AY196" s="234" t="s">
        <v>119</v>
      </c>
    </row>
    <row r="197" s="2" customFormat="1" ht="44.25" customHeight="1">
      <c r="A197" s="37"/>
      <c r="B197" s="38"/>
      <c r="C197" s="210" t="s">
        <v>274</v>
      </c>
      <c r="D197" s="210" t="s">
        <v>121</v>
      </c>
      <c r="E197" s="211" t="s">
        <v>275</v>
      </c>
      <c r="F197" s="212" t="s">
        <v>276</v>
      </c>
      <c r="G197" s="213" t="s">
        <v>138</v>
      </c>
      <c r="H197" s="214">
        <v>100.312</v>
      </c>
      <c r="I197" s="215"/>
      <c r="J197" s="216">
        <f>ROUND(I197*H197,2)</f>
        <v>0</v>
      </c>
      <c r="K197" s="212" t="s">
        <v>125</v>
      </c>
      <c r="L197" s="43"/>
      <c r="M197" s="217" t="s">
        <v>1</v>
      </c>
      <c r="N197" s="218" t="s">
        <v>41</v>
      </c>
      <c r="O197" s="90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126</v>
      </c>
      <c r="AT197" s="221" t="s">
        <v>121</v>
      </c>
      <c r="AU197" s="221" t="s">
        <v>83</v>
      </c>
      <c r="AY197" s="16" t="s">
        <v>119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81</v>
      </c>
      <c r="BK197" s="222">
        <f>ROUND(I197*H197,2)</f>
        <v>0</v>
      </c>
      <c r="BL197" s="16" t="s">
        <v>126</v>
      </c>
      <c r="BM197" s="221" t="s">
        <v>277</v>
      </c>
    </row>
    <row r="198" s="13" customFormat="1">
      <c r="A198" s="13"/>
      <c r="B198" s="223"/>
      <c r="C198" s="224"/>
      <c r="D198" s="225" t="s">
        <v>128</v>
      </c>
      <c r="E198" s="226" t="s">
        <v>1</v>
      </c>
      <c r="F198" s="227" t="s">
        <v>278</v>
      </c>
      <c r="G198" s="224"/>
      <c r="H198" s="228">
        <v>100.312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128</v>
      </c>
      <c r="AU198" s="234" t="s">
        <v>83</v>
      </c>
      <c r="AV198" s="13" t="s">
        <v>83</v>
      </c>
      <c r="AW198" s="13" t="s">
        <v>32</v>
      </c>
      <c r="AX198" s="13" t="s">
        <v>81</v>
      </c>
      <c r="AY198" s="234" t="s">
        <v>119</v>
      </c>
    </row>
    <row r="199" s="2" customFormat="1" ht="55.5" customHeight="1">
      <c r="A199" s="37"/>
      <c r="B199" s="38"/>
      <c r="C199" s="210" t="s">
        <v>279</v>
      </c>
      <c r="D199" s="210" t="s">
        <v>121</v>
      </c>
      <c r="E199" s="211" t="s">
        <v>280</v>
      </c>
      <c r="F199" s="212" t="s">
        <v>281</v>
      </c>
      <c r="G199" s="213" t="s">
        <v>138</v>
      </c>
      <c r="H199" s="214">
        <v>100.312</v>
      </c>
      <c r="I199" s="215"/>
      <c r="J199" s="216">
        <f>ROUND(I199*H199,2)</f>
        <v>0</v>
      </c>
      <c r="K199" s="212" t="s">
        <v>125</v>
      </c>
      <c r="L199" s="43"/>
      <c r="M199" s="217" t="s">
        <v>1</v>
      </c>
      <c r="N199" s="218" t="s">
        <v>41</v>
      </c>
      <c r="O199" s="90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1" t="s">
        <v>126</v>
      </c>
      <c r="AT199" s="221" t="s">
        <v>121</v>
      </c>
      <c r="AU199" s="221" t="s">
        <v>83</v>
      </c>
      <c r="AY199" s="16" t="s">
        <v>119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6" t="s">
        <v>81</v>
      </c>
      <c r="BK199" s="222">
        <f>ROUND(I199*H199,2)</f>
        <v>0</v>
      </c>
      <c r="BL199" s="16" t="s">
        <v>126</v>
      </c>
      <c r="BM199" s="221" t="s">
        <v>282</v>
      </c>
    </row>
    <row r="200" s="12" customFormat="1" ht="22.8" customHeight="1">
      <c r="A200" s="12"/>
      <c r="B200" s="194"/>
      <c r="C200" s="195"/>
      <c r="D200" s="196" t="s">
        <v>75</v>
      </c>
      <c r="E200" s="208" t="s">
        <v>283</v>
      </c>
      <c r="F200" s="208" t="s">
        <v>284</v>
      </c>
      <c r="G200" s="195"/>
      <c r="H200" s="195"/>
      <c r="I200" s="198"/>
      <c r="J200" s="209">
        <f>BK200</f>
        <v>0</v>
      </c>
      <c r="K200" s="195"/>
      <c r="L200" s="200"/>
      <c r="M200" s="201"/>
      <c r="N200" s="202"/>
      <c r="O200" s="202"/>
      <c r="P200" s="203">
        <f>P201</f>
        <v>0</v>
      </c>
      <c r="Q200" s="202"/>
      <c r="R200" s="203">
        <f>R201</f>
        <v>0</v>
      </c>
      <c r="S200" s="202"/>
      <c r="T200" s="20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5" t="s">
        <v>81</v>
      </c>
      <c r="AT200" s="206" t="s">
        <v>75</v>
      </c>
      <c r="AU200" s="206" t="s">
        <v>81</v>
      </c>
      <c r="AY200" s="205" t="s">
        <v>119</v>
      </c>
      <c r="BK200" s="207">
        <f>BK201</f>
        <v>0</v>
      </c>
    </row>
    <row r="201" s="2" customFormat="1" ht="24.15" customHeight="1">
      <c r="A201" s="37"/>
      <c r="B201" s="38"/>
      <c r="C201" s="210" t="s">
        <v>285</v>
      </c>
      <c r="D201" s="210" t="s">
        <v>121</v>
      </c>
      <c r="E201" s="211" t="s">
        <v>286</v>
      </c>
      <c r="F201" s="212" t="s">
        <v>287</v>
      </c>
      <c r="G201" s="213" t="s">
        <v>138</v>
      </c>
      <c r="H201" s="214">
        <v>111.407</v>
      </c>
      <c r="I201" s="215"/>
      <c r="J201" s="216">
        <f>ROUND(I201*H201,2)</f>
        <v>0</v>
      </c>
      <c r="K201" s="212" t="s">
        <v>125</v>
      </c>
      <c r="L201" s="43"/>
      <c r="M201" s="217" t="s">
        <v>1</v>
      </c>
      <c r="N201" s="218" t="s">
        <v>41</v>
      </c>
      <c r="O201" s="90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1" t="s">
        <v>126</v>
      </c>
      <c r="AT201" s="221" t="s">
        <v>121</v>
      </c>
      <c r="AU201" s="221" t="s">
        <v>83</v>
      </c>
      <c r="AY201" s="16" t="s">
        <v>119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6" t="s">
        <v>81</v>
      </c>
      <c r="BK201" s="222">
        <f>ROUND(I201*H201,2)</f>
        <v>0</v>
      </c>
      <c r="BL201" s="16" t="s">
        <v>126</v>
      </c>
      <c r="BM201" s="221" t="s">
        <v>288</v>
      </c>
    </row>
    <row r="202" s="12" customFormat="1" ht="25.92" customHeight="1">
      <c r="A202" s="12"/>
      <c r="B202" s="194"/>
      <c r="C202" s="195"/>
      <c r="D202" s="196" t="s">
        <v>75</v>
      </c>
      <c r="E202" s="197" t="s">
        <v>289</v>
      </c>
      <c r="F202" s="197" t="s">
        <v>290</v>
      </c>
      <c r="G202" s="195"/>
      <c r="H202" s="195"/>
      <c r="I202" s="198"/>
      <c r="J202" s="199">
        <f>BK202</f>
        <v>0</v>
      </c>
      <c r="K202" s="195"/>
      <c r="L202" s="200"/>
      <c r="M202" s="201"/>
      <c r="N202" s="202"/>
      <c r="O202" s="202"/>
      <c r="P202" s="203">
        <f>P203</f>
        <v>0</v>
      </c>
      <c r="Q202" s="202"/>
      <c r="R202" s="203">
        <f>R203</f>
        <v>0.0018799999999999999</v>
      </c>
      <c r="S202" s="202"/>
      <c r="T202" s="204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5" t="s">
        <v>83</v>
      </c>
      <c r="AT202" s="206" t="s">
        <v>75</v>
      </c>
      <c r="AU202" s="206" t="s">
        <v>76</v>
      </c>
      <c r="AY202" s="205" t="s">
        <v>119</v>
      </c>
      <c r="BK202" s="207">
        <f>BK203</f>
        <v>0</v>
      </c>
    </row>
    <row r="203" s="12" customFormat="1" ht="22.8" customHeight="1">
      <c r="A203" s="12"/>
      <c r="B203" s="194"/>
      <c r="C203" s="195"/>
      <c r="D203" s="196" t="s">
        <v>75</v>
      </c>
      <c r="E203" s="208" t="s">
        <v>291</v>
      </c>
      <c r="F203" s="208" t="s">
        <v>292</v>
      </c>
      <c r="G203" s="195"/>
      <c r="H203" s="195"/>
      <c r="I203" s="198"/>
      <c r="J203" s="209">
        <f>BK203</f>
        <v>0</v>
      </c>
      <c r="K203" s="195"/>
      <c r="L203" s="200"/>
      <c r="M203" s="201"/>
      <c r="N203" s="202"/>
      <c r="O203" s="202"/>
      <c r="P203" s="203">
        <f>SUM(P204:P206)</f>
        <v>0</v>
      </c>
      <c r="Q203" s="202"/>
      <c r="R203" s="203">
        <f>SUM(R204:R206)</f>
        <v>0.0018799999999999999</v>
      </c>
      <c r="S203" s="202"/>
      <c r="T203" s="204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5" t="s">
        <v>83</v>
      </c>
      <c r="AT203" s="206" t="s">
        <v>75</v>
      </c>
      <c r="AU203" s="206" t="s">
        <v>81</v>
      </c>
      <c r="AY203" s="205" t="s">
        <v>119</v>
      </c>
      <c r="BK203" s="207">
        <f>SUM(BK204:BK206)</f>
        <v>0</v>
      </c>
    </row>
    <row r="204" s="2" customFormat="1" ht="24.15" customHeight="1">
      <c r="A204" s="37"/>
      <c r="B204" s="38"/>
      <c r="C204" s="210" t="s">
        <v>293</v>
      </c>
      <c r="D204" s="210" t="s">
        <v>121</v>
      </c>
      <c r="E204" s="211" t="s">
        <v>294</v>
      </c>
      <c r="F204" s="212" t="s">
        <v>295</v>
      </c>
      <c r="G204" s="213" t="s">
        <v>190</v>
      </c>
      <c r="H204" s="214">
        <v>4</v>
      </c>
      <c r="I204" s="215"/>
      <c r="J204" s="216">
        <f>ROUND(I204*H204,2)</f>
        <v>0</v>
      </c>
      <c r="K204" s="212" t="s">
        <v>125</v>
      </c>
      <c r="L204" s="43"/>
      <c r="M204" s="217" t="s">
        <v>1</v>
      </c>
      <c r="N204" s="218" t="s">
        <v>41</v>
      </c>
      <c r="O204" s="90"/>
      <c r="P204" s="219">
        <f>O204*H204</f>
        <v>0</v>
      </c>
      <c r="Q204" s="219">
        <v>0.00046999999999999999</v>
      </c>
      <c r="R204" s="219">
        <f>Q204*H204</f>
        <v>0.0018799999999999999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209</v>
      </c>
      <c r="AT204" s="221" t="s">
        <v>121</v>
      </c>
      <c r="AU204" s="221" t="s">
        <v>83</v>
      </c>
      <c r="AY204" s="16" t="s">
        <v>119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81</v>
      </c>
      <c r="BK204" s="222">
        <f>ROUND(I204*H204,2)</f>
        <v>0</v>
      </c>
      <c r="BL204" s="16" t="s">
        <v>209</v>
      </c>
      <c r="BM204" s="221" t="s">
        <v>296</v>
      </c>
    </row>
    <row r="205" s="13" customFormat="1">
      <c r="A205" s="13"/>
      <c r="B205" s="223"/>
      <c r="C205" s="224"/>
      <c r="D205" s="225" t="s">
        <v>128</v>
      </c>
      <c r="E205" s="226" t="s">
        <v>1</v>
      </c>
      <c r="F205" s="227" t="s">
        <v>297</v>
      </c>
      <c r="G205" s="224"/>
      <c r="H205" s="228">
        <v>4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128</v>
      </c>
      <c r="AU205" s="234" t="s">
        <v>83</v>
      </c>
      <c r="AV205" s="13" t="s">
        <v>83</v>
      </c>
      <c r="AW205" s="13" t="s">
        <v>32</v>
      </c>
      <c r="AX205" s="13" t="s">
        <v>81</v>
      </c>
      <c r="AY205" s="234" t="s">
        <v>119</v>
      </c>
    </row>
    <row r="206" s="2" customFormat="1" ht="44.25" customHeight="1">
      <c r="A206" s="37"/>
      <c r="B206" s="38"/>
      <c r="C206" s="210" t="s">
        <v>298</v>
      </c>
      <c r="D206" s="210" t="s">
        <v>121</v>
      </c>
      <c r="E206" s="211" t="s">
        <v>299</v>
      </c>
      <c r="F206" s="212" t="s">
        <v>300</v>
      </c>
      <c r="G206" s="213" t="s">
        <v>301</v>
      </c>
      <c r="H206" s="256"/>
      <c r="I206" s="215"/>
      <c r="J206" s="216">
        <f>ROUND(I206*H206,2)</f>
        <v>0</v>
      </c>
      <c r="K206" s="212" t="s">
        <v>125</v>
      </c>
      <c r="L206" s="43"/>
      <c r="M206" s="217" t="s">
        <v>1</v>
      </c>
      <c r="N206" s="218" t="s">
        <v>41</v>
      </c>
      <c r="O206" s="90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1" t="s">
        <v>209</v>
      </c>
      <c r="AT206" s="221" t="s">
        <v>121</v>
      </c>
      <c r="AU206" s="221" t="s">
        <v>83</v>
      </c>
      <c r="AY206" s="16" t="s">
        <v>119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6" t="s">
        <v>81</v>
      </c>
      <c r="BK206" s="222">
        <f>ROUND(I206*H206,2)</f>
        <v>0</v>
      </c>
      <c r="BL206" s="16" t="s">
        <v>209</v>
      </c>
      <c r="BM206" s="221" t="s">
        <v>302</v>
      </c>
    </row>
    <row r="207" s="12" customFormat="1" ht="25.92" customHeight="1">
      <c r="A207" s="12"/>
      <c r="B207" s="194"/>
      <c r="C207" s="195"/>
      <c r="D207" s="196" t="s">
        <v>75</v>
      </c>
      <c r="E207" s="197" t="s">
        <v>303</v>
      </c>
      <c r="F207" s="197" t="s">
        <v>304</v>
      </c>
      <c r="G207" s="195"/>
      <c r="H207" s="195"/>
      <c r="I207" s="198"/>
      <c r="J207" s="199">
        <f>BK207</f>
        <v>0</v>
      </c>
      <c r="K207" s="195"/>
      <c r="L207" s="200"/>
      <c r="M207" s="201"/>
      <c r="N207" s="202"/>
      <c r="O207" s="202"/>
      <c r="P207" s="203">
        <f>P208+P214</f>
        <v>0</v>
      </c>
      <c r="Q207" s="202"/>
      <c r="R207" s="203">
        <f>R208+R214</f>
        <v>0</v>
      </c>
      <c r="S207" s="202"/>
      <c r="T207" s="204">
        <f>T208+T214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5" t="s">
        <v>145</v>
      </c>
      <c r="AT207" s="206" t="s">
        <v>75</v>
      </c>
      <c r="AU207" s="206" t="s">
        <v>76</v>
      </c>
      <c r="AY207" s="205" t="s">
        <v>119</v>
      </c>
      <c r="BK207" s="207">
        <f>BK208+BK214</f>
        <v>0</v>
      </c>
    </row>
    <row r="208" s="12" customFormat="1" ht="22.8" customHeight="1">
      <c r="A208" s="12"/>
      <c r="B208" s="194"/>
      <c r="C208" s="195"/>
      <c r="D208" s="196" t="s">
        <v>75</v>
      </c>
      <c r="E208" s="208" t="s">
        <v>305</v>
      </c>
      <c r="F208" s="208" t="s">
        <v>306</v>
      </c>
      <c r="G208" s="195"/>
      <c r="H208" s="195"/>
      <c r="I208" s="198"/>
      <c r="J208" s="209">
        <f>BK208</f>
        <v>0</v>
      </c>
      <c r="K208" s="195"/>
      <c r="L208" s="200"/>
      <c r="M208" s="201"/>
      <c r="N208" s="202"/>
      <c r="O208" s="202"/>
      <c r="P208" s="203">
        <f>SUM(P209:P213)</f>
        <v>0</v>
      </c>
      <c r="Q208" s="202"/>
      <c r="R208" s="203">
        <f>SUM(R209:R213)</f>
        <v>0</v>
      </c>
      <c r="S208" s="202"/>
      <c r="T208" s="204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5" t="s">
        <v>145</v>
      </c>
      <c r="AT208" s="206" t="s">
        <v>75</v>
      </c>
      <c r="AU208" s="206" t="s">
        <v>81</v>
      </c>
      <c r="AY208" s="205" t="s">
        <v>119</v>
      </c>
      <c r="BK208" s="207">
        <f>SUM(BK209:BK213)</f>
        <v>0</v>
      </c>
    </row>
    <row r="209" s="2" customFormat="1" ht="16.5" customHeight="1">
      <c r="A209" s="37"/>
      <c r="B209" s="38"/>
      <c r="C209" s="210" t="s">
        <v>307</v>
      </c>
      <c r="D209" s="210" t="s">
        <v>121</v>
      </c>
      <c r="E209" s="211" t="s">
        <v>308</v>
      </c>
      <c r="F209" s="212" t="s">
        <v>309</v>
      </c>
      <c r="G209" s="213" t="s">
        <v>226</v>
      </c>
      <c r="H209" s="214">
        <v>1</v>
      </c>
      <c r="I209" s="215"/>
      <c r="J209" s="216">
        <f>ROUND(I209*H209,2)</f>
        <v>0</v>
      </c>
      <c r="K209" s="212" t="s">
        <v>125</v>
      </c>
      <c r="L209" s="43"/>
      <c r="M209" s="217" t="s">
        <v>1</v>
      </c>
      <c r="N209" s="218" t="s">
        <v>41</v>
      </c>
      <c r="O209" s="90"/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1" t="s">
        <v>310</v>
      </c>
      <c r="AT209" s="221" t="s">
        <v>121</v>
      </c>
      <c r="AU209" s="221" t="s">
        <v>83</v>
      </c>
      <c r="AY209" s="16" t="s">
        <v>119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6" t="s">
        <v>81</v>
      </c>
      <c r="BK209" s="222">
        <f>ROUND(I209*H209,2)</f>
        <v>0</v>
      </c>
      <c r="BL209" s="16" t="s">
        <v>310</v>
      </c>
      <c r="BM209" s="221" t="s">
        <v>311</v>
      </c>
    </row>
    <row r="210" s="13" customFormat="1">
      <c r="A210" s="13"/>
      <c r="B210" s="223"/>
      <c r="C210" s="224"/>
      <c r="D210" s="225" t="s">
        <v>128</v>
      </c>
      <c r="E210" s="226" t="s">
        <v>1</v>
      </c>
      <c r="F210" s="227" t="s">
        <v>312</v>
      </c>
      <c r="G210" s="224"/>
      <c r="H210" s="228">
        <v>1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128</v>
      </c>
      <c r="AU210" s="234" t="s">
        <v>83</v>
      </c>
      <c r="AV210" s="13" t="s">
        <v>83</v>
      </c>
      <c r="AW210" s="13" t="s">
        <v>32</v>
      </c>
      <c r="AX210" s="13" t="s">
        <v>81</v>
      </c>
      <c r="AY210" s="234" t="s">
        <v>119</v>
      </c>
    </row>
    <row r="211" s="2" customFormat="1" ht="16.5" customHeight="1">
      <c r="A211" s="37"/>
      <c r="B211" s="38"/>
      <c r="C211" s="210" t="s">
        <v>313</v>
      </c>
      <c r="D211" s="210" t="s">
        <v>121</v>
      </c>
      <c r="E211" s="211" t="s">
        <v>314</v>
      </c>
      <c r="F211" s="212" t="s">
        <v>315</v>
      </c>
      <c r="G211" s="213" t="s">
        <v>226</v>
      </c>
      <c r="H211" s="214">
        <v>1</v>
      </c>
      <c r="I211" s="215"/>
      <c r="J211" s="216">
        <f>ROUND(I211*H211,2)</f>
        <v>0</v>
      </c>
      <c r="K211" s="212" t="s">
        <v>125</v>
      </c>
      <c r="L211" s="43"/>
      <c r="M211" s="217" t="s">
        <v>1</v>
      </c>
      <c r="N211" s="218" t="s">
        <v>41</v>
      </c>
      <c r="O211" s="90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1" t="s">
        <v>310</v>
      </c>
      <c r="AT211" s="221" t="s">
        <v>121</v>
      </c>
      <c r="AU211" s="221" t="s">
        <v>83</v>
      </c>
      <c r="AY211" s="16" t="s">
        <v>119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6" t="s">
        <v>81</v>
      </c>
      <c r="BK211" s="222">
        <f>ROUND(I211*H211,2)</f>
        <v>0</v>
      </c>
      <c r="BL211" s="16" t="s">
        <v>310</v>
      </c>
      <c r="BM211" s="221" t="s">
        <v>316</v>
      </c>
    </row>
    <row r="212" s="2" customFormat="1" ht="16.5" customHeight="1">
      <c r="A212" s="37"/>
      <c r="B212" s="38"/>
      <c r="C212" s="210" t="s">
        <v>317</v>
      </c>
      <c r="D212" s="210" t="s">
        <v>121</v>
      </c>
      <c r="E212" s="211" t="s">
        <v>318</v>
      </c>
      <c r="F212" s="212" t="s">
        <v>319</v>
      </c>
      <c r="G212" s="213" t="s">
        <v>226</v>
      </c>
      <c r="H212" s="214">
        <v>1</v>
      </c>
      <c r="I212" s="215"/>
      <c r="J212" s="216">
        <f>ROUND(I212*H212,2)</f>
        <v>0</v>
      </c>
      <c r="K212" s="212" t="s">
        <v>125</v>
      </c>
      <c r="L212" s="43"/>
      <c r="M212" s="217" t="s">
        <v>1</v>
      </c>
      <c r="N212" s="218" t="s">
        <v>41</v>
      </c>
      <c r="O212" s="90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310</v>
      </c>
      <c r="AT212" s="221" t="s">
        <v>121</v>
      </c>
      <c r="AU212" s="221" t="s">
        <v>83</v>
      </c>
      <c r="AY212" s="16" t="s">
        <v>119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81</v>
      </c>
      <c r="BK212" s="222">
        <f>ROUND(I212*H212,2)</f>
        <v>0</v>
      </c>
      <c r="BL212" s="16" t="s">
        <v>310</v>
      </c>
      <c r="BM212" s="221" t="s">
        <v>320</v>
      </c>
    </row>
    <row r="213" s="13" customFormat="1">
      <c r="A213" s="13"/>
      <c r="B213" s="223"/>
      <c r="C213" s="224"/>
      <c r="D213" s="225" t="s">
        <v>128</v>
      </c>
      <c r="E213" s="226" t="s">
        <v>1</v>
      </c>
      <c r="F213" s="227" t="s">
        <v>321</v>
      </c>
      <c r="G213" s="224"/>
      <c r="H213" s="228">
        <v>1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128</v>
      </c>
      <c r="AU213" s="234" t="s">
        <v>83</v>
      </c>
      <c r="AV213" s="13" t="s">
        <v>83</v>
      </c>
      <c r="AW213" s="13" t="s">
        <v>32</v>
      </c>
      <c r="AX213" s="13" t="s">
        <v>81</v>
      </c>
      <c r="AY213" s="234" t="s">
        <v>119</v>
      </c>
    </row>
    <row r="214" s="12" customFormat="1" ht="22.8" customHeight="1">
      <c r="A214" s="12"/>
      <c r="B214" s="194"/>
      <c r="C214" s="195"/>
      <c r="D214" s="196" t="s">
        <v>75</v>
      </c>
      <c r="E214" s="208" t="s">
        <v>322</v>
      </c>
      <c r="F214" s="208" t="s">
        <v>323</v>
      </c>
      <c r="G214" s="195"/>
      <c r="H214" s="195"/>
      <c r="I214" s="198"/>
      <c r="J214" s="209">
        <f>BK214</f>
        <v>0</v>
      </c>
      <c r="K214" s="195"/>
      <c r="L214" s="200"/>
      <c r="M214" s="201"/>
      <c r="N214" s="202"/>
      <c r="O214" s="202"/>
      <c r="P214" s="203">
        <f>SUM(P215:P216)</f>
        <v>0</v>
      </c>
      <c r="Q214" s="202"/>
      <c r="R214" s="203">
        <f>SUM(R215:R216)</f>
        <v>0</v>
      </c>
      <c r="S214" s="202"/>
      <c r="T214" s="204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5" t="s">
        <v>145</v>
      </c>
      <c r="AT214" s="206" t="s">
        <v>75</v>
      </c>
      <c r="AU214" s="206" t="s">
        <v>81</v>
      </c>
      <c r="AY214" s="205" t="s">
        <v>119</v>
      </c>
      <c r="BK214" s="207">
        <f>SUM(BK215:BK216)</f>
        <v>0</v>
      </c>
    </row>
    <row r="215" s="2" customFormat="1" ht="16.5" customHeight="1">
      <c r="A215" s="37"/>
      <c r="B215" s="38"/>
      <c r="C215" s="210" t="s">
        <v>324</v>
      </c>
      <c r="D215" s="210" t="s">
        <v>121</v>
      </c>
      <c r="E215" s="211" t="s">
        <v>325</v>
      </c>
      <c r="F215" s="212" t="s">
        <v>323</v>
      </c>
      <c r="G215" s="213" t="s">
        <v>226</v>
      </c>
      <c r="H215" s="214">
        <v>1</v>
      </c>
      <c r="I215" s="215"/>
      <c r="J215" s="216">
        <f>ROUND(I215*H215,2)</f>
        <v>0</v>
      </c>
      <c r="K215" s="212" t="s">
        <v>125</v>
      </c>
      <c r="L215" s="43"/>
      <c r="M215" s="217" t="s">
        <v>1</v>
      </c>
      <c r="N215" s="218" t="s">
        <v>41</v>
      </c>
      <c r="O215" s="90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1" t="s">
        <v>310</v>
      </c>
      <c r="AT215" s="221" t="s">
        <v>121</v>
      </c>
      <c r="AU215" s="221" t="s">
        <v>83</v>
      </c>
      <c r="AY215" s="16" t="s">
        <v>119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6" t="s">
        <v>81</v>
      </c>
      <c r="BK215" s="222">
        <f>ROUND(I215*H215,2)</f>
        <v>0</v>
      </c>
      <c r="BL215" s="16" t="s">
        <v>310</v>
      </c>
      <c r="BM215" s="221" t="s">
        <v>326</v>
      </c>
    </row>
    <row r="216" s="2" customFormat="1" ht="16.5" customHeight="1">
      <c r="A216" s="37"/>
      <c r="B216" s="38"/>
      <c r="C216" s="210" t="s">
        <v>327</v>
      </c>
      <c r="D216" s="210" t="s">
        <v>121</v>
      </c>
      <c r="E216" s="211" t="s">
        <v>328</v>
      </c>
      <c r="F216" s="212" t="s">
        <v>329</v>
      </c>
      <c r="G216" s="213" t="s">
        <v>226</v>
      </c>
      <c r="H216" s="214">
        <v>1</v>
      </c>
      <c r="I216" s="215"/>
      <c r="J216" s="216">
        <f>ROUND(I216*H216,2)</f>
        <v>0</v>
      </c>
      <c r="K216" s="212" t="s">
        <v>125</v>
      </c>
      <c r="L216" s="43"/>
      <c r="M216" s="257" t="s">
        <v>1</v>
      </c>
      <c r="N216" s="258" t="s">
        <v>41</v>
      </c>
      <c r="O216" s="259"/>
      <c r="P216" s="260">
        <f>O216*H216</f>
        <v>0</v>
      </c>
      <c r="Q216" s="260">
        <v>0</v>
      </c>
      <c r="R216" s="260">
        <f>Q216*H216</f>
        <v>0</v>
      </c>
      <c r="S216" s="260">
        <v>0</v>
      </c>
      <c r="T216" s="26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1" t="s">
        <v>310</v>
      </c>
      <c r="AT216" s="221" t="s">
        <v>121</v>
      </c>
      <c r="AU216" s="221" t="s">
        <v>83</v>
      </c>
      <c r="AY216" s="16" t="s">
        <v>119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6" t="s">
        <v>81</v>
      </c>
      <c r="BK216" s="222">
        <f>ROUND(I216*H216,2)</f>
        <v>0</v>
      </c>
      <c r="BL216" s="16" t="s">
        <v>310</v>
      </c>
      <c r="BM216" s="221" t="s">
        <v>330</v>
      </c>
    </row>
    <row r="217" s="2" customFormat="1" ht="6.96" customHeight="1">
      <c r="A217" s="37"/>
      <c r="B217" s="65"/>
      <c r="C217" s="66"/>
      <c r="D217" s="66"/>
      <c r="E217" s="66"/>
      <c r="F217" s="66"/>
      <c r="G217" s="66"/>
      <c r="H217" s="66"/>
      <c r="I217" s="66"/>
      <c r="J217" s="66"/>
      <c r="K217" s="66"/>
      <c r="L217" s="43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sheet="1" autoFilter="0" formatColumns="0" formatRows="0" objects="1" scenarios="1" spinCount="100000" saltValue="CxxPR6KOQy4aMiC7e8Esm+7+uphDY4K+c3AGZE34NeVZUfrX5dgPV6v6kwU5ma12+WLSXhH/E7jPz/Q1jSZeJg==" hashValue="fk6+wAeFE/cgGNiMBJIn81N6gooVW62RrS4/KiIVIuUU1X1UG8psOzZVPdkxJM/f1ilYkO69eczblvSSf0+Zdw==" algorithmName="SHA-512" password="CC35"/>
  <autoFilter ref="C125:K216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DESKTOP-OPNKMIN\Jaroslav</dc:creator>
  <cp:lastModifiedBy>DESKTOP-OPNKMIN\Jaroslav</cp:lastModifiedBy>
  <dcterms:created xsi:type="dcterms:W3CDTF">2024-10-08T07:46:11Z</dcterms:created>
  <dcterms:modified xsi:type="dcterms:W3CDTF">2024-10-08T07:46:14Z</dcterms:modified>
</cp:coreProperties>
</file>