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-08_4932_M - Tribuny a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'24-08_4932_M - Tribuny a ...'!$C$120:$K$176</definedName>
    <definedName name="_xlnm.Print_Area" localSheetId="1">'24-08_4932_M - Tribuny a ...'!$C$4:$J$37,'24-08_4932_M - Tribuny a ...'!$C$50:$J$76,'24-08_4932_M - Tribuny a ...'!$C$82:$J$104,'24-08_4932_M - Tribuny a ...'!$C$110:$K$176</definedName>
    <definedName name="_xlnm.Print_Titles" localSheetId="1">'24-08_4932_M - Tribuny a 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0"/>
  <c r="J89"/>
  <c r="F89"/>
  <c r="F87"/>
  <c r="E85"/>
  <c r="J16"/>
  <c r="E16"/>
  <c r="F118"/>
  <c r="J15"/>
  <c r="J10"/>
  <c r="J115"/>
  <c i="1" r="L90"/>
  <c r="AM90"/>
  <c r="AM89"/>
  <c r="L89"/>
  <c r="AM87"/>
  <c r="L87"/>
  <c r="L85"/>
  <c r="L84"/>
  <c i="2" r="BK175"/>
  <c r="BK137"/>
  <c r="BK170"/>
  <c r="BK162"/>
  <c r="J151"/>
  <c r="BK140"/>
  <c i="1" r="AS94"/>
  <c i="2" r="J162"/>
  <c r="J153"/>
  <c r="BK145"/>
  <c r="J132"/>
  <c r="BK174"/>
  <c r="J165"/>
  <c r="BK160"/>
  <c r="BK176"/>
  <c r="BK171"/>
  <c r="BK165"/>
  <c r="BK156"/>
  <c r="BK132"/>
  <c r="J124"/>
  <c r="J171"/>
  <c r="J156"/>
  <c r="J142"/>
  <c r="BK129"/>
  <c r="J173"/>
  <c r="J170"/>
  <c r="J145"/>
  <c r="J174"/>
  <c r="BK168"/>
  <c r="BK158"/>
  <c r="BK149"/>
  <c r="J129"/>
  <c r="J175"/>
  <c r="J158"/>
  <c r="BK151"/>
  <c r="J140"/>
  <c r="J127"/>
  <c r="J169"/>
  <c r="J159"/>
  <c r="BK153"/>
  <c r="BK124"/>
  <c r="BK173"/>
  <c r="BK169"/>
  <c r="J160"/>
  <c r="BK142"/>
  <c r="BK127"/>
  <c r="BK159"/>
  <c r="J149"/>
  <c r="J137"/>
  <c r="J176"/>
  <c r="J168"/>
  <c l="1" r="P123"/>
  <c r="P122"/>
  <c r="P121"/>
  <c i="1" r="AU95"/>
  <c i="2" r="R148"/>
  <c r="R155"/>
  <c r="R123"/>
  <c r="R122"/>
  <c r="P148"/>
  <c r="T155"/>
  <c r="R167"/>
  <c r="R166"/>
  <c r="T123"/>
  <c r="T122"/>
  <c r="T148"/>
  <c r="P155"/>
  <c r="P167"/>
  <c r="P166"/>
  <c r="BK172"/>
  <c r="J172"/>
  <c r="J103"/>
  <c r="R172"/>
  <c r="BK123"/>
  <c r="J123"/>
  <c r="J96"/>
  <c r="BK148"/>
  <c r="J148"/>
  <c r="J98"/>
  <c r="BK155"/>
  <c r="J155"/>
  <c r="J99"/>
  <c r="BK167"/>
  <c r="J167"/>
  <c r="J102"/>
  <c r="T167"/>
  <c r="T166"/>
  <c r="P172"/>
  <c r="T172"/>
  <c r="BK164"/>
  <c r="J164"/>
  <c r="J100"/>
  <c r="BK144"/>
  <c r="J144"/>
  <c r="J97"/>
  <c r="F90"/>
  <c r="BE160"/>
  <c r="BE169"/>
  <c r="J87"/>
  <c r="BE124"/>
  <c r="BE127"/>
  <c r="BE140"/>
  <c r="BE142"/>
  <c r="BE153"/>
  <c r="BE165"/>
  <c r="BE129"/>
  <c r="BE137"/>
  <c r="BE149"/>
  <c r="BE158"/>
  <c r="BE159"/>
  <c r="BE174"/>
  <c r="BE132"/>
  <c r="BE145"/>
  <c r="BE151"/>
  <c r="BE156"/>
  <c r="BE162"/>
  <c r="BE168"/>
  <c r="BE170"/>
  <c r="BE171"/>
  <c r="BE173"/>
  <c r="BE175"/>
  <c r="BE176"/>
  <c i="1" r="AU94"/>
  <c i="2" r="J32"/>
  <c i="1" r="AW95"/>
  <c i="2" r="F34"/>
  <c i="1" r="BC95"/>
  <c r="BC94"/>
  <c r="W32"/>
  <c i="2" r="F32"/>
  <c i="1" r="BA95"/>
  <c r="BA94"/>
  <c r="AW94"/>
  <c r="AK30"/>
  <c i="2" r="F33"/>
  <c i="1" r="BB95"/>
  <c r="BB94"/>
  <c r="W31"/>
  <c i="2" r="F35"/>
  <c i="1" r="BD95"/>
  <c r="BD94"/>
  <c r="W33"/>
  <c i="2" l="1" r="T121"/>
  <c r="R121"/>
  <c r="BK122"/>
  <c r="J122"/>
  <c r="J95"/>
  <c r="BK166"/>
  <c r="J166"/>
  <c r="J101"/>
  <c r="F31"/>
  <c i="1" r="AZ95"/>
  <c r="AZ94"/>
  <c r="W29"/>
  <c r="AY94"/>
  <c r="AX94"/>
  <c r="W30"/>
  <c i="2" r="J31"/>
  <c i="1" r="AV95"/>
  <c r="AT95"/>
  <c i="2" l="1" r="BK121"/>
  <c r="J121"/>
  <c r="J94"/>
  <c i="1" r="AV94"/>
  <c r="AK29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<sst xmlns="http://schemas.openxmlformats.org/spreadsheetml/2006/main">
  <si>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</si>
  <si>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</si>
  <si>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</si>
  <si>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</si>
  <si>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</si>
  <si>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{cfb507e1-5a85-40d1-a534-d6e873a8d5f0}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</si>
  <si>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</si>
  <si>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</si>
  <si>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</si>
  <si>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</si>
  <si>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</si>
  <si>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</si>
  <si>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</si>
  <si>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</si>
  <si>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24-08_4932_M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</si>
  <si>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</si>
  <si>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</si>
  <si>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Tribuny a schodiště u baseballového hřiště na p.p.č.721/1 a 723/5</t>
  </si>
  <si>
    <t>KSO:</t>
  </si>
  <si>
    <t>CC-CZ:</t>
  </si>
  <si>
    <t>Místo:</t>
  </si>
  <si>
    <t>Liberec</t>
  </si>
  <si>
    <t>Datum:</t>
  </si>
  <si>
    <t>25. 8. 2024</t>
  </si>
  <si>
    <t>Zadavatel:</t>
  </si>
  <si>
    <t>IČ:</t>
  </si>
  <si>
    <t>PATRIOTS LIBEREC, z.s.</t>
  </si>
  <si>
    <t>DIČ:</t>
  </si>
  <si>
    <t>Uchazeč:</t>
  </si>
  <si>
    <t>Vyplň údaj</t>
  </si>
  <si>
    <t>Projektant:</t>
  </si>
  <si>
    <t>Ing.Miroslav Kračmar</t>
  </si>
  <si>
    <t>True</t>
  </si>
  <si>
    <t>Zpracovatel:</t>
  </si>
  <si>
    <t>PROPOS Liberec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</si>
  <si>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</si>
  <si>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</si>
  <si>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</si>
  <si>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</si>
  <si>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</si>
  <si>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</si>
  <si>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</si>
  <si>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</si>
  <si>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</si>
  <si>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</si>
  <si>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</si>
  <si>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</si>
  <si>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</si>
  <si>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</si>
  <si>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</si>
  <si>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</si>
  <si>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</si>
  <si>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</si>
  <si>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</si>
  <si>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</si>
  <si>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</si>
  <si>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</si>
  <si>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</si>
  <si>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</si>
  <si>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</si>
  <si>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</si>
  <si>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</si>
  <si>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</si>
  <si>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</si>
  <si>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</si>
  <si>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</si>
  <si>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</si>
  <si>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</si>
  <si>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</si>
  <si>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</si>
  <si>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</si>
  <si>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</si>
  <si>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</si>
  <si>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</si>
  <si>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</si>
  <si>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</si>
  <si>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</si>
  <si>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</si>
  <si>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</si>
  <si>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</si>
  <si>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</si>
  <si>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</si>
  <si>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</si>
  <si>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</si>
  <si>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</si>
  <si>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</si>
  <si>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</si>
  <si>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</si>
  <si>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</si>
  <si>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</si>
  <si>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</si>
  <si>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</si>
  <si>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</si>
  <si>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</si>
  <si>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</si>
  <si>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</si>
  <si>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</si>
  <si>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 vč.přesunu hmot (bližší popis viz výkresová část)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</si>
  <si>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</si>
  <si>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</si>
  <si>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</si>
  <si>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</si>
  <si>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</si>
  <si>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</si>
  <si>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</si>
  <si>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</si>
  <si>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</si>
  <si>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</si>
  <si>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</si>
  <si>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</si>
  <si>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</si>
  <si>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</si>
  <si>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</si>
  <si>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</si>
  <si>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</si>
  <si>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</si>
  <si>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</si>
  <si>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</si>
  <si>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v hornině třídy těžitelnosti I skupiny 3 objem do 20 m3 strojně</t>
  </si>
  <si>
    <t>m3</t>
  </si>
  <si>
    <t>CS ÚRS 2024 02</t>
  </si>
  <si>
    <t>4</t>
  </si>
  <si>
    <t>-1086976600</t>
  </si>
  <si>
    <t>VV</t>
  </si>
  <si>
    <t>dle digi meření</t>
  </si>
  <si>
    <t>4,68*1,0</t>
  </si>
  <si>
    <t>132251101</t>
  </si>
  <si>
    <t>Hloubení rýh nezapažených š do 800 mm v hornině třídy těžitelnosti I skupiny 3 objem do 20 m3 strojně</t>
  </si>
  <si>
    <t>-575417369</t>
  </si>
  <si>
    <t>3,05*1,0*0,4*12</t>
  </si>
  <si>
    <t>3</t>
  </si>
  <si>
    <t>171151103</t>
  </si>
  <si>
    <t>Uložení sypaniny z hornin soudržných do násypů zhutněných strojně</t>
  </si>
  <si>
    <t>-61922763</t>
  </si>
  <si>
    <t>dle digi měření</t>
  </si>
  <si>
    <t>1,02*(5,28*3)</t>
  </si>
  <si>
    <t>167151101</t>
  </si>
  <si>
    <t>Nakládání výkopku z hornin třídy těžitelnosti I skupiny 1 až 3 do 100 m3</t>
  </si>
  <si>
    <t>1245323602</t>
  </si>
  <si>
    <t>pro násyp</t>
  </si>
  <si>
    <t>16,157</t>
  </si>
  <si>
    <t>pro odvoz</t>
  </si>
  <si>
    <t>3,163</t>
  </si>
  <si>
    <t>5</t>
  </si>
  <si>
    <t>162751117</t>
  </si>
  <si>
    <t>Vodorovné přemístění přes 9 000 do 10000 m výkopku/sypaniny z horniny třídy těžitelnosti I skupiny 1 až 3</t>
  </si>
  <si>
    <t>-249964151</t>
  </si>
  <si>
    <t>hloubení - násyp</t>
  </si>
  <si>
    <t>(4,68+14,64)-16,157</t>
  </si>
  <si>
    <t>6</t>
  </si>
  <si>
    <t>171251201</t>
  </si>
  <si>
    <t>Uložení sypaniny na skládky nebo meziskládky</t>
  </si>
  <si>
    <t>-540709391</t>
  </si>
  <si>
    <t>7</t>
  </si>
  <si>
    <t>171201231</t>
  </si>
  <si>
    <t>Poplatek za uložení zeminy a kamení na recyklační skládce (skládkovné) kód odpadu 17 05 04</t>
  </si>
  <si>
    <t>t</t>
  </si>
  <si>
    <t>-392162121</t>
  </si>
  <si>
    <t>3,163*1,8</t>
  </si>
  <si>
    <t>Zakládání</t>
  </si>
  <si>
    <t>8</t>
  </si>
  <si>
    <t>274313711</t>
  </si>
  <si>
    <t>Základové pásy z betonu tř. C 20/25</t>
  </si>
  <si>
    <t>935344286</t>
  </si>
  <si>
    <t>přípočet na betonáž do výkopu 5%</t>
  </si>
  <si>
    <t>3,05*1,0*0,4*12*1,05</t>
  </si>
  <si>
    <t>Komunikace pozemní</t>
  </si>
  <si>
    <t>9</t>
  </si>
  <si>
    <t>564730001</t>
  </si>
  <si>
    <t>Podklad z kameniva hrubého drceného vel. 8-16 mm plochy do 100 m2 tl 100 mm</t>
  </si>
  <si>
    <t>m2</t>
  </si>
  <si>
    <t>-1396769461</t>
  </si>
  <si>
    <t>(2,08+3,65+2,0+5,28+5,28+5,28)*1,0</t>
  </si>
  <si>
    <t>10</t>
  </si>
  <si>
    <t>596211253</t>
  </si>
  <si>
    <t>Kladení zámkové dlažby komunikací pro pěší strojně tl 60 mm pl do 300 m2</t>
  </si>
  <si>
    <t>-678713547</t>
  </si>
  <si>
    <t>11</t>
  </si>
  <si>
    <t>M</t>
  </si>
  <si>
    <t>59245015</t>
  </si>
  <si>
    <t>dlažba zámková betonová tvaru I 200x165mm tl 60mm přírodní</t>
  </si>
  <si>
    <t>728262695</t>
  </si>
  <si>
    <t>23,57*1,02 'Přepočtené koeficientem množství</t>
  </si>
  <si>
    <t>Ostatní konstrukce a práce, bourání</t>
  </si>
  <si>
    <t>93512101</t>
  </si>
  <si>
    <t xml:space="preserve">Podkladní beton C12/15  tl.100mm</t>
  </si>
  <si>
    <t>324058718</t>
  </si>
  <si>
    <t>2,0*1,0*2+1,7*1,0</t>
  </si>
  <si>
    <t>13</t>
  </si>
  <si>
    <t>93512401</t>
  </si>
  <si>
    <t>Osazení a dodávka prafabrikovaného schodiště, 7x170/290mm</t>
  </si>
  <si>
    <t>kus</t>
  </si>
  <si>
    <t>2057329015</t>
  </si>
  <si>
    <t>14</t>
  </si>
  <si>
    <t>93512403</t>
  </si>
  <si>
    <t>Osazení a dodávka prafabrikovaného schodiště, 6x170/290mm</t>
  </si>
  <si>
    <t>-2074194796</t>
  </si>
  <si>
    <t>15</t>
  </si>
  <si>
    <t>916231213</t>
  </si>
  <si>
    <t>Osazení chodníkového obrubníku betonového stojatého s boční opěrou do lože z betonu prostého</t>
  </si>
  <si>
    <t>m</t>
  </si>
  <si>
    <t>1607401534</t>
  </si>
  <si>
    <t>2,08+2,08+3,65+1,0+1,0+2,0+2,65+5,28*3*2+1,0</t>
  </si>
  <si>
    <t>16</t>
  </si>
  <si>
    <t>59217017</t>
  </si>
  <si>
    <t>obrubník betonový chodníkový 1000x100x250mm</t>
  </si>
  <si>
    <t>1256082113</t>
  </si>
  <si>
    <t>47,14*1,02 'Přepočtené koeficientem množství</t>
  </si>
  <si>
    <t>998</t>
  </si>
  <si>
    <t>Přesun hmot</t>
  </si>
  <si>
    <t>17</t>
  </si>
  <si>
    <t>998223011</t>
  </si>
  <si>
    <t>Přesun hmot pro pozemní komunikace s krytem dlážděným</t>
  </si>
  <si>
    <t>1110342242</t>
  </si>
  <si>
    <t>PSV</t>
  </si>
  <si>
    <t>Práce a dodávky PSV</t>
  </si>
  <si>
    <t>767</t>
  </si>
  <si>
    <t>Konstrukce zámečnické vč.přesunu hmot (bližší popis viz výkresová část)</t>
  </si>
  <si>
    <t>18</t>
  </si>
  <si>
    <t>76716311</t>
  </si>
  <si>
    <t xml:space="preserve">Montáž a dodávka pozinkovaného ocelového zábradlí ozn.typ "1" </t>
  </si>
  <si>
    <t>32189605</t>
  </si>
  <si>
    <t>19</t>
  </si>
  <si>
    <t>76716313</t>
  </si>
  <si>
    <t xml:space="preserve">Montáž a dodávka pozinkovaného ocelového zábradlí ozn.typ "2" </t>
  </si>
  <si>
    <t>959128957</t>
  </si>
  <si>
    <t>20</t>
  </si>
  <si>
    <t>76716315</t>
  </si>
  <si>
    <t xml:space="preserve">Montáž a dodávka kotevních plechů pro zábradlí vel.150/150mm tl.5mm, vč.kotvení </t>
  </si>
  <si>
    <t>1195939978</t>
  </si>
  <si>
    <t>76741511</t>
  </si>
  <si>
    <t>Montáž a dodávka ocelové konstrukce tribuny vč.povrhcové úpravy, sedátek, kotvení a systémových prvků a detailů</t>
  </si>
  <si>
    <t>kpl</t>
  </si>
  <si>
    <t>-995355547</t>
  </si>
  <si>
    <t>VRN</t>
  </si>
  <si>
    <t>Vedlejší rozpočtové náklady</t>
  </si>
  <si>
    <t>22</t>
  </si>
  <si>
    <t>030001000</t>
  </si>
  <si>
    <t>Zařízení staveniště</t>
  </si>
  <si>
    <t>1024</t>
  </si>
  <si>
    <t>-4965624</t>
  </si>
  <si>
    <t>23</t>
  </si>
  <si>
    <t>039103000</t>
  </si>
  <si>
    <t>Rozebrání, bourání a odvoz zařízení staveniště</t>
  </si>
  <si>
    <t>100513740</t>
  </si>
  <si>
    <t>24</t>
  </si>
  <si>
    <t>039203000</t>
  </si>
  <si>
    <t>Úprava terénu po zrušení zařízení staveniště</t>
  </si>
  <si>
    <t>-285082412</t>
  </si>
  <si>
    <t>25</t>
  </si>
  <si>
    <t>045303000</t>
  </si>
  <si>
    <t>Koordinační činnost</t>
  </si>
  <si>
    <t>-1819340503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</si>
</sst>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24-08_4932_M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Tribuny a schodiště u baseballového hřiště na p.p.č.721/1 a 723/5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Liberec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25. 8. 2024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PATRIOTS LIBEREC, z.s.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Ing.Miroslav Kračmar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PROPOS Liberec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37.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'24-08_4932_M - Tribuny a 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'24-08_4932_M - Tribuny a ...'!P121</f>
        <v>0</v>
      </c>
      <c r="AV95" s="126">
        <f>'24-08_4932_M - Tribuny a ...'!J31</f>
        <v>0</v>
      </c>
      <c r="AW95" s="126">
        <f>'24-08_4932_M - Tribuny a ...'!J32</f>
        <v>0</v>
      </c>
      <c r="AX95" s="126">
        <f>'24-08_4932_M - Tribuny a ...'!J33</f>
        <v>0</v>
      </c>
      <c r="AY95" s="126">
        <f>'24-08_4932_M - Tribuny a ...'!J34</f>
        <v>0</v>
      </c>
      <c r="AZ95" s="126">
        <f>'24-08_4932_M - Tribuny a ...'!F31</f>
        <v>0</v>
      </c>
      <c r="BA95" s="126">
        <f>'24-08_4932_M - Tribuny a ...'!F32</f>
        <v>0</v>
      </c>
      <c r="BB95" s="126">
        <f>'24-08_4932_M - Tribuny a ...'!F33</f>
        <v>0</v>
      </c>
      <c r="BC95" s="126">
        <f>'24-08_4932_M - Tribuny a ...'!F34</f>
        <v>0</v>
      </c>
      <c r="BD95" s="128">
        <f>'24-08_4932_M - Tribuny a ...'!F35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iGEuChN7mnRcKRBR2bKLTVv0SOc0w0kq/uHHY+qCXZLywEQ+TarH56rgR28qrhc9KsGqVkOl9TBRXFR0JTZvAw==" hashValue="qHGYZ2tK6DdrZsHcPi7igAHt2ptRAyDxkvF+oAWue4uC6bktYmJEpDe7EtCgY/X1fdeU33ga57L2vdVEdFrvO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-08_4932_M - Tribuny a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83</v>
      </c>
    </row>
    <row r="4" s="1" customFormat="1" ht="24.96" customHeight="1">
      <c r="B4" s="19"/>
      <c r="D4" s="132" t="s">
        <v>84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25. 8. 2024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34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36</v>
      </c>
      <c r="E28" s="37"/>
      <c r="F28" s="37"/>
      <c r="G28" s="37"/>
      <c r="H28" s="37"/>
      <c r="I28" s="37"/>
      <c r="J28" s="144">
        <f>ROUND(J121,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38</v>
      </c>
      <c r="G30" s="37"/>
      <c r="H30" s="37"/>
      <c r="I30" s="145" t="s">
        <v>37</v>
      </c>
      <c r="J30" s="145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40</v>
      </c>
      <c r="E31" s="134" t="s">
        <v>41</v>
      </c>
      <c r="F31" s="147">
        <f>ROUND((SUM(BE121:BE176)),  2)</f>
        <v>0</v>
      </c>
      <c r="G31" s="37"/>
      <c r="H31" s="37"/>
      <c r="I31" s="148">
        <v>0.20999999999999999</v>
      </c>
      <c r="J31" s="147">
        <f>ROUND(((SUM(BE121:BE176))*I31),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42</v>
      </c>
      <c r="F32" s="147">
        <f>ROUND((SUM(BF121:BF176)),  2)</f>
        <v>0</v>
      </c>
      <c r="G32" s="37"/>
      <c r="H32" s="37"/>
      <c r="I32" s="148">
        <v>0.12</v>
      </c>
      <c r="J32" s="147">
        <f>ROUND(((SUM(BF121:BF176))*I32),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43</v>
      </c>
      <c r="F33" s="147">
        <f>ROUND((SUM(BG121:BG176)),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44</v>
      </c>
      <c r="F34" s="147">
        <f>ROUND((SUM(BH121:BH176)),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45</v>
      </c>
      <c r="F35" s="147">
        <f>ROUND((SUM(BI121:BI176)),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Tribuny a schodiště u baseballového hřiště na p.p.č.721/1 a 723/5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Liberec</v>
      </c>
      <c r="G87" s="39"/>
      <c r="H87" s="39"/>
      <c r="I87" s="31" t="s">
        <v>22</v>
      </c>
      <c r="J87" s="78" t="str">
        <f>IF(J10="","",J10)</f>
        <v>25. 8. 2024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PATRIOTS LIBEREC, z.s.</v>
      </c>
      <c r="G89" s="39"/>
      <c r="H89" s="39"/>
      <c r="I89" s="31" t="s">
        <v>30</v>
      </c>
      <c r="J89" s="35" t="str">
        <f>E19</f>
        <v>Ing.Miroslav Kračmar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5.6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PROPOS Liberec s.r.o.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88</v>
      </c>
      <c r="D94" s="39"/>
      <c r="E94" s="39"/>
      <c r="F94" s="39"/>
      <c r="G94" s="39"/>
      <c r="H94" s="39"/>
      <c r="I94" s="39"/>
      <c r="J94" s="109">
        <f>J121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89</v>
      </c>
    </row>
    <row r="95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J122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J123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92</v>
      </c>
      <c r="E97" s="180"/>
      <c r="F97" s="180"/>
      <c r="G97" s="180"/>
      <c r="H97" s="180"/>
      <c r="I97" s="180"/>
      <c r="J97" s="181">
        <f>J144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J148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94</v>
      </c>
      <c r="E99" s="180"/>
      <c r="F99" s="180"/>
      <c r="G99" s="180"/>
      <c r="H99" s="180"/>
      <c r="I99" s="180"/>
      <c r="J99" s="181">
        <f>J155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95</v>
      </c>
      <c r="E100" s="180"/>
      <c r="F100" s="180"/>
      <c r="G100" s="180"/>
      <c r="H100" s="180"/>
      <c r="I100" s="180"/>
      <c r="J100" s="181">
        <f>J164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1"/>
      <c r="C101" s="172"/>
      <c r="D101" s="173" t="s">
        <v>96</v>
      </c>
      <c r="E101" s="174"/>
      <c r="F101" s="174"/>
      <c r="G101" s="174"/>
      <c r="H101" s="174"/>
      <c r="I101" s="174"/>
      <c r="J101" s="175">
        <f>J166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7"/>
      <c r="C102" s="178"/>
      <c r="D102" s="179" t="s">
        <v>97</v>
      </c>
      <c r="E102" s="180"/>
      <c r="F102" s="180"/>
      <c r="G102" s="180"/>
      <c r="H102" s="180"/>
      <c r="I102" s="180"/>
      <c r="J102" s="181">
        <f>J167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1"/>
      <c r="C103" s="172"/>
      <c r="D103" s="173" t="s">
        <v>98</v>
      </c>
      <c r="E103" s="174"/>
      <c r="F103" s="174"/>
      <c r="G103" s="174"/>
      <c r="H103" s="174"/>
      <c r="I103" s="174"/>
      <c r="J103" s="175">
        <f>J172</f>
        <v>0</v>
      </c>
      <c r="K103" s="172"/>
      <c r="L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99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E7</f>
        <v>Tribuny a schodiště u baseballového hřiště na p.p.č.721/1 a 723/5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F10</f>
        <v>Liberec</v>
      </c>
      <c r="G115" s="39"/>
      <c r="H115" s="39"/>
      <c r="I115" s="31" t="s">
        <v>22</v>
      </c>
      <c r="J115" s="78" t="str">
        <f>IF(J10="","",J10)</f>
        <v>25. 8. 2024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E13</f>
        <v>PATRIOTS LIBEREC, z.s.</v>
      </c>
      <c r="G117" s="39"/>
      <c r="H117" s="39"/>
      <c r="I117" s="31" t="s">
        <v>30</v>
      </c>
      <c r="J117" s="35" t="str">
        <f>E19</f>
        <v>Ing.Miroslav Kračmar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28</v>
      </c>
      <c r="D118" s="39"/>
      <c r="E118" s="39"/>
      <c r="F118" s="26" t="str">
        <f>IF(E16="","",E16)</f>
        <v>Vyplň údaj</v>
      </c>
      <c r="G118" s="39"/>
      <c r="H118" s="39"/>
      <c r="I118" s="31" t="s">
        <v>33</v>
      </c>
      <c r="J118" s="35" t="str">
        <f>E22</f>
        <v>PROPOS Liberec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83"/>
      <c r="B120" s="184"/>
      <c r="C120" s="185" t="s">
        <v>100</v>
      </c>
      <c r="D120" s="186" t="s">
        <v>61</v>
      </c>
      <c r="E120" s="186" t="s">
        <v>57</v>
      </c>
      <c r="F120" s="186" t="s">
        <v>58</v>
      </c>
      <c r="G120" s="186" t="s">
        <v>101</v>
      </c>
      <c r="H120" s="186" t="s">
        <v>102</v>
      </c>
      <c r="I120" s="186" t="s">
        <v>103</v>
      </c>
      <c r="J120" s="186" t="s">
        <v>87</v>
      </c>
      <c r="K120" s="187" t="s">
        <v>104</v>
      </c>
      <c r="L120" s="188"/>
      <c r="M120" s="99" t="s">
        <v>1</v>
      </c>
      <c r="N120" s="100" t="s">
        <v>40</v>
      </c>
      <c r="O120" s="100" t="s">
        <v>105</v>
      </c>
      <c r="P120" s="100" t="s">
        <v>106</v>
      </c>
      <c r="Q120" s="100" t="s">
        <v>107</v>
      </c>
      <c r="R120" s="100" t="s">
        <v>108</v>
      </c>
      <c r="S120" s="100" t="s">
        <v>109</v>
      </c>
      <c r="T120" s="101" t="s">
        <v>110</v>
      </c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</row>
    <row r="121" s="2" customFormat="1" ht="22.8" customHeight="1">
      <c r="A121" s="37"/>
      <c r="B121" s="38"/>
      <c r="C121" s="106" t="s">
        <v>111</v>
      </c>
      <c r="D121" s="39"/>
      <c r="E121" s="39"/>
      <c r="F121" s="39"/>
      <c r="G121" s="39"/>
      <c r="H121" s="39"/>
      <c r="I121" s="39"/>
      <c r="J121" s="189">
        <f>BK121</f>
        <v>0</v>
      </c>
      <c r="K121" s="39"/>
      <c r="L121" s="43"/>
      <c r="M121" s="102"/>
      <c r="N121" s="190"/>
      <c r="O121" s="103"/>
      <c r="P121" s="191">
        <f>P122+P166+P172</f>
        <v>0</v>
      </c>
      <c r="Q121" s="103"/>
      <c r="R121" s="191">
        <f>R122+R166+R172</f>
        <v>57.483162</v>
      </c>
      <c r="S121" s="103"/>
      <c r="T121" s="192">
        <f>T122+T166+T172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89</v>
      </c>
      <c r="BK121" s="193">
        <f>BK122+BK166+BK172</f>
        <v>0</v>
      </c>
    </row>
    <row r="122" s="12" customFormat="1" ht="25.92" customHeight="1">
      <c r="A122" s="12"/>
      <c r="B122" s="194"/>
      <c r="C122" s="195"/>
      <c r="D122" s="196" t="s">
        <v>75</v>
      </c>
      <c r="E122" s="197" t="s">
        <v>112</v>
      </c>
      <c r="F122" s="197" t="s">
        <v>113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P123+P144+P148+P155+P164</f>
        <v>0</v>
      </c>
      <c r="Q122" s="202"/>
      <c r="R122" s="203">
        <f>R123+R144+R148+R155+R164</f>
        <v>57.471437000000002</v>
      </c>
      <c r="S122" s="202"/>
      <c r="T122" s="204">
        <f>T123+T144+T148+T155+T164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5" t="s">
        <v>81</v>
      </c>
      <c r="AT122" s="206" t="s">
        <v>75</v>
      </c>
      <c r="AU122" s="206" t="s">
        <v>76</v>
      </c>
      <c r="AY122" s="205" t="s">
        <v>114</v>
      </c>
      <c r="BK122" s="207">
        <f>BK123+BK144+BK148+BK155+BK164</f>
        <v>0</v>
      </c>
    </row>
    <row r="123" s="12" customFormat="1" ht="22.8" customHeight="1">
      <c r="A123" s="12"/>
      <c r="B123" s="194"/>
      <c r="C123" s="195"/>
      <c r="D123" s="196" t="s">
        <v>75</v>
      </c>
      <c r="E123" s="208" t="s">
        <v>81</v>
      </c>
      <c r="F123" s="208" t="s">
        <v>115</v>
      </c>
      <c r="G123" s="195"/>
      <c r="H123" s="195"/>
      <c r="I123" s="198"/>
      <c r="J123" s="209">
        <f>BK123</f>
        <v>0</v>
      </c>
      <c r="K123" s="195"/>
      <c r="L123" s="200"/>
      <c r="M123" s="201"/>
      <c r="N123" s="202"/>
      <c r="O123" s="202"/>
      <c r="P123" s="203">
        <f>SUM(P124:P143)</f>
        <v>0</v>
      </c>
      <c r="Q123" s="202"/>
      <c r="R123" s="203">
        <f>SUM(R124:R143)</f>
        <v>0</v>
      </c>
      <c r="S123" s="202"/>
      <c r="T123" s="204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5" t="s">
        <v>81</v>
      </c>
      <c r="AT123" s="206" t="s">
        <v>75</v>
      </c>
      <c r="AU123" s="206" t="s">
        <v>81</v>
      </c>
      <c r="AY123" s="205" t="s">
        <v>114</v>
      </c>
      <c r="BK123" s="207">
        <f>SUM(BK124:BK143)</f>
        <v>0</v>
      </c>
    </row>
    <row r="124" s="2" customFormat="1" ht="21.75" customHeight="1">
      <c r="A124" s="37"/>
      <c r="B124" s="38"/>
      <c r="C124" s="210" t="s">
        <v>81</v>
      </c>
      <c r="D124" s="210" t="s">
        <v>116</v>
      </c>
      <c r="E124" s="211" t="s">
        <v>117</v>
      </c>
      <c r="F124" s="212" t="s">
        <v>118</v>
      </c>
      <c r="G124" s="213" t="s">
        <v>119</v>
      </c>
      <c r="H124" s="214">
        <v>4.6799999999999997</v>
      </c>
      <c r="I124" s="215"/>
      <c r="J124" s="216">
        <f>ROUND(I124*H124,2)</f>
        <v>0</v>
      </c>
      <c r="K124" s="212" t="s">
        <v>120</v>
      </c>
      <c r="L124" s="43"/>
      <c r="M124" s="217" t="s">
        <v>1</v>
      </c>
      <c r="N124" s="218" t="s">
        <v>41</v>
      </c>
      <c r="O124" s="90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1" t="s">
        <v>121</v>
      </c>
      <c r="AT124" s="221" t="s">
        <v>116</v>
      </c>
      <c r="AU124" s="221" t="s">
        <v>83</v>
      </c>
      <c r="AY124" s="16" t="s">
        <v>114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6" t="s">
        <v>81</v>
      </c>
      <c r="BK124" s="222">
        <f>ROUND(I124*H124,2)</f>
        <v>0</v>
      </c>
      <c r="BL124" s="16" t="s">
        <v>121</v>
      </c>
      <c r="BM124" s="221" t="s">
        <v>122</v>
      </c>
    </row>
    <row r="125" s="13" customFormat="1">
      <c r="A125" s="13"/>
      <c r="B125" s="223"/>
      <c r="C125" s="224"/>
      <c r="D125" s="225" t="s">
        <v>123</v>
      </c>
      <c r="E125" s="226" t="s">
        <v>1</v>
      </c>
      <c r="F125" s="227" t="s">
        <v>124</v>
      </c>
      <c r="G125" s="224"/>
      <c r="H125" s="226" t="s">
        <v>1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123</v>
      </c>
      <c r="AU125" s="233" t="s">
        <v>83</v>
      </c>
      <c r="AV125" s="13" t="s">
        <v>81</v>
      </c>
      <c r="AW125" s="13" t="s">
        <v>32</v>
      </c>
      <c r="AX125" s="13" t="s">
        <v>76</v>
      </c>
      <c r="AY125" s="233" t="s">
        <v>114</v>
      </c>
    </row>
    <row r="126" s="14" customFormat="1">
      <c r="A126" s="14"/>
      <c r="B126" s="234"/>
      <c r="C126" s="235"/>
      <c r="D126" s="225" t="s">
        <v>123</v>
      </c>
      <c r="E126" s="236" t="s">
        <v>1</v>
      </c>
      <c r="F126" s="237" t="s">
        <v>125</v>
      </c>
      <c r="G126" s="235"/>
      <c r="H126" s="238">
        <v>4.6799999999999997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123</v>
      </c>
      <c r="AU126" s="244" t="s">
        <v>83</v>
      </c>
      <c r="AV126" s="14" t="s">
        <v>83</v>
      </c>
      <c r="AW126" s="14" t="s">
        <v>32</v>
      </c>
      <c r="AX126" s="14" t="s">
        <v>81</v>
      </c>
      <c r="AY126" s="244" t="s">
        <v>114</v>
      </c>
    </row>
    <row r="127" s="2" customFormat="1" ht="21.75" customHeight="1">
      <c r="A127" s="37"/>
      <c r="B127" s="38"/>
      <c r="C127" s="210" t="s">
        <v>83</v>
      </c>
      <c r="D127" s="210" t="s">
        <v>116</v>
      </c>
      <c r="E127" s="211" t="s">
        <v>126</v>
      </c>
      <c r="F127" s="212" t="s">
        <v>127</v>
      </c>
      <c r="G127" s="213" t="s">
        <v>119</v>
      </c>
      <c r="H127" s="214">
        <v>14.640000000000001</v>
      </c>
      <c r="I127" s="215"/>
      <c r="J127" s="216">
        <f>ROUND(I127*H127,2)</f>
        <v>0</v>
      </c>
      <c r="K127" s="212" t="s">
        <v>120</v>
      </c>
      <c r="L127" s="43"/>
      <c r="M127" s="217" t="s">
        <v>1</v>
      </c>
      <c r="N127" s="218" t="s">
        <v>41</v>
      </c>
      <c r="O127" s="90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1" t="s">
        <v>121</v>
      </c>
      <c r="AT127" s="221" t="s">
        <v>116</v>
      </c>
      <c r="AU127" s="221" t="s">
        <v>83</v>
      </c>
      <c r="AY127" s="16" t="s">
        <v>114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6" t="s">
        <v>81</v>
      </c>
      <c r="BK127" s="222">
        <f>ROUND(I127*H127,2)</f>
        <v>0</v>
      </c>
      <c r="BL127" s="16" t="s">
        <v>121</v>
      </c>
      <c r="BM127" s="221" t="s">
        <v>128</v>
      </c>
    </row>
    <row r="128" s="14" customFormat="1">
      <c r="A128" s="14"/>
      <c r="B128" s="234"/>
      <c r="C128" s="235"/>
      <c r="D128" s="225" t="s">
        <v>123</v>
      </c>
      <c r="E128" s="236" t="s">
        <v>1</v>
      </c>
      <c r="F128" s="237" t="s">
        <v>129</v>
      </c>
      <c r="G128" s="235"/>
      <c r="H128" s="238">
        <v>14.640000000000001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123</v>
      </c>
      <c r="AU128" s="244" t="s">
        <v>83</v>
      </c>
      <c r="AV128" s="14" t="s">
        <v>83</v>
      </c>
      <c r="AW128" s="14" t="s">
        <v>32</v>
      </c>
      <c r="AX128" s="14" t="s">
        <v>81</v>
      </c>
      <c r="AY128" s="244" t="s">
        <v>114</v>
      </c>
    </row>
    <row r="129" s="2" customFormat="1" ht="16.5" customHeight="1">
      <c r="A129" s="37"/>
      <c r="B129" s="38"/>
      <c r="C129" s="210" t="s">
        <v>130</v>
      </c>
      <c r="D129" s="210" t="s">
        <v>116</v>
      </c>
      <c r="E129" s="211" t="s">
        <v>131</v>
      </c>
      <c r="F129" s="212" t="s">
        <v>132</v>
      </c>
      <c r="G129" s="213" t="s">
        <v>119</v>
      </c>
      <c r="H129" s="214">
        <v>16.157</v>
      </c>
      <c r="I129" s="215"/>
      <c r="J129" s="216">
        <f>ROUND(I129*H129,2)</f>
        <v>0</v>
      </c>
      <c r="K129" s="212" t="s">
        <v>120</v>
      </c>
      <c r="L129" s="43"/>
      <c r="M129" s="217" t="s">
        <v>1</v>
      </c>
      <c r="N129" s="218" t="s">
        <v>41</v>
      </c>
      <c r="O129" s="90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1" t="s">
        <v>121</v>
      </c>
      <c r="AT129" s="221" t="s">
        <v>116</v>
      </c>
      <c r="AU129" s="221" t="s">
        <v>83</v>
      </c>
      <c r="AY129" s="16" t="s">
        <v>114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6" t="s">
        <v>81</v>
      </c>
      <c r="BK129" s="222">
        <f>ROUND(I129*H129,2)</f>
        <v>0</v>
      </c>
      <c r="BL129" s="16" t="s">
        <v>121</v>
      </c>
      <c r="BM129" s="221" t="s">
        <v>133</v>
      </c>
    </row>
    <row r="130" s="13" customFormat="1">
      <c r="A130" s="13"/>
      <c r="B130" s="223"/>
      <c r="C130" s="224"/>
      <c r="D130" s="225" t="s">
        <v>123</v>
      </c>
      <c r="E130" s="226" t="s">
        <v>1</v>
      </c>
      <c r="F130" s="227" t="s">
        <v>134</v>
      </c>
      <c r="G130" s="224"/>
      <c r="H130" s="226" t="s">
        <v>1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123</v>
      </c>
      <c r="AU130" s="233" t="s">
        <v>83</v>
      </c>
      <c r="AV130" s="13" t="s">
        <v>81</v>
      </c>
      <c r="AW130" s="13" t="s">
        <v>32</v>
      </c>
      <c r="AX130" s="13" t="s">
        <v>76</v>
      </c>
      <c r="AY130" s="233" t="s">
        <v>114</v>
      </c>
    </row>
    <row r="131" s="14" customFormat="1">
      <c r="A131" s="14"/>
      <c r="B131" s="234"/>
      <c r="C131" s="235"/>
      <c r="D131" s="225" t="s">
        <v>123</v>
      </c>
      <c r="E131" s="236" t="s">
        <v>1</v>
      </c>
      <c r="F131" s="237" t="s">
        <v>135</v>
      </c>
      <c r="G131" s="235"/>
      <c r="H131" s="238">
        <v>16.157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123</v>
      </c>
      <c r="AU131" s="244" t="s">
        <v>83</v>
      </c>
      <c r="AV131" s="14" t="s">
        <v>83</v>
      </c>
      <c r="AW131" s="14" t="s">
        <v>32</v>
      </c>
      <c r="AX131" s="14" t="s">
        <v>81</v>
      </c>
      <c r="AY131" s="244" t="s">
        <v>114</v>
      </c>
    </row>
    <row r="132" s="2" customFormat="1" ht="16.5" customHeight="1">
      <c r="A132" s="37"/>
      <c r="B132" s="38"/>
      <c r="C132" s="210" t="s">
        <v>121</v>
      </c>
      <c r="D132" s="210" t="s">
        <v>116</v>
      </c>
      <c r="E132" s="211" t="s">
        <v>136</v>
      </c>
      <c r="F132" s="212" t="s">
        <v>137</v>
      </c>
      <c r="G132" s="213" t="s">
        <v>119</v>
      </c>
      <c r="H132" s="214">
        <v>3.1629999999999998</v>
      </c>
      <c r="I132" s="215"/>
      <c r="J132" s="216">
        <f>ROUND(I132*H132,2)</f>
        <v>0</v>
      </c>
      <c r="K132" s="212" t="s">
        <v>120</v>
      </c>
      <c r="L132" s="43"/>
      <c r="M132" s="217" t="s">
        <v>1</v>
      </c>
      <c r="N132" s="218" t="s">
        <v>41</v>
      </c>
      <c r="O132" s="90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1" t="s">
        <v>121</v>
      </c>
      <c r="AT132" s="221" t="s">
        <v>116</v>
      </c>
      <c r="AU132" s="221" t="s">
        <v>83</v>
      </c>
      <c r="AY132" s="16" t="s">
        <v>114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6" t="s">
        <v>81</v>
      </c>
      <c r="BK132" s="222">
        <f>ROUND(I132*H132,2)</f>
        <v>0</v>
      </c>
      <c r="BL132" s="16" t="s">
        <v>121</v>
      </c>
      <c r="BM132" s="221" t="s">
        <v>138</v>
      </c>
    </row>
    <row r="133" s="13" customFormat="1">
      <c r="A133" s="13"/>
      <c r="B133" s="223"/>
      <c r="C133" s="224"/>
      <c r="D133" s="225" t="s">
        <v>123</v>
      </c>
      <c r="E133" s="226" t="s">
        <v>1</v>
      </c>
      <c r="F133" s="227" t="s">
        <v>139</v>
      </c>
      <c r="G133" s="224"/>
      <c r="H133" s="226" t="s">
        <v>1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123</v>
      </c>
      <c r="AU133" s="233" t="s">
        <v>83</v>
      </c>
      <c r="AV133" s="13" t="s">
        <v>81</v>
      </c>
      <c r="AW133" s="13" t="s">
        <v>32</v>
      </c>
      <c r="AX133" s="13" t="s">
        <v>76</v>
      </c>
      <c r="AY133" s="233" t="s">
        <v>114</v>
      </c>
    </row>
    <row r="134" s="14" customFormat="1">
      <c r="A134" s="14"/>
      <c r="B134" s="234"/>
      <c r="C134" s="235"/>
      <c r="D134" s="225" t="s">
        <v>123</v>
      </c>
      <c r="E134" s="236" t="s">
        <v>1</v>
      </c>
      <c r="F134" s="237" t="s">
        <v>140</v>
      </c>
      <c r="G134" s="235"/>
      <c r="H134" s="238">
        <v>16.157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123</v>
      </c>
      <c r="AU134" s="244" t="s">
        <v>83</v>
      </c>
      <c r="AV134" s="14" t="s">
        <v>83</v>
      </c>
      <c r="AW134" s="14" t="s">
        <v>32</v>
      </c>
      <c r="AX134" s="14" t="s">
        <v>76</v>
      </c>
      <c r="AY134" s="244" t="s">
        <v>114</v>
      </c>
    </row>
    <row r="135" s="13" customFormat="1">
      <c r="A135" s="13"/>
      <c r="B135" s="223"/>
      <c r="C135" s="224"/>
      <c r="D135" s="225" t="s">
        <v>123</v>
      </c>
      <c r="E135" s="226" t="s">
        <v>1</v>
      </c>
      <c r="F135" s="227" t="s">
        <v>141</v>
      </c>
      <c r="G135" s="224"/>
      <c r="H135" s="226" t="s">
        <v>1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123</v>
      </c>
      <c r="AU135" s="233" t="s">
        <v>83</v>
      </c>
      <c r="AV135" s="13" t="s">
        <v>81</v>
      </c>
      <c r="AW135" s="13" t="s">
        <v>32</v>
      </c>
      <c r="AX135" s="13" t="s">
        <v>76</v>
      </c>
      <c r="AY135" s="233" t="s">
        <v>114</v>
      </c>
    </row>
    <row r="136" s="14" customFormat="1">
      <c r="A136" s="14"/>
      <c r="B136" s="234"/>
      <c r="C136" s="235"/>
      <c r="D136" s="225" t="s">
        <v>123</v>
      </c>
      <c r="E136" s="236" t="s">
        <v>1</v>
      </c>
      <c r="F136" s="237" t="s">
        <v>142</v>
      </c>
      <c r="G136" s="235"/>
      <c r="H136" s="238">
        <v>3.1629999999999998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123</v>
      </c>
      <c r="AU136" s="244" t="s">
        <v>83</v>
      </c>
      <c r="AV136" s="14" t="s">
        <v>83</v>
      </c>
      <c r="AW136" s="14" t="s">
        <v>32</v>
      </c>
      <c r="AX136" s="14" t="s">
        <v>81</v>
      </c>
      <c r="AY136" s="244" t="s">
        <v>114</v>
      </c>
    </row>
    <row r="137" s="2" customFormat="1" ht="21.75" customHeight="1">
      <c r="A137" s="37"/>
      <c r="B137" s="38"/>
      <c r="C137" s="210" t="s">
        <v>143</v>
      </c>
      <c r="D137" s="210" t="s">
        <v>116</v>
      </c>
      <c r="E137" s="211" t="s">
        <v>144</v>
      </c>
      <c r="F137" s="212" t="s">
        <v>145</v>
      </c>
      <c r="G137" s="213" t="s">
        <v>119</v>
      </c>
      <c r="H137" s="214">
        <v>3.1629999999999998</v>
      </c>
      <c r="I137" s="215"/>
      <c r="J137" s="216">
        <f>ROUND(I137*H137,2)</f>
        <v>0</v>
      </c>
      <c r="K137" s="212" t="s">
        <v>120</v>
      </c>
      <c r="L137" s="43"/>
      <c r="M137" s="217" t="s">
        <v>1</v>
      </c>
      <c r="N137" s="218" t="s">
        <v>41</v>
      </c>
      <c r="O137" s="90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121</v>
      </c>
      <c r="AT137" s="221" t="s">
        <v>116</v>
      </c>
      <c r="AU137" s="221" t="s">
        <v>83</v>
      </c>
      <c r="AY137" s="16" t="s">
        <v>114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81</v>
      </c>
      <c r="BK137" s="222">
        <f>ROUND(I137*H137,2)</f>
        <v>0</v>
      </c>
      <c r="BL137" s="16" t="s">
        <v>121</v>
      </c>
      <c r="BM137" s="221" t="s">
        <v>146</v>
      </c>
    </row>
    <row r="138" s="13" customFormat="1">
      <c r="A138" s="13"/>
      <c r="B138" s="223"/>
      <c r="C138" s="224"/>
      <c r="D138" s="225" t="s">
        <v>123</v>
      </c>
      <c r="E138" s="226" t="s">
        <v>1</v>
      </c>
      <c r="F138" s="227" t="s">
        <v>147</v>
      </c>
      <c r="G138" s="224"/>
      <c r="H138" s="226" t="s">
        <v>1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123</v>
      </c>
      <c r="AU138" s="233" t="s">
        <v>83</v>
      </c>
      <c r="AV138" s="13" t="s">
        <v>81</v>
      </c>
      <c r="AW138" s="13" t="s">
        <v>32</v>
      </c>
      <c r="AX138" s="13" t="s">
        <v>76</v>
      </c>
      <c r="AY138" s="233" t="s">
        <v>114</v>
      </c>
    </row>
    <row r="139" s="14" customFormat="1">
      <c r="A139" s="14"/>
      <c r="B139" s="234"/>
      <c r="C139" s="235"/>
      <c r="D139" s="225" t="s">
        <v>123</v>
      </c>
      <c r="E139" s="236" t="s">
        <v>1</v>
      </c>
      <c r="F139" s="237" t="s">
        <v>148</v>
      </c>
      <c r="G139" s="235"/>
      <c r="H139" s="238">
        <v>3.1629999999999998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123</v>
      </c>
      <c r="AU139" s="244" t="s">
        <v>83</v>
      </c>
      <c r="AV139" s="14" t="s">
        <v>83</v>
      </c>
      <c r="AW139" s="14" t="s">
        <v>32</v>
      </c>
      <c r="AX139" s="14" t="s">
        <v>81</v>
      </c>
      <c r="AY139" s="244" t="s">
        <v>114</v>
      </c>
    </row>
    <row r="140" s="2" customFormat="1" ht="16.5" customHeight="1">
      <c r="A140" s="37"/>
      <c r="B140" s="38"/>
      <c r="C140" s="210" t="s">
        <v>149</v>
      </c>
      <c r="D140" s="210" t="s">
        <v>116</v>
      </c>
      <c r="E140" s="211" t="s">
        <v>150</v>
      </c>
      <c r="F140" s="212" t="s">
        <v>151</v>
      </c>
      <c r="G140" s="213" t="s">
        <v>119</v>
      </c>
      <c r="H140" s="214">
        <v>3.1629999999999998</v>
      </c>
      <c r="I140" s="215"/>
      <c r="J140" s="216">
        <f>ROUND(I140*H140,2)</f>
        <v>0</v>
      </c>
      <c r="K140" s="212" t="s">
        <v>120</v>
      </c>
      <c r="L140" s="43"/>
      <c r="M140" s="217" t="s">
        <v>1</v>
      </c>
      <c r="N140" s="218" t="s">
        <v>41</v>
      </c>
      <c r="O140" s="90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1" t="s">
        <v>121</v>
      </c>
      <c r="AT140" s="221" t="s">
        <v>116</v>
      </c>
      <c r="AU140" s="221" t="s">
        <v>83</v>
      </c>
      <c r="AY140" s="16" t="s">
        <v>114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6" t="s">
        <v>81</v>
      </c>
      <c r="BK140" s="222">
        <f>ROUND(I140*H140,2)</f>
        <v>0</v>
      </c>
      <c r="BL140" s="16" t="s">
        <v>121</v>
      </c>
      <c r="BM140" s="221" t="s">
        <v>152</v>
      </c>
    </row>
    <row r="141" s="14" customFormat="1">
      <c r="A141" s="14"/>
      <c r="B141" s="234"/>
      <c r="C141" s="235"/>
      <c r="D141" s="225" t="s">
        <v>123</v>
      </c>
      <c r="E141" s="236" t="s">
        <v>1</v>
      </c>
      <c r="F141" s="237" t="s">
        <v>142</v>
      </c>
      <c r="G141" s="235"/>
      <c r="H141" s="238">
        <v>3.1629999999999998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123</v>
      </c>
      <c r="AU141" s="244" t="s">
        <v>83</v>
      </c>
      <c r="AV141" s="14" t="s">
        <v>83</v>
      </c>
      <c r="AW141" s="14" t="s">
        <v>32</v>
      </c>
      <c r="AX141" s="14" t="s">
        <v>81</v>
      </c>
      <c r="AY141" s="244" t="s">
        <v>114</v>
      </c>
    </row>
    <row r="142" s="2" customFormat="1" ht="16.5" customHeight="1">
      <c r="A142" s="37"/>
      <c r="B142" s="38"/>
      <c r="C142" s="210" t="s">
        <v>153</v>
      </c>
      <c r="D142" s="210" t="s">
        <v>116</v>
      </c>
      <c r="E142" s="211" t="s">
        <v>154</v>
      </c>
      <c r="F142" s="212" t="s">
        <v>155</v>
      </c>
      <c r="G142" s="213" t="s">
        <v>156</v>
      </c>
      <c r="H142" s="214">
        <v>5.6929999999999996</v>
      </c>
      <c r="I142" s="215"/>
      <c r="J142" s="216">
        <f>ROUND(I142*H142,2)</f>
        <v>0</v>
      </c>
      <c r="K142" s="212" t="s">
        <v>120</v>
      </c>
      <c r="L142" s="43"/>
      <c r="M142" s="217" t="s">
        <v>1</v>
      </c>
      <c r="N142" s="218" t="s">
        <v>41</v>
      </c>
      <c r="O142" s="90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1" t="s">
        <v>121</v>
      </c>
      <c r="AT142" s="221" t="s">
        <v>116</v>
      </c>
      <c r="AU142" s="221" t="s">
        <v>83</v>
      </c>
      <c r="AY142" s="16" t="s">
        <v>114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6" t="s">
        <v>81</v>
      </c>
      <c r="BK142" s="222">
        <f>ROUND(I142*H142,2)</f>
        <v>0</v>
      </c>
      <c r="BL142" s="16" t="s">
        <v>121</v>
      </c>
      <c r="BM142" s="221" t="s">
        <v>157</v>
      </c>
    </row>
    <row r="143" s="14" customFormat="1">
      <c r="A143" s="14"/>
      <c r="B143" s="234"/>
      <c r="C143" s="235"/>
      <c r="D143" s="225" t="s">
        <v>123</v>
      </c>
      <c r="E143" s="236" t="s">
        <v>1</v>
      </c>
      <c r="F143" s="237" t="s">
        <v>158</v>
      </c>
      <c r="G143" s="235"/>
      <c r="H143" s="238">
        <v>5.6929999999999996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123</v>
      </c>
      <c r="AU143" s="244" t="s">
        <v>83</v>
      </c>
      <c r="AV143" s="14" t="s">
        <v>83</v>
      </c>
      <c r="AW143" s="14" t="s">
        <v>32</v>
      </c>
      <c r="AX143" s="14" t="s">
        <v>81</v>
      </c>
      <c r="AY143" s="244" t="s">
        <v>114</v>
      </c>
    </row>
    <row r="144" s="12" customFormat="1" ht="22.8" customHeight="1">
      <c r="A144" s="12"/>
      <c r="B144" s="194"/>
      <c r="C144" s="195"/>
      <c r="D144" s="196" t="s">
        <v>75</v>
      </c>
      <c r="E144" s="208" t="s">
        <v>83</v>
      </c>
      <c r="F144" s="208" t="s">
        <v>159</v>
      </c>
      <c r="G144" s="195"/>
      <c r="H144" s="195"/>
      <c r="I144" s="198"/>
      <c r="J144" s="209">
        <f>BK144</f>
        <v>0</v>
      </c>
      <c r="K144" s="195"/>
      <c r="L144" s="200"/>
      <c r="M144" s="201"/>
      <c r="N144" s="202"/>
      <c r="O144" s="202"/>
      <c r="P144" s="203">
        <f>SUM(P145:P147)</f>
        <v>0</v>
      </c>
      <c r="Q144" s="202"/>
      <c r="R144" s="203">
        <f>SUM(R145:R147)</f>
        <v>38.458745639999997</v>
      </c>
      <c r="S144" s="202"/>
      <c r="T144" s="204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5" t="s">
        <v>81</v>
      </c>
      <c r="AT144" s="206" t="s">
        <v>75</v>
      </c>
      <c r="AU144" s="206" t="s">
        <v>81</v>
      </c>
      <c r="AY144" s="205" t="s">
        <v>114</v>
      </c>
      <c r="BK144" s="207">
        <f>SUM(BK145:BK147)</f>
        <v>0</v>
      </c>
    </row>
    <row r="145" s="2" customFormat="1" ht="16.5" customHeight="1">
      <c r="A145" s="37"/>
      <c r="B145" s="38"/>
      <c r="C145" s="210" t="s">
        <v>160</v>
      </c>
      <c r="D145" s="210" t="s">
        <v>116</v>
      </c>
      <c r="E145" s="211" t="s">
        <v>161</v>
      </c>
      <c r="F145" s="212" t="s">
        <v>162</v>
      </c>
      <c r="G145" s="213" t="s">
        <v>119</v>
      </c>
      <c r="H145" s="214">
        <v>15.372</v>
      </c>
      <c r="I145" s="215"/>
      <c r="J145" s="216">
        <f>ROUND(I145*H145,2)</f>
        <v>0</v>
      </c>
      <c r="K145" s="212" t="s">
        <v>120</v>
      </c>
      <c r="L145" s="43"/>
      <c r="M145" s="217" t="s">
        <v>1</v>
      </c>
      <c r="N145" s="218" t="s">
        <v>41</v>
      </c>
      <c r="O145" s="90"/>
      <c r="P145" s="219">
        <f>O145*H145</f>
        <v>0</v>
      </c>
      <c r="Q145" s="219">
        <v>2.5018699999999998</v>
      </c>
      <c r="R145" s="219">
        <f>Q145*H145</f>
        <v>38.458745639999997</v>
      </c>
      <c r="S145" s="219">
        <v>0</v>
      </c>
      <c r="T145" s="22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121</v>
      </c>
      <c r="AT145" s="221" t="s">
        <v>116</v>
      </c>
      <c r="AU145" s="221" t="s">
        <v>83</v>
      </c>
      <c r="AY145" s="16" t="s">
        <v>114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81</v>
      </c>
      <c r="BK145" s="222">
        <f>ROUND(I145*H145,2)</f>
        <v>0</v>
      </c>
      <c r="BL145" s="16" t="s">
        <v>121</v>
      </c>
      <c r="BM145" s="221" t="s">
        <v>163</v>
      </c>
    </row>
    <row r="146" s="13" customFormat="1">
      <c r="A146" s="13"/>
      <c r="B146" s="223"/>
      <c r="C146" s="224"/>
      <c r="D146" s="225" t="s">
        <v>123</v>
      </c>
      <c r="E146" s="226" t="s">
        <v>1</v>
      </c>
      <c r="F146" s="227" t="s">
        <v>164</v>
      </c>
      <c r="G146" s="224"/>
      <c r="H146" s="226" t="s">
        <v>1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123</v>
      </c>
      <c r="AU146" s="233" t="s">
        <v>83</v>
      </c>
      <c r="AV146" s="13" t="s">
        <v>81</v>
      </c>
      <c r="AW146" s="13" t="s">
        <v>32</v>
      </c>
      <c r="AX146" s="13" t="s">
        <v>76</v>
      </c>
      <c r="AY146" s="233" t="s">
        <v>114</v>
      </c>
    </row>
    <row r="147" s="14" customFormat="1">
      <c r="A147" s="14"/>
      <c r="B147" s="234"/>
      <c r="C147" s="235"/>
      <c r="D147" s="225" t="s">
        <v>123</v>
      </c>
      <c r="E147" s="236" t="s">
        <v>1</v>
      </c>
      <c r="F147" s="237" t="s">
        <v>165</v>
      </c>
      <c r="G147" s="235"/>
      <c r="H147" s="238">
        <v>15.372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123</v>
      </c>
      <c r="AU147" s="244" t="s">
        <v>83</v>
      </c>
      <c r="AV147" s="14" t="s">
        <v>83</v>
      </c>
      <c r="AW147" s="14" t="s">
        <v>32</v>
      </c>
      <c r="AX147" s="14" t="s">
        <v>81</v>
      </c>
      <c r="AY147" s="244" t="s">
        <v>114</v>
      </c>
    </row>
    <row r="148" s="12" customFormat="1" ht="22.8" customHeight="1">
      <c r="A148" s="12"/>
      <c r="B148" s="194"/>
      <c r="C148" s="195"/>
      <c r="D148" s="196" t="s">
        <v>75</v>
      </c>
      <c r="E148" s="208" t="s">
        <v>143</v>
      </c>
      <c r="F148" s="208" t="s">
        <v>166</v>
      </c>
      <c r="G148" s="195"/>
      <c r="H148" s="195"/>
      <c r="I148" s="198"/>
      <c r="J148" s="209">
        <f>BK148</f>
        <v>0</v>
      </c>
      <c r="K148" s="195"/>
      <c r="L148" s="200"/>
      <c r="M148" s="201"/>
      <c r="N148" s="202"/>
      <c r="O148" s="202"/>
      <c r="P148" s="203">
        <f>SUM(P149:P154)</f>
        <v>0</v>
      </c>
      <c r="Q148" s="202"/>
      <c r="R148" s="203">
        <f>SUM(R149:R154)</f>
        <v>4.8195484000000004</v>
      </c>
      <c r="S148" s="202"/>
      <c r="T148" s="204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5" t="s">
        <v>81</v>
      </c>
      <c r="AT148" s="206" t="s">
        <v>75</v>
      </c>
      <c r="AU148" s="206" t="s">
        <v>81</v>
      </c>
      <c r="AY148" s="205" t="s">
        <v>114</v>
      </c>
      <c r="BK148" s="207">
        <f>SUM(BK149:BK154)</f>
        <v>0</v>
      </c>
    </row>
    <row r="149" s="2" customFormat="1" ht="16.5" customHeight="1">
      <c r="A149" s="37"/>
      <c r="B149" s="38"/>
      <c r="C149" s="210" t="s">
        <v>167</v>
      </c>
      <c r="D149" s="210" t="s">
        <v>116</v>
      </c>
      <c r="E149" s="211" t="s">
        <v>168</v>
      </c>
      <c r="F149" s="212" t="s">
        <v>169</v>
      </c>
      <c r="G149" s="213" t="s">
        <v>170</v>
      </c>
      <c r="H149" s="214">
        <v>23.57</v>
      </c>
      <c r="I149" s="215"/>
      <c r="J149" s="216">
        <f>ROUND(I149*H149,2)</f>
        <v>0</v>
      </c>
      <c r="K149" s="212" t="s">
        <v>120</v>
      </c>
      <c r="L149" s="43"/>
      <c r="M149" s="217" t="s">
        <v>1</v>
      </c>
      <c r="N149" s="218" t="s">
        <v>41</v>
      </c>
      <c r="O149" s="90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121</v>
      </c>
      <c r="AT149" s="221" t="s">
        <v>116</v>
      </c>
      <c r="AU149" s="221" t="s">
        <v>83</v>
      </c>
      <c r="AY149" s="16" t="s">
        <v>114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81</v>
      </c>
      <c r="BK149" s="222">
        <f>ROUND(I149*H149,2)</f>
        <v>0</v>
      </c>
      <c r="BL149" s="16" t="s">
        <v>121</v>
      </c>
      <c r="BM149" s="221" t="s">
        <v>171</v>
      </c>
    </row>
    <row r="150" s="14" customFormat="1">
      <c r="A150" s="14"/>
      <c r="B150" s="234"/>
      <c r="C150" s="235"/>
      <c r="D150" s="225" t="s">
        <v>123</v>
      </c>
      <c r="E150" s="236" t="s">
        <v>1</v>
      </c>
      <c r="F150" s="237" t="s">
        <v>172</v>
      </c>
      <c r="G150" s="235"/>
      <c r="H150" s="238">
        <v>23.57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123</v>
      </c>
      <c r="AU150" s="244" t="s">
        <v>83</v>
      </c>
      <c r="AV150" s="14" t="s">
        <v>83</v>
      </c>
      <c r="AW150" s="14" t="s">
        <v>32</v>
      </c>
      <c r="AX150" s="14" t="s">
        <v>81</v>
      </c>
      <c r="AY150" s="244" t="s">
        <v>114</v>
      </c>
    </row>
    <row r="151" s="2" customFormat="1" ht="16.5" customHeight="1">
      <c r="A151" s="37"/>
      <c r="B151" s="38"/>
      <c r="C151" s="210" t="s">
        <v>173</v>
      </c>
      <c r="D151" s="210" t="s">
        <v>116</v>
      </c>
      <c r="E151" s="211" t="s">
        <v>174</v>
      </c>
      <c r="F151" s="212" t="s">
        <v>175</v>
      </c>
      <c r="G151" s="213" t="s">
        <v>170</v>
      </c>
      <c r="H151" s="214">
        <v>23.57</v>
      </c>
      <c r="I151" s="215"/>
      <c r="J151" s="216">
        <f>ROUND(I151*H151,2)</f>
        <v>0</v>
      </c>
      <c r="K151" s="212" t="s">
        <v>120</v>
      </c>
      <c r="L151" s="43"/>
      <c r="M151" s="217" t="s">
        <v>1</v>
      </c>
      <c r="N151" s="218" t="s">
        <v>41</v>
      </c>
      <c r="O151" s="90"/>
      <c r="P151" s="219">
        <f>O151*H151</f>
        <v>0</v>
      </c>
      <c r="Q151" s="219">
        <v>0.089219999999999994</v>
      </c>
      <c r="R151" s="219">
        <f>Q151*H151</f>
        <v>2.1029153999999997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121</v>
      </c>
      <c r="AT151" s="221" t="s">
        <v>116</v>
      </c>
      <c r="AU151" s="221" t="s">
        <v>83</v>
      </c>
      <c r="AY151" s="16" t="s">
        <v>114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81</v>
      </c>
      <c r="BK151" s="222">
        <f>ROUND(I151*H151,2)</f>
        <v>0</v>
      </c>
      <c r="BL151" s="16" t="s">
        <v>121</v>
      </c>
      <c r="BM151" s="221" t="s">
        <v>176</v>
      </c>
    </row>
    <row r="152" s="14" customFormat="1">
      <c r="A152" s="14"/>
      <c r="B152" s="234"/>
      <c r="C152" s="235"/>
      <c r="D152" s="225" t="s">
        <v>123</v>
      </c>
      <c r="E152" s="236" t="s">
        <v>1</v>
      </c>
      <c r="F152" s="237" t="s">
        <v>172</v>
      </c>
      <c r="G152" s="235"/>
      <c r="H152" s="238">
        <v>23.57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123</v>
      </c>
      <c r="AU152" s="244" t="s">
        <v>83</v>
      </c>
      <c r="AV152" s="14" t="s">
        <v>83</v>
      </c>
      <c r="AW152" s="14" t="s">
        <v>32</v>
      </c>
      <c r="AX152" s="14" t="s">
        <v>81</v>
      </c>
      <c r="AY152" s="244" t="s">
        <v>114</v>
      </c>
    </row>
    <row r="153" s="2" customFormat="1" ht="16.5" customHeight="1">
      <c r="A153" s="37"/>
      <c r="B153" s="38"/>
      <c r="C153" s="245" t="s">
        <v>177</v>
      </c>
      <c r="D153" s="245" t="s">
        <v>178</v>
      </c>
      <c r="E153" s="246" t="s">
        <v>179</v>
      </c>
      <c r="F153" s="247" t="s">
        <v>180</v>
      </c>
      <c r="G153" s="248" t="s">
        <v>170</v>
      </c>
      <c r="H153" s="249">
        <v>24.041</v>
      </c>
      <c r="I153" s="250"/>
      <c r="J153" s="251">
        <f>ROUND(I153*H153,2)</f>
        <v>0</v>
      </c>
      <c r="K153" s="247" t="s">
        <v>120</v>
      </c>
      <c r="L153" s="252"/>
      <c r="M153" s="253" t="s">
        <v>1</v>
      </c>
      <c r="N153" s="254" t="s">
        <v>41</v>
      </c>
      <c r="O153" s="90"/>
      <c r="P153" s="219">
        <f>O153*H153</f>
        <v>0</v>
      </c>
      <c r="Q153" s="219">
        <v>0.113</v>
      </c>
      <c r="R153" s="219">
        <f>Q153*H153</f>
        <v>2.7166330000000003</v>
      </c>
      <c r="S153" s="219">
        <v>0</v>
      </c>
      <c r="T153" s="22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1" t="s">
        <v>160</v>
      </c>
      <c r="AT153" s="221" t="s">
        <v>178</v>
      </c>
      <c r="AU153" s="221" t="s">
        <v>83</v>
      </c>
      <c r="AY153" s="16" t="s">
        <v>114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6" t="s">
        <v>81</v>
      </c>
      <c r="BK153" s="222">
        <f>ROUND(I153*H153,2)</f>
        <v>0</v>
      </c>
      <c r="BL153" s="16" t="s">
        <v>121</v>
      </c>
      <c r="BM153" s="221" t="s">
        <v>181</v>
      </c>
    </row>
    <row r="154" s="14" customFormat="1">
      <c r="A154" s="14"/>
      <c r="B154" s="234"/>
      <c r="C154" s="235"/>
      <c r="D154" s="225" t="s">
        <v>123</v>
      </c>
      <c r="E154" s="235"/>
      <c r="F154" s="237" t="s">
        <v>182</v>
      </c>
      <c r="G154" s="235"/>
      <c r="H154" s="238">
        <v>24.041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123</v>
      </c>
      <c r="AU154" s="244" t="s">
        <v>83</v>
      </c>
      <c r="AV154" s="14" t="s">
        <v>83</v>
      </c>
      <c r="AW154" s="14" t="s">
        <v>4</v>
      </c>
      <c r="AX154" s="14" t="s">
        <v>81</v>
      </c>
      <c r="AY154" s="244" t="s">
        <v>114</v>
      </c>
    </row>
    <row r="155" s="12" customFormat="1" ht="22.8" customHeight="1">
      <c r="A155" s="12"/>
      <c r="B155" s="194"/>
      <c r="C155" s="195"/>
      <c r="D155" s="196" t="s">
        <v>75</v>
      </c>
      <c r="E155" s="208" t="s">
        <v>167</v>
      </c>
      <c r="F155" s="208" t="s">
        <v>183</v>
      </c>
      <c r="G155" s="195"/>
      <c r="H155" s="195"/>
      <c r="I155" s="198"/>
      <c r="J155" s="209">
        <f>BK155</f>
        <v>0</v>
      </c>
      <c r="K155" s="195"/>
      <c r="L155" s="200"/>
      <c r="M155" s="201"/>
      <c r="N155" s="202"/>
      <c r="O155" s="202"/>
      <c r="P155" s="203">
        <f>SUM(P156:P163)</f>
        <v>0</v>
      </c>
      <c r="Q155" s="202"/>
      <c r="R155" s="203">
        <f>SUM(R156:R163)</f>
        <v>14.193142960000001</v>
      </c>
      <c r="S155" s="202"/>
      <c r="T155" s="204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5" t="s">
        <v>81</v>
      </c>
      <c r="AT155" s="206" t="s">
        <v>75</v>
      </c>
      <c r="AU155" s="206" t="s">
        <v>81</v>
      </c>
      <c r="AY155" s="205" t="s">
        <v>114</v>
      </c>
      <c r="BK155" s="207">
        <f>SUM(BK156:BK163)</f>
        <v>0</v>
      </c>
    </row>
    <row r="156" s="2" customFormat="1" ht="16.5" customHeight="1">
      <c r="A156" s="37"/>
      <c r="B156" s="38"/>
      <c r="C156" s="210" t="s">
        <v>8</v>
      </c>
      <c r="D156" s="210" t="s">
        <v>116</v>
      </c>
      <c r="E156" s="211" t="s">
        <v>184</v>
      </c>
      <c r="F156" s="212" t="s">
        <v>185</v>
      </c>
      <c r="G156" s="213" t="s">
        <v>170</v>
      </c>
      <c r="H156" s="214">
        <v>5.7000000000000002</v>
      </c>
      <c r="I156" s="215"/>
      <c r="J156" s="216">
        <f>ROUND(I156*H156,2)</f>
        <v>0</v>
      </c>
      <c r="K156" s="212" t="s">
        <v>1</v>
      </c>
      <c r="L156" s="43"/>
      <c r="M156" s="217" t="s">
        <v>1</v>
      </c>
      <c r="N156" s="218" t="s">
        <v>41</v>
      </c>
      <c r="O156" s="90"/>
      <c r="P156" s="219">
        <f>O156*H156</f>
        <v>0</v>
      </c>
      <c r="Q156" s="219">
        <v>0.033349999999999998</v>
      </c>
      <c r="R156" s="219">
        <f>Q156*H156</f>
        <v>0.19009499999999999</v>
      </c>
      <c r="S156" s="219">
        <v>0</v>
      </c>
      <c r="T156" s="22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1" t="s">
        <v>121</v>
      </c>
      <c r="AT156" s="221" t="s">
        <v>116</v>
      </c>
      <c r="AU156" s="221" t="s">
        <v>83</v>
      </c>
      <c r="AY156" s="16" t="s">
        <v>114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6" t="s">
        <v>81</v>
      </c>
      <c r="BK156" s="222">
        <f>ROUND(I156*H156,2)</f>
        <v>0</v>
      </c>
      <c r="BL156" s="16" t="s">
        <v>121</v>
      </c>
      <c r="BM156" s="221" t="s">
        <v>186</v>
      </c>
    </row>
    <row r="157" s="14" customFormat="1">
      <c r="A157" s="14"/>
      <c r="B157" s="234"/>
      <c r="C157" s="235"/>
      <c r="D157" s="225" t="s">
        <v>123</v>
      </c>
      <c r="E157" s="236" t="s">
        <v>1</v>
      </c>
      <c r="F157" s="237" t="s">
        <v>187</v>
      </c>
      <c r="G157" s="235"/>
      <c r="H157" s="238">
        <v>5.7000000000000002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123</v>
      </c>
      <c r="AU157" s="244" t="s">
        <v>83</v>
      </c>
      <c r="AV157" s="14" t="s">
        <v>83</v>
      </c>
      <c r="AW157" s="14" t="s">
        <v>32</v>
      </c>
      <c r="AX157" s="14" t="s">
        <v>81</v>
      </c>
      <c r="AY157" s="244" t="s">
        <v>114</v>
      </c>
    </row>
    <row r="158" s="2" customFormat="1" ht="16.5" customHeight="1">
      <c r="A158" s="37"/>
      <c r="B158" s="38"/>
      <c r="C158" s="210" t="s">
        <v>188</v>
      </c>
      <c r="D158" s="210" t="s">
        <v>116</v>
      </c>
      <c r="E158" s="211" t="s">
        <v>189</v>
      </c>
      <c r="F158" s="212" t="s">
        <v>190</v>
      </c>
      <c r="G158" s="213" t="s">
        <v>191</v>
      </c>
      <c r="H158" s="214">
        <v>2</v>
      </c>
      <c r="I158" s="215"/>
      <c r="J158" s="216">
        <f>ROUND(I158*H158,2)</f>
        <v>0</v>
      </c>
      <c r="K158" s="212" t="s">
        <v>1</v>
      </c>
      <c r="L158" s="43"/>
      <c r="M158" s="217" t="s">
        <v>1</v>
      </c>
      <c r="N158" s="218" t="s">
        <v>41</v>
      </c>
      <c r="O158" s="90"/>
      <c r="P158" s="219">
        <f>O158*H158</f>
        <v>0</v>
      </c>
      <c r="Q158" s="219">
        <v>1.8</v>
      </c>
      <c r="R158" s="219">
        <f>Q158*H158</f>
        <v>3.6000000000000001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121</v>
      </c>
      <c r="AT158" s="221" t="s">
        <v>116</v>
      </c>
      <c r="AU158" s="221" t="s">
        <v>83</v>
      </c>
      <c r="AY158" s="16" t="s">
        <v>114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81</v>
      </c>
      <c r="BK158" s="222">
        <f>ROUND(I158*H158,2)</f>
        <v>0</v>
      </c>
      <c r="BL158" s="16" t="s">
        <v>121</v>
      </c>
      <c r="BM158" s="221" t="s">
        <v>192</v>
      </c>
    </row>
    <row r="159" s="2" customFormat="1" ht="16.5" customHeight="1">
      <c r="A159" s="37"/>
      <c r="B159" s="38"/>
      <c r="C159" s="210" t="s">
        <v>193</v>
      </c>
      <c r="D159" s="210" t="s">
        <v>116</v>
      </c>
      <c r="E159" s="211" t="s">
        <v>194</v>
      </c>
      <c r="F159" s="212" t="s">
        <v>195</v>
      </c>
      <c r="G159" s="213" t="s">
        <v>191</v>
      </c>
      <c r="H159" s="214">
        <v>1</v>
      </c>
      <c r="I159" s="215"/>
      <c r="J159" s="216">
        <f>ROUND(I159*H159,2)</f>
        <v>0</v>
      </c>
      <c r="K159" s="212" t="s">
        <v>1</v>
      </c>
      <c r="L159" s="43"/>
      <c r="M159" s="217" t="s">
        <v>1</v>
      </c>
      <c r="N159" s="218" t="s">
        <v>41</v>
      </c>
      <c r="O159" s="90"/>
      <c r="P159" s="219">
        <f>O159*H159</f>
        <v>0</v>
      </c>
      <c r="Q159" s="219">
        <v>1.6000000000000001</v>
      </c>
      <c r="R159" s="219">
        <f>Q159*H159</f>
        <v>1.6000000000000001</v>
      </c>
      <c r="S159" s="219">
        <v>0</v>
      </c>
      <c r="T159" s="22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1" t="s">
        <v>121</v>
      </c>
      <c r="AT159" s="221" t="s">
        <v>116</v>
      </c>
      <c r="AU159" s="221" t="s">
        <v>83</v>
      </c>
      <c r="AY159" s="16" t="s">
        <v>114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6" t="s">
        <v>81</v>
      </c>
      <c r="BK159" s="222">
        <f>ROUND(I159*H159,2)</f>
        <v>0</v>
      </c>
      <c r="BL159" s="16" t="s">
        <v>121</v>
      </c>
      <c r="BM159" s="221" t="s">
        <v>196</v>
      </c>
    </row>
    <row r="160" s="2" customFormat="1" ht="16.5" customHeight="1">
      <c r="A160" s="37"/>
      <c r="B160" s="38"/>
      <c r="C160" s="210" t="s">
        <v>197</v>
      </c>
      <c r="D160" s="210" t="s">
        <v>116</v>
      </c>
      <c r="E160" s="211" t="s">
        <v>198</v>
      </c>
      <c r="F160" s="212" t="s">
        <v>199</v>
      </c>
      <c r="G160" s="213" t="s">
        <v>200</v>
      </c>
      <c r="H160" s="214">
        <v>47.140000000000001</v>
      </c>
      <c r="I160" s="215"/>
      <c r="J160" s="216">
        <f>ROUND(I160*H160,2)</f>
        <v>0</v>
      </c>
      <c r="K160" s="212" t="s">
        <v>120</v>
      </c>
      <c r="L160" s="43"/>
      <c r="M160" s="217" t="s">
        <v>1</v>
      </c>
      <c r="N160" s="218" t="s">
        <v>41</v>
      </c>
      <c r="O160" s="90"/>
      <c r="P160" s="219">
        <f>O160*H160</f>
        <v>0</v>
      </c>
      <c r="Q160" s="219">
        <v>0.1295</v>
      </c>
      <c r="R160" s="219">
        <f>Q160*H160</f>
        <v>6.1046300000000002</v>
      </c>
      <c r="S160" s="219">
        <v>0</v>
      </c>
      <c r="T160" s="22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1" t="s">
        <v>121</v>
      </c>
      <c r="AT160" s="221" t="s">
        <v>116</v>
      </c>
      <c r="AU160" s="221" t="s">
        <v>83</v>
      </c>
      <c r="AY160" s="16" t="s">
        <v>114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6" t="s">
        <v>81</v>
      </c>
      <c r="BK160" s="222">
        <f>ROUND(I160*H160,2)</f>
        <v>0</v>
      </c>
      <c r="BL160" s="16" t="s">
        <v>121</v>
      </c>
      <c r="BM160" s="221" t="s">
        <v>201</v>
      </c>
    </row>
    <row r="161" s="14" customFormat="1">
      <c r="A161" s="14"/>
      <c r="B161" s="234"/>
      <c r="C161" s="235"/>
      <c r="D161" s="225" t="s">
        <v>123</v>
      </c>
      <c r="E161" s="236" t="s">
        <v>1</v>
      </c>
      <c r="F161" s="237" t="s">
        <v>202</v>
      </c>
      <c r="G161" s="235"/>
      <c r="H161" s="238">
        <v>47.140000000000001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123</v>
      </c>
      <c r="AU161" s="244" t="s">
        <v>83</v>
      </c>
      <c r="AV161" s="14" t="s">
        <v>83</v>
      </c>
      <c r="AW161" s="14" t="s">
        <v>32</v>
      </c>
      <c r="AX161" s="14" t="s">
        <v>81</v>
      </c>
      <c r="AY161" s="244" t="s">
        <v>114</v>
      </c>
    </row>
    <row r="162" s="2" customFormat="1" ht="16.5" customHeight="1">
      <c r="A162" s="37"/>
      <c r="B162" s="38"/>
      <c r="C162" s="245" t="s">
        <v>203</v>
      </c>
      <c r="D162" s="245" t="s">
        <v>178</v>
      </c>
      <c r="E162" s="246" t="s">
        <v>204</v>
      </c>
      <c r="F162" s="247" t="s">
        <v>205</v>
      </c>
      <c r="G162" s="248" t="s">
        <v>200</v>
      </c>
      <c r="H162" s="249">
        <v>48.082999999999998</v>
      </c>
      <c r="I162" s="250"/>
      <c r="J162" s="251">
        <f>ROUND(I162*H162,2)</f>
        <v>0</v>
      </c>
      <c r="K162" s="247" t="s">
        <v>120</v>
      </c>
      <c r="L162" s="252"/>
      <c r="M162" s="253" t="s">
        <v>1</v>
      </c>
      <c r="N162" s="254" t="s">
        <v>41</v>
      </c>
      <c r="O162" s="90"/>
      <c r="P162" s="219">
        <f>O162*H162</f>
        <v>0</v>
      </c>
      <c r="Q162" s="219">
        <v>0.056120000000000003</v>
      </c>
      <c r="R162" s="219">
        <f>Q162*H162</f>
        <v>2.69841796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160</v>
      </c>
      <c r="AT162" s="221" t="s">
        <v>178</v>
      </c>
      <c r="AU162" s="221" t="s">
        <v>83</v>
      </c>
      <c r="AY162" s="16" t="s">
        <v>114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81</v>
      </c>
      <c r="BK162" s="222">
        <f>ROUND(I162*H162,2)</f>
        <v>0</v>
      </c>
      <c r="BL162" s="16" t="s">
        <v>121</v>
      </c>
      <c r="BM162" s="221" t="s">
        <v>206</v>
      </c>
    </row>
    <row r="163" s="14" customFormat="1">
      <c r="A163" s="14"/>
      <c r="B163" s="234"/>
      <c r="C163" s="235"/>
      <c r="D163" s="225" t="s">
        <v>123</v>
      </c>
      <c r="E163" s="235"/>
      <c r="F163" s="237" t="s">
        <v>207</v>
      </c>
      <c r="G163" s="235"/>
      <c r="H163" s="238">
        <v>48.082999999999998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123</v>
      </c>
      <c r="AU163" s="244" t="s">
        <v>83</v>
      </c>
      <c r="AV163" s="14" t="s">
        <v>83</v>
      </c>
      <c r="AW163" s="14" t="s">
        <v>4</v>
      </c>
      <c r="AX163" s="14" t="s">
        <v>81</v>
      </c>
      <c r="AY163" s="244" t="s">
        <v>114</v>
      </c>
    </row>
    <row r="164" s="12" customFormat="1" ht="22.8" customHeight="1">
      <c r="A164" s="12"/>
      <c r="B164" s="194"/>
      <c r="C164" s="195"/>
      <c r="D164" s="196" t="s">
        <v>75</v>
      </c>
      <c r="E164" s="208" t="s">
        <v>208</v>
      </c>
      <c r="F164" s="208" t="s">
        <v>209</v>
      </c>
      <c r="G164" s="195"/>
      <c r="H164" s="195"/>
      <c r="I164" s="198"/>
      <c r="J164" s="209">
        <f>BK164</f>
        <v>0</v>
      </c>
      <c r="K164" s="195"/>
      <c r="L164" s="200"/>
      <c r="M164" s="201"/>
      <c r="N164" s="202"/>
      <c r="O164" s="202"/>
      <c r="P164" s="203">
        <f>P165</f>
        <v>0</v>
      </c>
      <c r="Q164" s="202"/>
      <c r="R164" s="203">
        <f>R165</f>
        <v>0</v>
      </c>
      <c r="S164" s="202"/>
      <c r="T164" s="204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5" t="s">
        <v>81</v>
      </c>
      <c r="AT164" s="206" t="s">
        <v>75</v>
      </c>
      <c r="AU164" s="206" t="s">
        <v>81</v>
      </c>
      <c r="AY164" s="205" t="s">
        <v>114</v>
      </c>
      <c r="BK164" s="207">
        <f>BK165</f>
        <v>0</v>
      </c>
    </row>
    <row r="165" s="2" customFormat="1" ht="16.5" customHeight="1">
      <c r="A165" s="37"/>
      <c r="B165" s="38"/>
      <c r="C165" s="210" t="s">
        <v>210</v>
      </c>
      <c r="D165" s="210" t="s">
        <v>116</v>
      </c>
      <c r="E165" s="211" t="s">
        <v>211</v>
      </c>
      <c r="F165" s="212" t="s">
        <v>212</v>
      </c>
      <c r="G165" s="213" t="s">
        <v>156</v>
      </c>
      <c r="H165" s="214">
        <v>57.470999999999997</v>
      </c>
      <c r="I165" s="215"/>
      <c r="J165" s="216">
        <f>ROUND(I165*H165,2)</f>
        <v>0</v>
      </c>
      <c r="K165" s="212" t="s">
        <v>120</v>
      </c>
      <c r="L165" s="43"/>
      <c r="M165" s="217" t="s">
        <v>1</v>
      </c>
      <c r="N165" s="218" t="s">
        <v>41</v>
      </c>
      <c r="O165" s="90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121</v>
      </c>
      <c r="AT165" s="221" t="s">
        <v>116</v>
      </c>
      <c r="AU165" s="221" t="s">
        <v>83</v>
      </c>
      <c r="AY165" s="16" t="s">
        <v>114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81</v>
      </c>
      <c r="BK165" s="222">
        <f>ROUND(I165*H165,2)</f>
        <v>0</v>
      </c>
      <c r="BL165" s="16" t="s">
        <v>121</v>
      </c>
      <c r="BM165" s="221" t="s">
        <v>213</v>
      </c>
    </row>
    <row r="166" s="12" customFormat="1" ht="25.92" customHeight="1">
      <c r="A166" s="12"/>
      <c r="B166" s="194"/>
      <c r="C166" s="195"/>
      <c r="D166" s="196" t="s">
        <v>75</v>
      </c>
      <c r="E166" s="197" t="s">
        <v>214</v>
      </c>
      <c r="F166" s="197" t="s">
        <v>215</v>
      </c>
      <c r="G166" s="195"/>
      <c r="H166" s="195"/>
      <c r="I166" s="198"/>
      <c r="J166" s="199">
        <f>BK166</f>
        <v>0</v>
      </c>
      <c r="K166" s="195"/>
      <c r="L166" s="200"/>
      <c r="M166" s="201"/>
      <c r="N166" s="202"/>
      <c r="O166" s="202"/>
      <c r="P166" s="203">
        <f>P167</f>
        <v>0</v>
      </c>
      <c r="Q166" s="202"/>
      <c r="R166" s="203">
        <f>R167</f>
        <v>0.011725000000000001</v>
      </c>
      <c r="S166" s="202"/>
      <c r="T166" s="204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5" t="s">
        <v>83</v>
      </c>
      <c r="AT166" s="206" t="s">
        <v>75</v>
      </c>
      <c r="AU166" s="206" t="s">
        <v>76</v>
      </c>
      <c r="AY166" s="205" t="s">
        <v>114</v>
      </c>
      <c r="BK166" s="207">
        <f>BK167</f>
        <v>0</v>
      </c>
    </row>
    <row r="167" s="12" customFormat="1" ht="22.8" customHeight="1">
      <c r="A167" s="12"/>
      <c r="B167" s="194"/>
      <c r="C167" s="195"/>
      <c r="D167" s="196" t="s">
        <v>75</v>
      </c>
      <c r="E167" s="208" t="s">
        <v>216</v>
      </c>
      <c r="F167" s="208" t="s">
        <v>217</v>
      </c>
      <c r="G167" s="195"/>
      <c r="H167" s="195"/>
      <c r="I167" s="198"/>
      <c r="J167" s="209">
        <f>BK167</f>
        <v>0</v>
      </c>
      <c r="K167" s="195"/>
      <c r="L167" s="200"/>
      <c r="M167" s="201"/>
      <c r="N167" s="202"/>
      <c r="O167" s="202"/>
      <c r="P167" s="203">
        <f>SUM(P168:P171)</f>
        <v>0</v>
      </c>
      <c r="Q167" s="202"/>
      <c r="R167" s="203">
        <f>SUM(R168:R171)</f>
        <v>0.011725000000000001</v>
      </c>
      <c r="S167" s="202"/>
      <c r="T167" s="204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5" t="s">
        <v>83</v>
      </c>
      <c r="AT167" s="206" t="s">
        <v>75</v>
      </c>
      <c r="AU167" s="206" t="s">
        <v>81</v>
      </c>
      <c r="AY167" s="205" t="s">
        <v>114</v>
      </c>
      <c r="BK167" s="207">
        <f>SUM(BK168:BK171)</f>
        <v>0</v>
      </c>
    </row>
    <row r="168" s="2" customFormat="1" ht="16.5" customHeight="1">
      <c r="A168" s="37"/>
      <c r="B168" s="38"/>
      <c r="C168" s="210" t="s">
        <v>218</v>
      </c>
      <c r="D168" s="210" t="s">
        <v>116</v>
      </c>
      <c r="E168" s="211" t="s">
        <v>219</v>
      </c>
      <c r="F168" s="212" t="s">
        <v>220</v>
      </c>
      <c r="G168" s="213" t="s">
        <v>200</v>
      </c>
      <c r="H168" s="214">
        <v>3.6000000000000001</v>
      </c>
      <c r="I168" s="215"/>
      <c r="J168" s="216">
        <f>ROUND(I168*H168,2)</f>
        <v>0</v>
      </c>
      <c r="K168" s="212" t="s">
        <v>1</v>
      </c>
      <c r="L168" s="43"/>
      <c r="M168" s="217" t="s">
        <v>1</v>
      </c>
      <c r="N168" s="218" t="s">
        <v>41</v>
      </c>
      <c r="O168" s="90"/>
      <c r="P168" s="219">
        <f>O168*H168</f>
        <v>0</v>
      </c>
      <c r="Q168" s="219">
        <v>0.00067000000000000002</v>
      </c>
      <c r="R168" s="219">
        <f>Q168*H168</f>
        <v>0.0024120000000000001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203</v>
      </c>
      <c r="AT168" s="221" t="s">
        <v>116</v>
      </c>
      <c r="AU168" s="221" t="s">
        <v>83</v>
      </c>
      <c r="AY168" s="16" t="s">
        <v>114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81</v>
      </c>
      <c r="BK168" s="222">
        <f>ROUND(I168*H168,2)</f>
        <v>0</v>
      </c>
      <c r="BL168" s="16" t="s">
        <v>203</v>
      </c>
      <c r="BM168" s="221" t="s">
        <v>221</v>
      </c>
    </row>
    <row r="169" s="2" customFormat="1" ht="16.5" customHeight="1">
      <c r="A169" s="37"/>
      <c r="B169" s="38"/>
      <c r="C169" s="210" t="s">
        <v>222</v>
      </c>
      <c r="D169" s="210" t="s">
        <v>116</v>
      </c>
      <c r="E169" s="211" t="s">
        <v>223</v>
      </c>
      <c r="F169" s="212" t="s">
        <v>224</v>
      </c>
      <c r="G169" s="213" t="s">
        <v>200</v>
      </c>
      <c r="H169" s="214">
        <v>7.9000000000000004</v>
      </c>
      <c r="I169" s="215"/>
      <c r="J169" s="216">
        <f>ROUND(I169*H169,2)</f>
        <v>0</v>
      </c>
      <c r="K169" s="212" t="s">
        <v>1</v>
      </c>
      <c r="L169" s="43"/>
      <c r="M169" s="217" t="s">
        <v>1</v>
      </c>
      <c r="N169" s="218" t="s">
        <v>41</v>
      </c>
      <c r="O169" s="90"/>
      <c r="P169" s="219">
        <f>O169*H169</f>
        <v>0</v>
      </c>
      <c r="Q169" s="219">
        <v>0.00067000000000000002</v>
      </c>
      <c r="R169" s="219">
        <f>Q169*H169</f>
        <v>0.0052930000000000008</v>
      </c>
      <c r="S169" s="219">
        <v>0</v>
      </c>
      <c r="T169" s="22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1" t="s">
        <v>203</v>
      </c>
      <c r="AT169" s="221" t="s">
        <v>116</v>
      </c>
      <c r="AU169" s="221" t="s">
        <v>83</v>
      </c>
      <c r="AY169" s="16" t="s">
        <v>114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6" t="s">
        <v>81</v>
      </c>
      <c r="BK169" s="222">
        <f>ROUND(I169*H169,2)</f>
        <v>0</v>
      </c>
      <c r="BL169" s="16" t="s">
        <v>203</v>
      </c>
      <c r="BM169" s="221" t="s">
        <v>225</v>
      </c>
    </row>
    <row r="170" s="2" customFormat="1" ht="16.5" customHeight="1">
      <c r="A170" s="37"/>
      <c r="B170" s="38"/>
      <c r="C170" s="210" t="s">
        <v>226</v>
      </c>
      <c r="D170" s="210" t="s">
        <v>116</v>
      </c>
      <c r="E170" s="211" t="s">
        <v>227</v>
      </c>
      <c r="F170" s="212" t="s">
        <v>228</v>
      </c>
      <c r="G170" s="213" t="s">
        <v>200</v>
      </c>
      <c r="H170" s="214">
        <v>6</v>
      </c>
      <c r="I170" s="215"/>
      <c r="J170" s="216">
        <f>ROUND(I170*H170,2)</f>
        <v>0</v>
      </c>
      <c r="K170" s="212" t="s">
        <v>1</v>
      </c>
      <c r="L170" s="43"/>
      <c r="M170" s="217" t="s">
        <v>1</v>
      </c>
      <c r="N170" s="218" t="s">
        <v>41</v>
      </c>
      <c r="O170" s="90"/>
      <c r="P170" s="219">
        <f>O170*H170</f>
        <v>0</v>
      </c>
      <c r="Q170" s="219">
        <v>0.00067000000000000002</v>
      </c>
      <c r="R170" s="219">
        <f>Q170*H170</f>
        <v>0.0040200000000000001</v>
      </c>
      <c r="S170" s="219">
        <v>0</v>
      </c>
      <c r="T170" s="22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1" t="s">
        <v>203</v>
      </c>
      <c r="AT170" s="221" t="s">
        <v>116</v>
      </c>
      <c r="AU170" s="221" t="s">
        <v>83</v>
      </c>
      <c r="AY170" s="16" t="s">
        <v>114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6" t="s">
        <v>81</v>
      </c>
      <c r="BK170" s="222">
        <f>ROUND(I170*H170,2)</f>
        <v>0</v>
      </c>
      <c r="BL170" s="16" t="s">
        <v>203</v>
      </c>
      <c r="BM170" s="221" t="s">
        <v>229</v>
      </c>
    </row>
    <row r="171" s="2" customFormat="1" ht="24.15" customHeight="1">
      <c r="A171" s="37"/>
      <c r="B171" s="38"/>
      <c r="C171" s="210" t="s">
        <v>7</v>
      </c>
      <c r="D171" s="210" t="s">
        <v>116</v>
      </c>
      <c r="E171" s="211" t="s">
        <v>230</v>
      </c>
      <c r="F171" s="212" t="s">
        <v>231</v>
      </c>
      <c r="G171" s="213" t="s">
        <v>232</v>
      </c>
      <c r="H171" s="214">
        <v>6</v>
      </c>
      <c r="I171" s="215"/>
      <c r="J171" s="216">
        <f>ROUND(I171*H171,2)</f>
        <v>0</v>
      </c>
      <c r="K171" s="212" t="s">
        <v>1</v>
      </c>
      <c r="L171" s="43"/>
      <c r="M171" s="217" t="s">
        <v>1</v>
      </c>
      <c r="N171" s="218" t="s">
        <v>41</v>
      </c>
      <c r="O171" s="90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203</v>
      </c>
      <c r="AT171" s="221" t="s">
        <v>116</v>
      </c>
      <c r="AU171" s="221" t="s">
        <v>83</v>
      </c>
      <c r="AY171" s="16" t="s">
        <v>114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81</v>
      </c>
      <c r="BK171" s="222">
        <f>ROUND(I171*H171,2)</f>
        <v>0</v>
      </c>
      <c r="BL171" s="16" t="s">
        <v>203</v>
      </c>
      <c r="BM171" s="221" t="s">
        <v>233</v>
      </c>
    </row>
    <row r="172" s="12" customFormat="1" ht="25.92" customHeight="1">
      <c r="A172" s="12"/>
      <c r="B172" s="194"/>
      <c r="C172" s="195"/>
      <c r="D172" s="196" t="s">
        <v>75</v>
      </c>
      <c r="E172" s="197" t="s">
        <v>234</v>
      </c>
      <c r="F172" s="197" t="s">
        <v>235</v>
      </c>
      <c r="G172" s="195"/>
      <c r="H172" s="195"/>
      <c r="I172" s="198"/>
      <c r="J172" s="199">
        <f>BK172</f>
        <v>0</v>
      </c>
      <c r="K172" s="195"/>
      <c r="L172" s="200"/>
      <c r="M172" s="201"/>
      <c r="N172" s="202"/>
      <c r="O172" s="202"/>
      <c r="P172" s="203">
        <f>SUM(P173:P176)</f>
        <v>0</v>
      </c>
      <c r="Q172" s="202"/>
      <c r="R172" s="203">
        <f>SUM(R173:R176)</f>
        <v>0</v>
      </c>
      <c r="S172" s="202"/>
      <c r="T172" s="204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5" t="s">
        <v>143</v>
      </c>
      <c r="AT172" s="206" t="s">
        <v>75</v>
      </c>
      <c r="AU172" s="206" t="s">
        <v>76</v>
      </c>
      <c r="AY172" s="205" t="s">
        <v>114</v>
      </c>
      <c r="BK172" s="207">
        <f>SUM(BK173:BK176)</f>
        <v>0</v>
      </c>
    </row>
    <row r="173" s="2" customFormat="1" ht="16.5" customHeight="1">
      <c r="A173" s="37"/>
      <c r="B173" s="38"/>
      <c r="C173" s="210" t="s">
        <v>236</v>
      </c>
      <c r="D173" s="210" t="s">
        <v>116</v>
      </c>
      <c r="E173" s="211" t="s">
        <v>237</v>
      </c>
      <c r="F173" s="212" t="s">
        <v>238</v>
      </c>
      <c r="G173" s="213" t="s">
        <v>232</v>
      </c>
      <c r="H173" s="214">
        <v>1</v>
      </c>
      <c r="I173" s="215"/>
      <c r="J173" s="216">
        <f>ROUND(I173*H173,2)</f>
        <v>0</v>
      </c>
      <c r="K173" s="212" t="s">
        <v>1</v>
      </c>
      <c r="L173" s="43"/>
      <c r="M173" s="217" t="s">
        <v>1</v>
      </c>
      <c r="N173" s="218" t="s">
        <v>41</v>
      </c>
      <c r="O173" s="90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239</v>
      </c>
      <c r="AT173" s="221" t="s">
        <v>116</v>
      </c>
      <c r="AU173" s="221" t="s">
        <v>81</v>
      </c>
      <c r="AY173" s="16" t="s">
        <v>114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81</v>
      </c>
      <c r="BK173" s="222">
        <f>ROUND(I173*H173,2)</f>
        <v>0</v>
      </c>
      <c r="BL173" s="16" t="s">
        <v>239</v>
      </c>
      <c r="BM173" s="221" t="s">
        <v>240</v>
      </c>
    </row>
    <row r="174" s="2" customFormat="1" ht="16.5" customHeight="1">
      <c r="A174" s="37"/>
      <c r="B174" s="38"/>
      <c r="C174" s="210" t="s">
        <v>241</v>
      </c>
      <c r="D174" s="210" t="s">
        <v>116</v>
      </c>
      <c r="E174" s="211" t="s">
        <v>242</v>
      </c>
      <c r="F174" s="212" t="s">
        <v>243</v>
      </c>
      <c r="G174" s="213" t="s">
        <v>232</v>
      </c>
      <c r="H174" s="214">
        <v>1</v>
      </c>
      <c r="I174" s="215"/>
      <c r="J174" s="216">
        <f>ROUND(I174*H174,2)</f>
        <v>0</v>
      </c>
      <c r="K174" s="212" t="s">
        <v>1</v>
      </c>
      <c r="L174" s="43"/>
      <c r="M174" s="217" t="s">
        <v>1</v>
      </c>
      <c r="N174" s="218" t="s">
        <v>41</v>
      </c>
      <c r="O174" s="90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1" t="s">
        <v>239</v>
      </c>
      <c r="AT174" s="221" t="s">
        <v>116</v>
      </c>
      <c r="AU174" s="221" t="s">
        <v>81</v>
      </c>
      <c r="AY174" s="16" t="s">
        <v>114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6" t="s">
        <v>81</v>
      </c>
      <c r="BK174" s="222">
        <f>ROUND(I174*H174,2)</f>
        <v>0</v>
      </c>
      <c r="BL174" s="16" t="s">
        <v>239</v>
      </c>
      <c r="BM174" s="221" t="s">
        <v>244</v>
      </c>
    </row>
    <row r="175" s="2" customFormat="1" ht="16.5" customHeight="1">
      <c r="A175" s="37"/>
      <c r="B175" s="38"/>
      <c r="C175" s="210" t="s">
        <v>245</v>
      </c>
      <c r="D175" s="210" t="s">
        <v>116</v>
      </c>
      <c r="E175" s="211" t="s">
        <v>246</v>
      </c>
      <c r="F175" s="212" t="s">
        <v>247</v>
      </c>
      <c r="G175" s="213" t="s">
        <v>232</v>
      </c>
      <c r="H175" s="214">
        <v>1</v>
      </c>
      <c r="I175" s="215"/>
      <c r="J175" s="216">
        <f>ROUND(I175*H175,2)</f>
        <v>0</v>
      </c>
      <c r="K175" s="212" t="s">
        <v>1</v>
      </c>
      <c r="L175" s="43"/>
      <c r="M175" s="217" t="s">
        <v>1</v>
      </c>
      <c r="N175" s="218" t="s">
        <v>41</v>
      </c>
      <c r="O175" s="90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239</v>
      </c>
      <c r="AT175" s="221" t="s">
        <v>116</v>
      </c>
      <c r="AU175" s="221" t="s">
        <v>81</v>
      </c>
      <c r="AY175" s="16" t="s">
        <v>114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81</v>
      </c>
      <c r="BK175" s="222">
        <f>ROUND(I175*H175,2)</f>
        <v>0</v>
      </c>
      <c r="BL175" s="16" t="s">
        <v>239</v>
      </c>
      <c r="BM175" s="221" t="s">
        <v>248</v>
      </c>
    </row>
    <row r="176" s="2" customFormat="1" ht="16.5" customHeight="1">
      <c r="A176" s="37"/>
      <c r="B176" s="38"/>
      <c r="C176" s="210" t="s">
        <v>249</v>
      </c>
      <c r="D176" s="210" t="s">
        <v>116</v>
      </c>
      <c r="E176" s="211" t="s">
        <v>250</v>
      </c>
      <c r="F176" s="212" t="s">
        <v>251</v>
      </c>
      <c r="G176" s="213" t="s">
        <v>232</v>
      </c>
      <c r="H176" s="214">
        <v>1</v>
      </c>
      <c r="I176" s="215"/>
      <c r="J176" s="216">
        <f>ROUND(I176*H176,2)</f>
        <v>0</v>
      </c>
      <c r="K176" s="212" t="s">
        <v>1</v>
      </c>
      <c r="L176" s="43"/>
      <c r="M176" s="255" t="s">
        <v>1</v>
      </c>
      <c r="N176" s="256" t="s">
        <v>41</v>
      </c>
      <c r="O176" s="257"/>
      <c r="P176" s="258">
        <f>O176*H176</f>
        <v>0</v>
      </c>
      <c r="Q176" s="258">
        <v>0</v>
      </c>
      <c r="R176" s="258">
        <f>Q176*H176</f>
        <v>0</v>
      </c>
      <c r="S176" s="258">
        <v>0</v>
      </c>
      <c r="T176" s="25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1" t="s">
        <v>239</v>
      </c>
      <c r="AT176" s="221" t="s">
        <v>116</v>
      </c>
      <c r="AU176" s="221" t="s">
        <v>81</v>
      </c>
      <c r="AY176" s="16" t="s">
        <v>114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6" t="s">
        <v>81</v>
      </c>
      <c r="BK176" s="222">
        <f>ROUND(I176*H176,2)</f>
        <v>0</v>
      </c>
      <c r="BL176" s="16" t="s">
        <v>239</v>
      </c>
      <c r="BM176" s="221" t="s">
        <v>252</v>
      </c>
    </row>
    <row r="177" s="2" customFormat="1" ht="6.96" customHeight="1">
      <c r="A177" s="37"/>
      <c r="B177" s="65"/>
      <c r="C177" s="66"/>
      <c r="D177" s="66"/>
      <c r="E177" s="66"/>
      <c r="F177" s="66"/>
      <c r="G177" s="66"/>
      <c r="H177" s="66"/>
      <c r="I177" s="66"/>
      <c r="J177" s="66"/>
      <c r="K177" s="66"/>
      <c r="L177" s="43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</sheetData>
  <sheetProtection sheet="1" autoFilter="0" formatColumns="0" formatRows="0" objects="1" scenarios="1" spinCount="100000" saltValue="7Bl7xAr4jxEXpOsXdbNkvis0WiVIGyOzFYK/FrM5pnrfnjCcVIroHj7t8hMDTKrRfNzQWVlxPZzZkAQ/NXVBUQ==" hashValue="Lyz4XRFaAtz77n4FaUfRTNyU08r0fLS72HWQUJsj8X6KOk45a22F1s1ZMDcJQ3RYqzCOfYaLPGIv805A0MQeDw==" algorithmName="SHA-512" password="CC35"/>
  <autoFilter ref="C120:K176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SMILOO\Admin</dc:creator>
  <cp:lastModifiedBy>SMILOO\Admin</cp:lastModifiedBy>
  <dcterms:created xsi:type="dcterms:W3CDTF">2024-09-01T23:53:58Z</dcterms:created>
  <dcterms:modified xsi:type="dcterms:W3CDTF">2024-09-01T23:54:00Z</dcterms:modified>
</cp:coreProperties>
</file>