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63" yWindow="574" windowWidth="14023" windowHeight="11177"/>
  </bookViews>
  <sheets>
    <sheet name="Rekapitulace" sheetId="6" r:id="rId1"/>
    <sheet name="001" sheetId="2" r:id="rId2"/>
    <sheet name="101" sheetId="3" r:id="rId3"/>
    <sheet name="102" sheetId="4" r:id="rId4"/>
    <sheet name="103" sheetId="5" r:id="rId5"/>
  </sheets>
  <calcPr calcId="125725"/>
</workbook>
</file>

<file path=xl/calcChain.xml><?xml version="1.0" encoding="utf-8"?>
<calcChain xmlns="http://schemas.openxmlformats.org/spreadsheetml/2006/main">
  <c r="I57" i="5"/>
  <c r="O57" s="1"/>
  <c r="O53"/>
  <c r="I53"/>
  <c r="O49"/>
  <c r="I49"/>
  <c r="I35"/>
  <c r="O44"/>
  <c r="I44"/>
  <c r="O40"/>
  <c r="I40"/>
  <c r="I36"/>
  <c r="O36" s="1"/>
  <c r="O31"/>
  <c r="I31"/>
  <c r="I27"/>
  <c r="O27" s="1"/>
  <c r="O23"/>
  <c r="I23"/>
  <c r="O19"/>
  <c r="I19"/>
  <c r="I18" s="1"/>
  <c r="I13"/>
  <c r="O14"/>
  <c r="I14"/>
  <c r="I8"/>
  <c r="O9"/>
  <c r="I9"/>
  <c r="I52" i="4"/>
  <c r="O61"/>
  <c r="I61"/>
  <c r="I57"/>
  <c r="O57" s="1"/>
  <c r="O53"/>
  <c r="I53"/>
  <c r="O48"/>
  <c r="I48"/>
  <c r="O44"/>
  <c r="I44"/>
  <c r="O40"/>
  <c r="I40"/>
  <c r="I36"/>
  <c r="I35" s="1"/>
  <c r="O31"/>
  <c r="I31"/>
  <c r="I27"/>
  <c r="O27" s="1"/>
  <c r="O23"/>
  <c r="I23"/>
  <c r="I19"/>
  <c r="I18" s="1"/>
  <c r="I13"/>
  <c r="O14"/>
  <c r="I14"/>
  <c r="I8"/>
  <c r="I3" s="1"/>
  <c r="C12" i="6" s="1"/>
  <c r="O9" i="4"/>
  <c r="I9"/>
  <c r="I163" i="3"/>
  <c r="O204"/>
  <c r="I204"/>
  <c r="I200"/>
  <c r="O200" s="1"/>
  <c r="O196"/>
  <c r="I196"/>
  <c r="I192"/>
  <c r="O192" s="1"/>
  <c r="O188"/>
  <c r="I188"/>
  <c r="I184"/>
  <c r="O184" s="1"/>
  <c r="O180"/>
  <c r="I180"/>
  <c r="I176"/>
  <c r="O176" s="1"/>
  <c r="O172"/>
  <c r="I172"/>
  <c r="I168"/>
  <c r="O168" s="1"/>
  <c r="O164"/>
  <c r="I164"/>
  <c r="O159"/>
  <c r="I159"/>
  <c r="O155"/>
  <c r="I155"/>
  <c r="O151"/>
  <c r="I151"/>
  <c r="I147"/>
  <c r="I138" s="1"/>
  <c r="O143"/>
  <c r="I143"/>
  <c r="O139"/>
  <c r="I139"/>
  <c r="I133"/>
  <c r="O134"/>
  <c r="I134"/>
  <c r="I128"/>
  <c r="O129"/>
  <c r="I129"/>
  <c r="I124"/>
  <c r="O124" s="1"/>
  <c r="O120"/>
  <c r="I120"/>
  <c r="O116"/>
  <c r="I116"/>
  <c r="O112"/>
  <c r="I112"/>
  <c r="I108"/>
  <c r="O108" s="1"/>
  <c r="O104"/>
  <c r="I104"/>
  <c r="O100"/>
  <c r="I100"/>
  <c r="O96"/>
  <c r="I96"/>
  <c r="I92"/>
  <c r="O92" s="1"/>
  <c r="I87"/>
  <c r="O87" s="1"/>
  <c r="I25"/>
  <c r="O82"/>
  <c r="I82"/>
  <c r="I78"/>
  <c r="O78" s="1"/>
  <c r="O74"/>
  <c r="I74"/>
  <c r="O70"/>
  <c r="I70"/>
  <c r="O66"/>
  <c r="I66"/>
  <c r="I62"/>
  <c r="O62" s="1"/>
  <c r="O58"/>
  <c r="I58"/>
  <c r="O54"/>
  <c r="I54"/>
  <c r="O50"/>
  <c r="I50"/>
  <c r="I46"/>
  <c r="O46" s="1"/>
  <c r="O42"/>
  <c r="I42"/>
  <c r="O38"/>
  <c r="I38"/>
  <c r="O34"/>
  <c r="I34"/>
  <c r="I30"/>
  <c r="O30" s="1"/>
  <c r="O26"/>
  <c r="I26"/>
  <c r="I8"/>
  <c r="O21"/>
  <c r="I21"/>
  <c r="O17"/>
  <c r="I17"/>
  <c r="O13"/>
  <c r="I13"/>
  <c r="I9"/>
  <c r="O9" s="1"/>
  <c r="I41" i="2"/>
  <c r="O42"/>
  <c r="I42"/>
  <c r="O37"/>
  <c r="I37"/>
  <c r="O33"/>
  <c r="I33"/>
  <c r="O29"/>
  <c r="I29"/>
  <c r="I25"/>
  <c r="O25" s="1"/>
  <c r="O21"/>
  <c r="I21"/>
  <c r="O17"/>
  <c r="I17"/>
  <c r="I8" s="1"/>
  <c r="I3" s="1"/>
  <c r="C10" i="6" s="1"/>
  <c r="O13" i="2"/>
  <c r="I13"/>
  <c r="I9"/>
  <c r="O9" s="1"/>
  <c r="D10" i="6" s="1"/>
  <c r="D11" l="1"/>
  <c r="D13"/>
  <c r="E10"/>
  <c r="D12"/>
  <c r="E12" s="1"/>
  <c r="I3" i="5"/>
  <c r="C13" i="6" s="1"/>
  <c r="I3" i="3"/>
  <c r="C11" i="6" s="1"/>
  <c r="E11" s="1"/>
  <c r="I91" i="3"/>
  <c r="I48" i="5"/>
  <c r="I86" i="3"/>
  <c r="O147"/>
  <c r="O36" i="4"/>
  <c r="O19"/>
  <c r="C7" i="6" l="1"/>
  <c r="C6"/>
  <c r="E13"/>
</calcChain>
</file>

<file path=xl/sharedStrings.xml><?xml version="1.0" encoding="utf-8"?>
<sst xmlns="http://schemas.openxmlformats.org/spreadsheetml/2006/main" count="1150" uniqueCount="350">
  <si>
    <t>EstiCon</t>
  </si>
  <si>
    <t xml:space="preserve">Firma: </t>
  </si>
  <si>
    <t>Rekapitulace ceny</t>
  </si>
  <si>
    <t>Stavba: 05112024 - SOUVISLÁ ÚDRŽBA PURKYŇOVA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</si>
  <si>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</si>
  <si>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</si>
  <si>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</si>
  <si>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</si>
  <si>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</si>
  <si>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</si>
  <si>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</si>
  <si>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001</t>
  </si>
  <si>
    <t>VEDLEJŠÍ A OSTATNÍ NÁKLADY  - VON</t>
  </si>
  <si>
    <t>101</t>
  </si>
  <si>
    <t>KOMUNIKACE - SOUVISLÁ ÚDRŽBA</t>
  </si>
  <si>
    <t>102</t>
  </si>
  <si>
    <t>103</t>
  </si>
  <si>
    <t>KOMUNIKACE - LOKÁLNÍ OPRAVY</t>
  </si>
  <si>
    <t>Soupis prací objektu</t>
  </si>
  <si>
    <t>S</t>
  </si>
  <si>
    <t>Stavba:</t>
  </si>
  <si>
    <t>05112024</t>
  </si>
  <si>
    <t>SOUVISLÁ ÚDRŽBA PURKYŇOVA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</si>
  <si>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</si>
  <si>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</si>
  <si>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</si>
  <si>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</si>
  <si>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</si>
  <si>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</si>
  <si>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</si>
  <si>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</si>
  <si>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</si>
  <si>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</si>
  <si>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</si>
  <si>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</si>
  <si>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</si>
  <si>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</si>
  <si>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</si>
  <si>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</si>
  <si>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</si>
  <si>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02710</t>
  </si>
  <si>
    <t/>
  </si>
  <si>
    <t>POMOC PRÁCE ZŘÍZ NEBO ZAJIŠŤ OBJÍŽĎKY A PŘÍSTUP CESTY</t>
  </si>
  <si>
    <t>KPL</t>
  </si>
  <si>
    <t>OTSKP ~ 2024</t>
  </si>
  <si>
    <t>PP</t>
  </si>
  <si>
    <t>zajištění vstupů do nemovitostí   - stavební ,      _x000D_zvýšené náklady na oplocení ,  zábrany a přesuny zábran_x000D_
 Před zahájením stavby bude projednán režim výjezdu rezidentů (dotčených sousedů).</t>
  </si>
  <si>
    <t>VV</t>
  </si>
  <si>
    <t>1 = 1,000 [A]</t>
  </si>
  <si>
    <t>TS</t>
  </si>
  <si>
    <t>Položka zahrnuje:
- veškeré náklady spojené se zřízením nebo zajištěním objížďky a přístupové cesty</t>
  </si>
  <si>
    <t>02720</t>
  </si>
  <si>
    <t>POMOC PRÁCE ZŘÍZ NEBO ZAJIŠŤ REGULACI A OCHRANU DOPRAVY</t>
  </si>
  <si>
    <t>Dopravně inženýrská opatření v průběhu celé stavby (dle  TZ ), zahrnuje osazení, přesuny a odvoz provizorního dopravního    značení. Zahrnuje dočasné dopravní značení, semafory, dopravní zařízení (např citybloky, provizorní betonová a ocelová svodidla, ochranná zábradlí, světelné   výstražné zařízení atd.) oplocení a všechny související práce po dobu trvání stavby Součástí položky je i údržba a péče o dopravně inženýrská opatření v   průběhu celé stavby a zajištění a projednání DIO." údržba k zajištění bezpečného provozu komunikací po dobu stavby_x000D_
_x000D_Nejdříve bude realizováno dopravní opatření ( DIO ) :_x000D_
Realizace této stavby je uvažována za částečné  uzavírky po úsecích, které nepřesáhnou 70m ( Bude zachována obslužnost pro rezidenty )  .    _x000D_
DIO – bude zhotoveno dodavatelem stavby a bude odsouhlaseno DI Pčr  a před zahájením stavby bude zhotovitelem OD požádán o Stanovení dočasné úpravy provozu._x000D_
_x000D_
Návrh DIO : _x000D_
Na začátek stavby z obou směrů osadit  dodatkovou tabulku E13 ( projíždíte stavbou )_x000D_
Samotnou stavbu dále provádět v taktu , vždy dle schematu B/5.1 , případně na SSZ._x000D_
  Přípravné práce před pokládkou AC, budou z důvodu obslužnosti prováděny po max cca 70,0m úsecích ve kterých bude realizováno dočasné dopravní omezení. _x000D_
_x000D_
     Před zahájením stavby bude projednán režim výjezdu rezidentů (dotčených sousedů).</t>
  </si>
  <si>
    <t>Položka zahrnuje:
- veškeré náklady spojené s objednatelem požadovanými zařízeními</t>
  </si>
  <si>
    <t>02730</t>
  </si>
  <si>
    <t>POMOC PRÁCE ZŘÍZ NEBO ZAJIŠŤ OCHRANU INŽENÝRSKÝCH SÍTÍ</t>
  </si>
  <si>
    <t>Ochrana a vytyčení stávajících IS  a to včetně veškerých poplatků            _x000D_Náklady na ztížené výkopy  - RUČNÍ    !  !  ! a manipulace v ochranných pásmech těchto sítí   ( VO, CETIN, ČEZ, SČVaK, GasNet)  dále obsahuje zajištění souhlasu se stavbou  jednotlivých správců ke kolaudaci     _x000D__x000D_
 Zhotovitel se bude řídit podmínkami správců sítí uvedenými v příloze E.</t>
  </si>
  <si>
    <t>Položka zahrnuje:
- veškeré náklady spojené s ochranou inženýrských sítí</t>
  </si>
  <si>
    <t>02910</t>
  </si>
  <si>
    <t>OSTATNÍ POŽADAVKY - ZEMĚMĚŘIČSKÁ MĚŘENÍ</t>
  </si>
  <si>
    <t>Geodetická činnost v průběhu provádění stavebních prací (geodet zhotovitele stavby) včetně vytyčení stavby a skutečného zjištění průběhu inženýrských sítí. Součástí je vybudování potřebné vytyčovací sítě.</t>
  </si>
  <si>
    <t>Položka zahrnuje:
- veškeré náklady spojené s objednatelem požadovanými pracemi</t>
  </si>
  <si>
    <t>02911</t>
  </si>
  <si>
    <t>OSTATNÍ POŽADAVKY - GEODETICKÉ ZAMĚŘENÍ</t>
  </si>
  <si>
    <t>Po skončení stavby, bude celá stavba zaměřena oprávněným geodetem a rozdělení úpravy ploch po jednotlivých površích a SO.    _x000D_Geodetické zaměření zkutečného provedení stavby vložené na podkladu katastrální mapy,   _x000D_Zaměření bude dodáno jeko celek a dále po jednotlivých SO , vždy v množství 4 kusy + 2* na CD</t>
  </si>
  <si>
    <t>02943</t>
  </si>
  <si>
    <t>OSTATNÍ POŽADAVKY - VYPRACOVÁNÍ RDS A DSPS</t>
  </si>
  <si>
    <t>Realizační dokumentace stavby (dále jen „RDS“)  _x000D__x000D_
Zjednodušená RDS , bude obsahovat níže popsané _x000D__x000D_
Součástí je předání dokumentace v tištěné podobě (2 paré) a předání 1 x v elektronické podobě (rozsah a uspořádání odpovídající podobě tištěné) v uzavřeném (PDF) a otevřeném formátu (DWG, XLS, DOC, apod.)._x000D__x000D_
 RDS bude obsahovat :_x000D_-Obchodní názvy navržených a odsouhlasených materiálů._x000D_
- název dodavatele stavby-název TDS_x000D_-Aktuiální vyjádření oexistenci sítí vynesenou do situace a řezů, jako podklad pro vytyčení._x000D_-Rozpis rádiusů kamenných obrub_x000D_-Zahuštění geobodů a bodů napojení rádiusů obrub_x000D_-Výšky Z u rozhodujících geobodů_x000D_
RDS  (60%) - bude dodána v 2 tiskách a 1* v el podobě v pdf a dwg_x000D__x000D_
_x000D__x000D_
DSPS  (40%) - bude vycházet z DPS a RDS a shrne provedené změny, DSPS se bude řídit vyhl 499/2006Sb, Přílohou č.14 ._x000D__x000D_
DSPS bude dodána v 3 tiskách a 1* v el podobě v pdf a dwg</t>
  </si>
  <si>
    <t>02950</t>
  </si>
  <si>
    <t>OSTATNÍ POŽADAVKY - POSUDKY, KONTROLY, REVIZNÍ ZPRÁVY</t>
  </si>
  <si>
    <t>"Veškerý materiál, který zhotovitel hodlá zabudovat do stavby, bude před zahájením předložen Investorovi ke schválení a to včetně vzorků  a jejich certifikátů._x000D_Investor nemusí předložený návrh přijmout a může požadovat materiál jiný . _x000D_Pohledové materiály musejí být vyskládány do reprezentační plochy min 2,0m2 (ne přinesení 10 kostek) ._x000D__x000D_
Rozbor AC  na PAU_x000D_
_x000D_
   Dodavatel předloží po dokončení stavby ,veškeré doklady požadované jako pro potřeby kolaudace (včetně vyjádření správců sítí o jejich nepoškození ) .  Stavba nebude kolaudována ."</t>
  </si>
  <si>
    <t>03170</t>
  </si>
  <si>
    <t>ZAŘÍZENÍ STAVENIŠTĚ - KOMUNIKACE A ZPEV PLOCHY</t>
  </si>
  <si>
    <t>Kompletní zařízení staveniště pro celou stavby a ODSTRANĚNÍ do 1 týdne po ukončení stavby . Položka zahrnuje např. náklady spojené se staveništními komunikacemi, oplocením  staveniště, vstupem a vjezdem na zařízení staveniště, staveništní přípojky vody, kanalizace, elektrické energie, zajištění dodávky elektrické energie,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doprava, ).  POPLATKY A NÁKLADY SPOJENÉ SE ZÁBOREM VEŘEJNÉHO PROSTRANSTVÍ A ZABEZPEČENÍ PRACOVIŠTĚ.  Poplatky a náklady za spotřebované energie, plyn a vodu atd. v době výstavby až do předání díla.  Zajištění údržby veřejných komunikací a komunikací pro pěší v průběhu celé stavby ZAJIŠTĚNÍ ČISTOTY OKOLNÍCH KOMUNIKACÍ BĚHEM STAVBY + ZAJIŠTĚNÍ A PŘESUNY OPLOCENÍ STAVENIŠTĚ PO CELOU DOBU STAVBY .</t>
  </si>
  <si>
    <t>Položka zahrnuje:
 objednatelem povolené náklady na pořízení (event. pronájem), provozování, udržování a likvidaci zhotovitelova zařízení</t>
  </si>
  <si>
    <t>7</t>
  </si>
  <si>
    <t>Přidružená stavební výroba</t>
  </si>
  <si>
    <t>742P17</t>
  </si>
  <si>
    <t>VYHLEDÁNÍ STÁVAJÍCÍHO KABELU (MĚŘENÍ, SONDA)</t>
  </si>
  <si>
    <t>KUS</t>
  </si>
  <si>
    <t>Před zahájením stavby bude provedeno vytyčení sítí a v kolizních místech provedeny kopané sondy k ověření polohy – pozor RUČNĚ  (20 ks )</t>
  </si>
  <si>
    <t>20 = 20,000 [A]</t>
  </si>
  <si>
    <t>1. Položka obsahuje:
 – vyhledání stávajícího kabelu vn/nn v obvodu žel. stanice, na trati vč. výkopu sondy a veškerého příslušenství</t>
  </si>
  <si>
    <t>015111</t>
  </si>
  <si>
    <t>POPLATKY ZA LIKVIDACI ODPADŮ NEKONTAMINOVANÝCH - 17 05 04  VYTĚŽENÉ ZEMINY A HORNINY -  I. TŘÍDA TĚŽITELNOSTI</t>
  </si>
  <si>
    <t>T</t>
  </si>
  <si>
    <t>poplatek za skládku, nebo recyklaci z pol 113328_x000D_uvažovaná hmotnost 1,8t/m3_x000D_položka bude čerpána na základě vážních lístků</t>
  </si>
  <si>
    <t>1,8*(367/2) = 330,300 [A]</t>
  </si>
  <si>
    <t>1. Položka obsahuje:
 – veškeré poplatky provozovateli skládky, recyklační linky nebo jiného zařízení na zpracování nebo likvidaci odpadů související s převzetím, uložením, zpracováním nebo likvidací odpadu</t>
  </si>
  <si>
    <t>015130</t>
  </si>
  <si>
    <t>POPLATKY ZA LIKVIDACI ODPADŮ NEKONTAMINOVANÝCH - 17 03 02  VYBOURANÝ ASFALTOVÝ BETON BEZ DEHTU</t>
  </si>
  <si>
    <t>poplatek za skládku, nebo recyklaci  z pol 113728 + 113136_x000D_
hmotnost 2,45t/m3_x000D_
- poplatek bude hrazen na základě dodaných dokladů.</t>
  </si>
  <si>
    <t>2,45*(29+84) = 276,850 [A]</t>
  </si>
  <si>
    <t>015140</t>
  </si>
  <si>
    <t>POPLATKY ZA LIKVIDACI ODPADŮ NEKONTAMINOVANÝCH - 17 01 01  BETON Z DEMOLIC OBJEKTŮ, ZÁKLADŮ TV</t>
  </si>
  <si>
    <t>Poplatek za recyklaci, nebo skládku z pol 113524 , 113514 , 113188 , 113156 , 96687_x000D__x000D_
hmotnost 2,5t/m3_x000D__x000D_
položka bude čerpána na základě vážních lístků</t>
  </si>
  <si>
    <t>2,5*(2+4+0,6) = 16,500 [A]</t>
  </si>
  <si>
    <t>015150</t>
  </si>
  <si>
    <t>POPLATKY ZA LIKVIDACI ODPADŮ NEKONTAMINOVANÝCH - 17 05 08  ŠTĚRK Z KOLEJIŠTĚ (ODPAD PO RECYKLACI)</t>
  </si>
  <si>
    <t>poplatek za skládku, nebo recyklaci z pol 113328 _x000D_
uvažovaná hmotnost 2,0t/m3_x000D_
položka bude čerpána na základě vážních lístků</t>
  </si>
  <si>
    <t>2*(367/2+1,6) = 370,200 [A]</t>
  </si>
  <si>
    <t>1</t>
  </si>
  <si>
    <t>Zemní práce</t>
  </si>
  <si>
    <t>111208</t>
  </si>
  <si>
    <t>ODSTRANĚNÍ KŘOVIN S ODVOZEM DO 20KM</t>
  </si>
  <si>
    <t>M2</t>
  </si>
  <si>
    <t>Mýcení křovin a drobných stromků _x000D_
V stavbě budou smýceny křoviny   (vyřezání průjezdného profilu) . Zhotovitel ve spolupráci s AD a Investorem obejde majitele a záměr jim oznámí, Keře budou seříznuty nad oplocením, nemohou přesahovat do komunikace.    Vyvětvení bude provedeno  v ploše do 38,0m2  v nezapojené ploše. Likvidace dřevní hmoty součást položky.</t>
  </si>
  <si>
    <t>38 = 38,000 [A]</t>
  </si>
  <si>
    <t>Položka zahrnuje:
- odstranění křovin a stromů do průměru 100 mm
- dopravu dřevin  na předepsanou vzdálenost
-  štěpkování</t>
  </si>
  <si>
    <t>112238</t>
  </si>
  <si>
    <t>ODSTRANĚNÍ PAŘEZŮ D PŘES 0,9M, ODVOZ DO 20KM</t>
  </si>
  <si>
    <t>Odstranění pařezů_x000D_
V stavbě jsou patrné staré  pařezy průměru přes 90cm , budou odstraněny  frézováním  2,0kusy .</t>
  </si>
  <si>
    <t>2 = 2,000 [A]</t>
  </si>
  <si>
    <t>Položka zahrnuje zejména:
- vytrhání nebo vykopání pařezů, nebo frézování
- veškeré zemní práce spojené s odstraněním pařezů
- dopravu a uložení pařezů, případně další práce s nimi dle pokynů zadávací dokumentace
- zásyp jam po pařezech.</t>
  </si>
  <si>
    <t>113136</t>
  </si>
  <si>
    <t>ODSTRANĚNÍ KRYTU ZPEVNĚNÝCH PLOCH S ASFALT POJIVEM, ODVOZ DO 12KM</t>
  </si>
  <si>
    <t>M3</t>
  </si>
  <si>
    <t>Odstranění krytů z AC  – komunikace v sanaci a křižovatkách  _x000D_
     V křižovatkách bude provedeno odstranění krytu z AC v ploše 560,0m2 a tl 0,15m  s předrcením a vrácením do stavby ve formě sanace hutněného zásypu k vyrovnání zemní pláně  (84,0m3) .  _x000D_
    Zkouška na PAU nebude provedena , bude se předpokládat  zatřídění ZAS-T3, nebo ZAS-T4._x000D_
    Materiál bude navrácen do stavby ve formě hutněné vrstvy na zemní pláň, která částečně nahradí 1 konstrukční vrstvu).   _x000D_
_x000D_
poplatek za předrcení (recyklaci) je uveden v pol 015130 , doprava zpětné a uložení v samostatných pol.</t>
  </si>
  <si>
    <t>(560*0,15) = 84,000 [A]</t>
  </si>
  <si>
    <t>Položka zahrnuje:
- veškerou manipulaci s vybouranou sutí a s vybouranými hmotami vč. uložení na skládku.</t>
  </si>
  <si>
    <t>113178</t>
  </si>
  <si>
    <t>ODSTRAN KRYTU ZPEVNĚNÝCH PLOCH Z DLAŽEB KOSTEK, ODVOZ DO 20KM</t>
  </si>
  <si>
    <t>Odstranění krytů -     Kamenná dlažba_x000D_
Po odstranění obrub bude opatrně odstraněno 240,0m2 kamenné dlažby , vyčištěno a odvezeno do arealu TSML k dalšímu použití  ( 24,0m3) .</t>
  </si>
  <si>
    <t>240*0,1 = 24,000 [A]</t>
  </si>
  <si>
    <t>Položka zahrnuje:
- veškerou manipulaci s vybouranou sutí a s vybouranými hmotami vč. uložení na deponii.</t>
  </si>
  <si>
    <t>113328</t>
  </si>
  <si>
    <t>ODSTRANĚNÍ PODKLADŮ ZPEVNĚNÝCH PLOCH Z KAMENIVA NESTMEL, ODVOZ DO 20KM</t>
  </si>
  <si>
    <t>Odstranění krytů – krajnice_x000D_
    Po odstranění obrub bude odstraněno 150,0m2 zemní krajnice v tl 0,5m s odvozem na skládku, nebo k recyklaci (75,0m3  , 1 zemina + 1 konstrukce) ._x000D_
_x000D_
Odstranění podkladních vrstev  – komunikace v sanaci a křižovatkách _x000D_
    Bude odstraněn podklad z ŠD a zeminy  tl. 400mm v ploše 240,0m2  a v tl. 350mm v ploše 560,0m2                s odvozem na skládku, nebo k recyklaci (96,0+196,0= 292,0m3  z toho předpoklad  1 zemina + 1 konstrukce)._x000D_
_x000D_
poplatek za skladku, nebo recyklaci konstrukce v pol 015150_x000D_
_x000D_
poplatek za skladku, nebo recyklaci zeminy v pol 015111</t>
  </si>
  <si>
    <t>(150*0,5)+(240*0,4)+(560*0,35) = 367,000 [A]</t>
  </si>
  <si>
    <t>113524</t>
  </si>
  <si>
    <t>ODSTRANĚNÍ CHODNÍKOVÝCH A SILNIČNÍCH OBRUBNÍKŮ BETONOVÝCH, ODVOZ DO 5KM</t>
  </si>
  <si>
    <t>M</t>
  </si>
  <si>
    <t>Odstranění obrub_x000D_
        Dále budou  odstraněny stávající silniční betonové obruby  v počtu 45,0m s odvozem na skládku, nebo k recyklaci vč podkladního betonu  ( 4,0m3) . _x000D_
_x000D_
poplatek za skl , nebo recyklaci betonu v pol 015140</t>
  </si>
  <si>
    <t>45 = 45,000 [A]</t>
  </si>
  <si>
    <t>113534</t>
  </si>
  <si>
    <t>ODSTRANĚNÍ CHODNÍKOVÝCH KAMENNÝCH OBRUBNÍKŮ, ODVOZ DO 5KM</t>
  </si>
  <si>
    <t>Odstranění obrub_x000D_
        Nejdříve budou odstraněny stávající kamenné  obruby různé šířky  v počtu 55,0m s očištěním a odvezením do arealu TSML k dalšímu použití._x000D_
_x000D_
 Podkladní beton bude odvezen na skládku, nebo k recyklaci ( 2,0m3)- poplatek za skl , nebo recyklaci betonu v pol 015140</t>
  </si>
  <si>
    <t>55 = 55,000 [A]</t>
  </si>
  <si>
    <t>113728</t>
  </si>
  <si>
    <t>FRÉZOVÁNÍ ZPEVNĚNÝCH PLOCH ASFALTOVÝCH, ODVOZ DO 20KM</t>
  </si>
  <si>
    <t>Odstranění krytů -   Frézování vozovek asfaltových_x000D_
    Pro opravu AC bude provedeno frézování vozovek asfaltových v ploše 290,0m2 a tl 0,1m  s odvozem na skládku, nebo k recyklaci (29,0m3) . Předpoklad ZAS-T2 (zkouška na PAU bude provedena SML) _x000D_
_x000D_
poplatek za skládku, nebo recyklaci je uveden v pol 015130 , (nebude hrazen v případě navrácení do stavby)</t>
  </si>
  <si>
    <t>(290*0,1) = 29,000 [A]</t>
  </si>
  <si>
    <t>125736</t>
  </si>
  <si>
    <t>VYKOPÁVKY ZE ZEMNÍKŮ A SKLÁDEK TŘ. I, ODVOZ DO 12KM</t>
  </si>
  <si>
    <t>Po odkopech a úpravě zemní pláně , bude na zemní pláň položena vrstva z ZAS _x000D__x000D_
ZAS bude do stavby přivezen do stavby z mezideponie (84,0m3) do 12 km</t>
  </si>
  <si>
    <t>84 = 84,000 [A]</t>
  </si>
  <si>
    <t>Položka zahrnuje:
- vodorovnou a svislou dopravu, přemístění, přeložení, manipulace s výkopkem
- kompletní provedení vykopávky nezapažené i zapažené</t>
  </si>
  <si>
    <t>132838</t>
  </si>
  <si>
    <t>HLOUBENÍ RÝH ŠÍŘ DO 2M PAŽ I NEPAŽ TŘ. II, ODVOZ DO 20KM</t>
  </si>
  <si>
    <t>Pro nové UV 1 , LIN 1 a LIN 2 ,bude proveden výkop jam a rýh v mn 1,6m3 s odvozem na skládku , nebo k recyklaci. _x000D_
_x000D_
poplatek za skladku, nebo recyklaci v pol 015150</t>
  </si>
  <si>
    <t>1,6 = 1,600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</si>
  <si>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</t>
  </si>
  <si>
    <t>171103</t>
  </si>
  <si>
    <t>ULOŽENÍ SYPANINY DO NÁSYPŮ SE ZHUTNĚNÍM DO 100% PS</t>
  </si>
  <si>
    <t>Hutněné zásypy z ZAS_x000D_       Po odkopech a úpravě zemní pláně , bude na zemní pláň položena vrstva z ZAS v tl. cca 80mm k vyrovnání pláně. _x000D_
ZAS bude do stavby přivezen do stavby z mezideponie (84,0m3) do 12 km a bude rozprostřen v ploše 950,0m2   a zhutněn (84,0m3) ._x000D_
_x000D_
pol obsahuje rozprostření a zhutně</t>
  </si>
  <si>
    <t>Položka zahrnuje:
- kompletní provedení zemní konstrukce vč. výběru vhodného materiálu
- hutnění i různé míry hutnění</t>
  </si>
  <si>
    <t>17680</t>
  </si>
  <si>
    <t>VÝPLNĚ Z NAKUPOVANÝCH MATERIÁLŮ</t>
  </si>
  <si>
    <t>Propoje LIN a UV ,  budou provedeny z PVC DN150  do ŠP lože tl. 0,2m vč propojení .  _x000D_
     Zbylý výkop a obsyp UV bude zhutněn z nakupované ŠDA fr 0/63 po vrstvách max  0,2m . Celkové množství nakupované ŠP a ŠD je 0,8m3 .</t>
  </si>
  <si>
    <t>0,8 = 0,800 [A]</t>
  </si>
  <si>
    <t>18010</t>
  </si>
  <si>
    <t>VŠEOBECNÉ ÚPRAVY ZASTAVĚNÉHO ÚZEMÍ</t>
  </si>
  <si>
    <t>Zeleň _x000D_
       Na závěr bude za obrubou provedena úprava zeleně ._x000D_
Za obrubou, bude v rámci SO101  upraven terén v předpokládané ploše 50,0m2 a  sadovnicky upraven . Celá plocha  bude oseta travním semenem i v ploše budoucích záhonů v křižovatce ul. Purkyňova x Chebská._x000D_
_x000D_
    Plocha 50,0m2 , bude urovnána  bez zhutnění z nakoupené ornice ( předpoklad 10,0m3)  .Poté bude plocha vertikutátorována s rozrovnáním, zkypřením a uvláčením ( sadovnické obdělání půdy ). Po 20 denní pauze bude plocha  ošetřena Herbicidním přípravkem , který se nechá 10 dní působit. Dále bude provedeno opětovné sadovnické obdělání plochy ornice ._x000D_
A dále  provedeno osetí travním semenem a jeho následná péče (zalévání) . Po ujmutí trávy bude trávník 1x posečen a ošetřen selektivním chemickým přípravkem proti dvouděložním plevelům. _x000D_
_x000D_
Následná péče : zajistí investor_x000D_
Péči je nutno zajistit k založeným  trávníkovým plochám a to minimálně 2 – 3 seče ročně a aplikaci hnojiva a selektivního herbicidu – na dvouděložné plevele ( chemické odplevelení) 1 x ročně._x000D_
Keřovou výsadbu zajistí následně Investor.</t>
  </si>
  <si>
    <t>50 = 50,000 [A]</t>
  </si>
  <si>
    <t>Položka zahrnuje:
- úpravu území po uskutečnění stavby, tak jak je požadováno v zadávací dokumentaci 
Položka nezahrnuje:
- práce, pro které jsou uvedeny samostatné položky</t>
  </si>
  <si>
    <t>18110</t>
  </si>
  <si>
    <t>ÚPRAVA PLÁNĚ SE ZHUTNĚNÍM V HORNINĚ TŘ. I</t>
  </si>
  <si>
    <t>Zemní pláň_x000D_
Po odkopu bude upravena zemní pláň komunikace v sanaci a křižovatkách v ploše 950,0m2  .</t>
  </si>
  <si>
    <t>950 = 950,000 [A]</t>
  </si>
  <si>
    <t>Položka zahrnuje:
- úpravu pláně včetně vyrovnání výškových rozdílů. Míru zhutnění určuje projekt.</t>
  </si>
  <si>
    <t>18230</t>
  </si>
  <si>
    <t>NÁKUP A DOVOZ ORNICE S ULOŽENÍM</t>
  </si>
  <si>
    <t>nakoupené ornice ( předpoklad 10,0m3)  .</t>
  </si>
  <si>
    <t>10 = 10,000 [A]</t>
  </si>
  <si>
    <t>4</t>
  </si>
  <si>
    <t>Vodorovné konstrukce</t>
  </si>
  <si>
    <t>45131A</t>
  </si>
  <si>
    <t>PODKLADNÍ A VÝPLŇOVÉ VRSTVY Z PROSTÉHO BETONU C20/25</t>
  </si>
  <si>
    <t>UV 1 a 2  budou vybourány a původní místo sanováno betonem C20/25 XF3 (0,4m3)._x000D_
     UV 1, LIN 1 a LIN 2 budou osazeny do betonuC20/25 XF3 (2,2m3).  _x000D_
 Dlažba drobná v ploše , lokálně  (do 20,0m2), bude položena DL do betonu C 20/25n XF3 ( 2,0m3) _x000D_
osazen nový schod z kamenné obruby v délce 1,5m  do betonu C20/25n XF3 S1 (0,5m3).</t>
  </si>
  <si>
    <t>0,6+2,2+2+0,5 = 5,300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</si>
  <si>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</t>
  </si>
  <si>
    <t>5</t>
  </si>
  <si>
    <t>Komunikace</t>
  </si>
  <si>
    <t>56330</t>
  </si>
  <si>
    <t>VOZOVKOVÉ VRSTVY ZE ŠTĚRKODRTI</t>
  </si>
  <si>
    <t>Konstrukční vrstvy z ŠD v sanaci a křižovatkách  (pod DL)_x000D_
       Po odkopech, násypech a úpravě zemní pláně , bude položena první konstrukční vrstva ze štěrkodrtě ŠDA fr 0/63 v  200mm  (950*0,20m = 190,0m3) , na kterou bude vpod dlažbou položena druhá konstrukční vrstva ze štěrkodrtě ŠDA fr 0/63 v  150mm  (950*0,15m = 142,5m3)  .</t>
  </si>
  <si>
    <t>(950*0,2)+(950*0,15) = 332,500 [A]</t>
  </si>
  <si>
    <t>Položka zahrnuje:
- dodání kameniva předepsané kvality a zrnitosti
- rozprostření a zhutnění vrstvy v předepsané tloušťce
- zřízení vrstvy bez rozlišení šířky, pokládání vrstvy po etapách</t>
  </si>
  <si>
    <t>56434</t>
  </si>
  <si>
    <t>VOZOVKOVÉ VRSTVY ZE ŠTĚRKU VYPLŇ CEM MALTOU TL DO 200MM</t>
  </si>
  <si>
    <t>Sanační vrstvy komunikace z ŠCM – o sanaci rozhodne Investor po provedení zk. únosnosti pláně_x000D_
       Po odkopech a úpravě zemní pláně (a rozhodnutí o nutnosti sanace) , bude položena konstrukční vrstva ze štěrkodrtě ŠDA fr 32/63 v  200mm  (300*0,2=40,0m3)  , která bude prolita cementovou maltou C8/10 Dmax8 S3 v mn 0,1m3/m2 (300*0,1=30,0m3) . Technologický postup provádění - SANACE ( zlepšení aktivní zony )  vrstvou ze štěrku částečně vyplněného cementovou maltou , dle ČSN 73 6127-1</t>
  </si>
  <si>
    <t>300 = 300,000 [A]</t>
  </si>
  <si>
    <t>Položka zahrnuje:
- dodání směsi v požadované kvalitě
- uložení směsi dle předepsaného technologického předpisu a zhutnění vrstvy v předepsané tloušťce
- zřízení vrstvy bez rozlišení šířky, pokládání vrstvy po etapách, včetně pracovních spar a spojů</t>
  </si>
  <si>
    <t>572213</t>
  </si>
  <si>
    <t>SPOJOVACÍ POSTŘIK Z EMULZE DO 0,5KG/M2</t>
  </si>
  <si>
    <t>Po očištění, bude celá komunikace opatřena spojovacím postřikem emulzním PS-C v mn. 0,5 kg/m2 (290,0m2) _x000D_
Po položení ACL , budou vyrovnány uliční znaky ( viz Výšková úprava znaků výše) a celá komunikace bude opatřena spojovacím postřikem emulzním PS-C v mn. 0,5 kg/m2 (290,0m2)</t>
  </si>
  <si>
    <t>290+290 = 580,000 [A]</t>
  </si>
  <si>
    <t>Položka zahrnuje:
- dodání všech předepsaných materiálů pro postřiky v předepsaném množství
- provedení dle předepsaného technologického předpisu
- zřízení vrstvy bez rozlišení šířky, pokládání vrstvy po etapách</t>
  </si>
  <si>
    <t>574A04</t>
  </si>
  <si>
    <t>ASFALTOVÝ BETON PRO OBRUSNÉ VRSTVY ACO 11+</t>
  </si>
  <si>
    <t>bude položena vrstva z asfaltového betonu obrusného  ACO 11+   50/70 tl. 40mm (290,0m2 = 11,6m3 = 29,0t) se zazubením._x000D_
ACO11+ bude položena za úplné uzavírky beze spáry.</t>
  </si>
  <si>
    <t>290*0,04 = 11,600 [A]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</si>
  <si>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</si>
  <si>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574C06</t>
  </si>
  <si>
    <t>ASFALTOVÝ BETON PRO LOŽNÍ VRSTVY ACL 16+, 16S</t>
  </si>
  <si>
    <t>bude položena vrstva z asfaltového betonu ložného  ACL 16+   70/100 tl. 60mm (290,0m2 = 17,4m3 = 42,0t ) .</t>
  </si>
  <si>
    <t>290*0,06 = 17,400 [A]</t>
  </si>
  <si>
    <t>577A2</t>
  </si>
  <si>
    <t>VÝSPRAVA TRHLIN ASFALTOVOU ZÁLIVKOU MODIFIK</t>
  </si>
  <si>
    <t>Napojovací spáry  budou po pokládce profrézovány a opatřeny modifikovanou zálivkou (36,0m).</t>
  </si>
  <si>
    <t>36 = 36,000 [A]</t>
  </si>
  <si>
    <t>Položka zahrnuje:
- vyfrézování drážky šířky do 20mm hloubky do 40mm
- vyčištění
- nátěr
- výplň předepsanou zálivkovou hmotou</t>
  </si>
  <si>
    <t>58221</t>
  </si>
  <si>
    <t>DLÁŽDĚNÉ KRYTY Z DROBNÝCH KOSTEK DO LOŽE Z KAMENIVA</t>
  </si>
  <si>
    <t>Dlážděná plocha komunikace  a křižovatek_x000D_
  Do obrub bude osazena dlažba drobná 10/10/10 světlá žula (odstín stejný jako křižovatka ulic Javorová x Purkyňova)  v celkové ploše 690,0m2 . Dlažba drobná bude položena do DK fr 4/8 v tl 40mm s výplní spar z 0/4 . _x000D_
Skladba kostek bude oblouková. _x000D_
_x000D_
Dlážděná plocha přídlažby _x000D_
  Do obrub bude osazena dlažba drobná 10/10/10 světlá žula (odstín stejný jako křižovatka ulic Javorová x Purkyňova)  v celkové ploše 150,0m2 . _x000D_
 Dlažba drobná v ploše 130,0m2, bude položena do DK fr 4/8 v tl 40mm s výplní spar z 0/4 . _x000D_
_x000D_
Specifikace dlažby Drobné nové v komunikaci a krajnici_x000D_
Dlažba drobná (DL-100)  štípaná 100/100/100 nová  - 2. Třída   !!! – viz ČSN EN 1342 ed.2 , tabulka 2 a tabulka 3   a TP 192 tab2 a tab3 _x000D_
Materiál :   světlá žula (odstín stejný jako křižovatka ulic Javorová x Purkyňova)_x000D_
Dlažba drobná  bude položena do DK fr 4/8 v tl 40mm ._x000D_
Skladba kostek bude oblouková_x000D_
_x000D_
- spára  mezi kostkami Dlažby drobné (plochy z kamenné kostky) ,  bude min 6mm , max 10mm  (vyjímečně 15mm – mezní odchylka) s výplní spar z ŠD fr. 0/4   _x000D_
Viz ČSN 73 3251 + TP 192</t>
  </si>
  <si>
    <t>690+130 = 820,000 [A]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</si>
  <si>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</t>
  </si>
  <si>
    <t>58222</t>
  </si>
  <si>
    <t>DLÁŽDĚNÉ KRYTY Z DROBNÝCH KOSTEK DO LOŽE Z MC</t>
  </si>
  <si>
    <t>Dlažba drobná v ploše  20,0m2, bude položenado betonu C 20/25n XF3 ( 2,0m3) s výplní spar z M 25 .  _x000D_
M25 bude důkladně odstraněn z kostek !!!_x000D_
Skladba kostek bude řádková _x000D_
_x000D_
Specifikace dlažby Drobné nové v komunikaci a krajnici_x000D_
Dlažba drobná (DL-100)  štípaná 100/100/100 nová  - 2. Třída   !!! – viz ČSN EN 1342 ed.2 , tabulka 2 a tabulka 3   a TP 192 tab2 a tab3 _x000D_
Materiál :   světlá žula (odstín stejný jako křižovatka ulic Javorová x Purkyňova)_x000D_
Dlažba drobná  bude položena do  C 20/25. _x000D_
_x000D_
- spára  mezi kostkami Dlažby drobné (plochy z kamenné kostky) ,  bude min 6mm , max 10mm  (vyjímečně 15mm – mezní odchylka) s výplní spar z M25 _x000D_
Viz ČSN 73 3251 + TP 192</t>
  </si>
  <si>
    <t>587206</t>
  </si>
  <si>
    <t>PŘEDLÁŽDĚNÍ KRYTU Z RŮZNÝCH MATERIÁLŮ - NÁVAZNÉ PLOCHY</t>
  </si>
  <si>
    <t>Související  práce – předláždění návazných ploch_x000D_
      Po  položení dlažeb a AC, bude provedeno předláždění návazných (v různých místech) ploch pro dorovnání výškového rozdílu._x000D_
    Plochy budou předlážděny z stávajícího materiálu  do lože z DK fr 4/8 v celkové ploše 80,0m2.</t>
  </si>
  <si>
    <t>80 = 80,000 [A]</t>
  </si>
  <si>
    <t>6</t>
  </si>
  <si>
    <t>Úpravy povrchů, podlahy, výplně otvorů</t>
  </si>
  <si>
    <t>62845</t>
  </si>
  <si>
    <t>SPÁROVÁNÍ  DLAŽEB CEMENT MALTOU</t>
  </si>
  <si>
    <t>- spára  mezi kostkami Dlažby drobné (plochy z kamenné kostky) ,  bude min 6mm , max 10mm  (vyjímečně 15mm – mezní odchylka) s výplní spar z M25._x000D_
Bude důkladně odstraněno z kostek !!</t>
  </si>
  <si>
    <t>Položka zahrnuje:
- dodávku veškerého materiálu potřebného pro předepsanou úpravu v předepsané kvalitě
- vyčištění spar (vyškrábání), vypláchnutí spar vodou, očištění povrchu
- spárování</t>
  </si>
  <si>
    <t>743142</t>
  </si>
  <si>
    <t>OSVĚTLOVACÍ STOŽÁR  -  VÝŠKOVÁ ÚPRAVA ZALOŽENÍ</t>
  </si>
  <si>
    <t>Výšková úprava osvětlení_x000D_
V km 0,100 , bude v pravo upraveno osazení stožáru VO a to tak, aby nad dlažbu byl vidět pouze sloup, ne základ.</t>
  </si>
  <si>
    <t>8</t>
  </si>
  <si>
    <t>Potrubí</t>
  </si>
  <si>
    <t>87433</t>
  </si>
  <si>
    <t>POTRUBÍ Z TRUB PLASTOVÝCH ODPADNÍCH DN DO 150MM</t>
  </si>
  <si>
    <t>Propoje LIN a UV ,  budou provedeny z PVC DN150 (6,0m)</t>
  </si>
  <si>
    <t>6 = 6,000 [A]</t>
  </si>
  <si>
    <t>Položka zahrnuje:
- dodání veškerého trubního a pomocného materiálu (trouby, trubky, tvarovky, spojovací a těsnící materiál a pod.), podpěrných, závěsných a upevňovacích prvků, včetně potřebných úprav</t>
  </si>
  <si>
    <t>89712</t>
  </si>
  <si>
    <t>VPUSŤ KANALIZAČNÍ ULIČNÍ KOMPLETNÍ Z BETONOVÝCH DÍLCŮ</t>
  </si>
  <si>
    <t>Do výkopu bude osazena nová UV 1 (1 ks)   z betonových dílců vč mříže a koše. Mříž UV bude  pro zatížení D400.</t>
  </si>
  <si>
    <t>Položka zahrnuje:
- dodávku a osazení předepsaných dílů včetně mříže
- výplň, těsnění a tmelení spar a spojů,</t>
  </si>
  <si>
    <t>89913</t>
  </si>
  <si>
    <t>KRYCÍ HRNCE SAMOSTATNÉ</t>
  </si>
  <si>
    <t>Vodovodní a plynové  krycí hrnce a podzemní hydranty ( šoupata  19 kusů)   budou vyměněny za nové samonivelačníí</t>
  </si>
  <si>
    <t>19 = 19,000 [A]</t>
  </si>
  <si>
    <t>Položka zahrnuje:
- dodávku a osazení předepsané hrnce mříže včetně rámu</t>
  </si>
  <si>
    <t>89921</t>
  </si>
  <si>
    <t>VÝŠKOVÁ ÚPRAVA POKLOPŮ</t>
  </si>
  <si>
    <t>Výšková úprava znaků_x000D_
Po provedení lokálních oprav budou výškově vyrovnány uliční znaky -  8*šachta</t>
  </si>
  <si>
    <t>8 = 8,000 [A]</t>
  </si>
  <si>
    <t>Položka zahrnuje:
- všechny nutné práce a materiály pro zvýšení nebo snížení zařízení (včetně nutné úpravy stávajícího povrchu vozovky nebo chodníku)</t>
  </si>
  <si>
    <t>89922</t>
  </si>
  <si>
    <t>VÝŠKOVÁ ÚPRAVA MŘÍŽÍ</t>
  </si>
  <si>
    <t>Výšková úprava znaků_x000D_
Po provedení lokálních oprav budou výškově vyrovnány uliční znaky - , 1* uličních vpustí .</t>
  </si>
  <si>
    <t>89923</t>
  </si>
  <si>
    <t>VÝŠKOVÁ ÚPRAVA KRYCÍCH HRNCŮ</t>
  </si>
  <si>
    <t>Výšková úprava znaků_x000D_
Po provedení lokálních oprav budou výškově vyrovnány uliční znaky -  _x000D_
18* šoupata , 1* podzemní hydranty,</t>
  </si>
  <si>
    <t>9</t>
  </si>
  <si>
    <t>Ostatní konstrukce a práce</t>
  </si>
  <si>
    <t>917424</t>
  </si>
  <si>
    <t>CHODNÍKOVÉ OBRUBY Z KAMENNÝCH OBRUBNÍKŮ ŠÍŘ 100MM</t>
  </si>
  <si>
    <t>Kamenné  obruby v komunikaci , křižovatkách  schod_x000D_
   Na ŠD budou osazeny nové kamenné obruby 100/250/1000 v počtu 14,0m  s navýšením nad asfalt 0 až 120mm.  Oblouky nebudou skládané z rovné, ale řezané z výroby v délce 8,0m._x000D_
_x000D_
   Na ŠD, pro vymezení jízdního pásu,  budou osazeny nové kamenné obruby 100/250/1000 v počtu 290,0m  s navýšením nad asfalt  a DL 0mm.  Oblouky nebudou skládané z rovné, ale řezané z výroby v délce 20,0m._x000D_
_x000D_
Specifikace obrub silničních_x000D_
_x000D_
1) Pro vymezení jízdního pruhu, budou použity nové silniční kamenné obruby 100/150/1000mm.  Dvě  horní hrany budou zkosené ( 10/10mm)  ,  horní a pohledová strana bude zdrsněna  ( např. opalováním, brokováním ocel kuličkami , pemrlováním) musí splňovat nařízení vlády NV 163/2002 Sb a TN TZÚS 12.03.04-06.       _x000D_
_x000D_
2) V křižovatce k SO 102, budou použity nové silniční kamenné obruby 100/250/1000mm.  Dvě  horní hrany budou zkosené ( 10/10mm)  ,  horní a pohledová strana bude zdrsněna  ( např. opalováním, brokováním ocel kuličkami , pemrlováním) musí splňovat nařízení vlády NV 163/2002 Sb a TN TZÚS 12.03.04-06.     _x000D_
_x000D_
Materiál obrub  :   Světlá žula  _x000D_
Obruby  budou osazeny do betonu C20/25n XF3 S1 tl. min 100mm  a do výšek dle výkresové části. _x000D_
Oblouky nebudou skládané z přímých částí, ale řezané z výroby ._x000D_
Spára  mezi obrubami bude min 5mm , max 10mm.</t>
  </si>
  <si>
    <t>14+290 = 304,000 [A]</t>
  </si>
  <si>
    <t>Položka zahrnuje:
- dodání a pokládku betonových obrubníků o rozměrech předepsaných zadávací dokumentací
- betonové lože i boční betonovou opěrku</t>
  </si>
  <si>
    <t>917425</t>
  </si>
  <si>
    <t>CHODNÍKOVÉ OBRUBY Z KAMENNÝCH OBRUBNÍKŮ ŠÍŘ 200MM</t>
  </si>
  <si>
    <t>Na ŠD budou osazeny nové kamenné obruby 200/250/1000 v počtu 31,0m  s navýšením nad AC a DL   0 až 120mm.  Oblouky nebudou skládané z rovné, ale řezané z výroby v délce 21,0m._x000D_
_x000D_
Specifikace obrub silničních_x000D_
3) V křižovatce s ul. Chebskou , budou použity nové silniční kamenné obruby 200/250/1000mm.  Dvě  horní hrany budou zkosené  ( 10/10mm)  ,  horní a pohledová strana bude zdrsněna  ( např. opalováním, brokováním ocel kuličkami , pemrlováním) musí splňovat nařízení vlády NV 163/2002 Sb a TN TZÚS 12.03.04-06.       _x000D_
_x000D_
Materiál obrub  :   Světlá žula  _x000D_
Obruby  budou osazeny do betonu C20/25n XF3 S1 tl. min 100mm  a do výšek dle výkresové části. _x000D_
Oblouky nebudou skládané z přímých částí, ale řezané z výroby ._x000D_
Spára  mezi obrubami bude min 5mm , max 10mm.</t>
  </si>
  <si>
    <t>31 = 31,000 [A]</t>
  </si>
  <si>
    <t>917427</t>
  </si>
  <si>
    <t>CHODNÍKOVÉ OBRUBY Z KAMENNÝCH OBRUBNÍKŮ ŠÍŘ 300MM</t>
  </si>
  <si>
    <t>Na ŠD v km 0,110 , bude osazen nový schod z kamenné obruby 300/250/1500 v délce 1,5m  s navýšením nad DL 0 až 170mm do betonu _x000D_
_x000D_
Specifikace obrub silničních_x000D_
_x000D_
4)  V  km 0,110 , bude osazen nový schod z silniční kamenné obruby 300/250/1500 v délce 1,5m  s navýšením nad DL 0 až 170mm.  Jedna horní hrana bude zkosená ( 10/10mm)  ,  horní a pohledová strana bude zdrsněna  ( např. opalováním, brokováním ocel kuličkami , pemrlováním) musí splňovat nařízení vlády NV 163/2002 Sb a TN TZÚS 12.03.04-06_x000D_
_x000D_
Materiál obrub  :   Světlá žula  _x000D_
Obruby  budou osazeny do betonu C20/25n XF3 S1 tl. min 100mm  a do výšek dle výkresové části. _x000D_
Oblouky nebudou skládané z přímých částí, ale řezané z výroby ._x000D_
Spára  mezi obrubami bude min 5mm , max 10mm.</t>
  </si>
  <si>
    <t>1,5 = 1,500 [A]</t>
  </si>
  <si>
    <t>919112</t>
  </si>
  <si>
    <t>ŘEZÁNÍ ASFALTOVÉHO KRYTU VOZOVEK TL DO 100MM</t>
  </si>
  <si>
    <t>provedeny řezy AC v napojení ( 36,0m) _x000D_
Napojovací spáry  budou po pokládce profrézovány  (36,0m). a vybourání vyřízlého materiálu a jeho odvoz na skládku (likvidace vybouraného mat v ceně pol řezání ) .</t>
  </si>
  <si>
    <t>36+36 = 72,000 [A]</t>
  </si>
  <si>
    <t>Položka zahrnuje:
- řezání vozovkové vrstvy v předepsané tloušťce
- spotřeba vody</t>
  </si>
  <si>
    <t>93545</t>
  </si>
  <si>
    <t>ŽLABY Z DÍLCŮ Z POLYMERBETONU SVĚTLÉ ŠÍŘKY PŘES 300MM VČETNĚ MŘÍŽÍ</t>
  </si>
  <si>
    <t>Pod stávající UV 1  a nad ztrušenou UV 2 budou zřízeny liniové kompozitové žlaby  sířky 430mm  (MV400) s litinovou mříží pro zatížení D400 a délky 2* 6,0m(včetně čistícího kusu)._x000D_
_x000D_
Specifikace Liniového odvodnění_x000D_
Lin 1 a 2 bude z polymerbetonu s litinovou hranou a roštem (mříží) pro zátěžovou třídu E 600 , světlá šířka žlabu 400mm (NW400mm) ._x000D_
Rošty budou z tvárné litiny s podélnými pruty-mřížkový (dle EN 1433/DIN 19580)._x000D_
Multiline V400 bude v délce 2*5,0m , složené z 1,0m dílců. Každý žlab bude obsahovat 1* čistící kus._x000D_
_x000D_
Čistící kusy budou obsahovat : 2* Rošt z tvárné litiny s podélnými pruty-mřížkový dl.500/ š. 438_x000D_
                                            1* Horní díl vpusti s litinovou hranou dl. 1000/ š. 450/ v. 500_x000D_
                                                    1* Dolní díl vpusti s odtokem    dl. 860/ š. 520/ v. 330_x000D_
                                                    2* Adaptér  pro uchycení koše_x000D_
                                                    1* Koš na hrubé nečistoty    dl. 395/ š. 225/ v. 325</t>
  </si>
  <si>
    <t>6+6 = 12,000 [A]</t>
  </si>
  <si>
    <t>Položka zahrnuje:
-dodávku a uložení dílců žlabu z předepsaného materiálu předepsaných rozměrů včetně mříže
- spárování, úpravy vtoku a výtoku
- nezahrnuje nutné zemní práce, předepsané lože, obetonování
- měří se v metrech běžných délky osy žlabu</t>
  </si>
  <si>
    <t>93711</t>
  </si>
  <si>
    <t>MOBILIÁŘ - DŘEVĚNÉ LAVIČKY</t>
  </si>
  <si>
    <t>Mobiliář_x000D_
       Na závěr bude za obrubou v křižovatce s ul. Chebskou osazena 1* lavička  - typ obvyklý v Městě Liberec , podléhá schválení KAM, Městská lavička bez područek . _x000D_
foto viz TZ str 13</t>
  </si>
  <si>
    <t>Položka zahrnuje:
- montáž, osazení a dodávku kompletního zařízení, předepsaného zadávací dokumentací (materiál uvedený v textu představuje rozhodující podíl ve výrobku)
- mimostavništní a vnitrostaveništní dopravu
- nezbytné zemní práce a základové konstrukce
- předepsanou povrchovou úpravu (nátěry a pod.)</t>
  </si>
  <si>
    <t>93753</t>
  </si>
  <si>
    <t>MOBILIÁŘ - KOVOVÉ KOŠE NA ODPADKY</t>
  </si>
  <si>
    <t>Mobiliář_x000D_
    U lavičky bude  osazen koše - mobiliář.  Koš bude dle výběru KAM vzor Liberec – viz níže . Celkem 1,0kus._x000D_
_x000D_
foto viz TZ str 13</t>
  </si>
  <si>
    <t>93808</t>
  </si>
  <si>
    <t>OČIŠTĚNÍ VOZOVEK ZAMETENÍM</t>
  </si>
  <si>
    <t>Asfaltový beton  (AC) v komunikaci a sanaci_x000D_
       Po provedení frézování, bude komunikace důkladně očištěna ( 1* zametení  300,0m2 )</t>
  </si>
  <si>
    <t>Položka zahrnuje:
- očištění předepsaným způsobem
- odklizení vzniklého odpadu</t>
  </si>
  <si>
    <t>93811</t>
  </si>
  <si>
    <t>OČIŠTĚNÍ ASFALTOVÝCH VOZOVEK UMYTÍM VODOU</t>
  </si>
  <si>
    <t>Asfaltový beton  (AC) v komunikaci a sanaci_x000D_
       Po provedení frézování, bude komunikace důkladně očištěna ( 1* mytí   300,0m2 )</t>
  </si>
  <si>
    <t>93832</t>
  </si>
  <si>
    <t>OČIŠTĚNÍ DLAŽEB</t>
  </si>
  <si>
    <t>Odstranění krytů -     Kamenná dlažba_x000D_
240,0m2 kamenné dlažby bude vyčištěno (přeseto přes sýto)  a odvezeno do arealu TSML k dalšímu použití  ( 24,0m3) .</t>
  </si>
  <si>
    <t>240 = 240,000 [A]</t>
  </si>
  <si>
    <t>96687</t>
  </si>
  <si>
    <t>VYBOURÁNÍ ULIČNÍCH VPUSTÍ KOMPLETNÍCH</t>
  </si>
  <si>
    <t>Odvodnění _x000D_
      Stávající 1 ks vpusti (UV 1 ) bude odstraněna a nahrazena  novou UV 1  v shodném místě.      Stávající 1 ks vpusti (UV 2 ) bude odstraněna  a sanována. _x000D_
_x000D_
UV 1 a 2  budou vybourány (beton 0,6m3) s odvozem na skládku, nebo k recyklaci  _x000D_
_x000D_
poplatek za skládku nebo recyklaci v pol 015140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</si>
  <si>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</t>
  </si>
  <si>
    <t>poplatek za skládku, nebo recyklaci  z pol 113728 
hmotnost 2,45t/m3
- poplatek bude hrazen na základě dodaných dokladů.</t>
  </si>
  <si>
    <t>2,45*(31,2) = 76,440 [A]</t>
  </si>
  <si>
    <t>Zemní práce _x000D_
Odstranění krytů -   Frézování vozovek asfaltových_x000D_
    Pro opravu AC bude provedeno frézování vozovek asfaltových v ploše 520,0m2 a tl 0,06m  s odvozem na skládku, nebo k recyklaci (31,2m3) _x000D_
Předpoklad ZAS-T2 (zkouška na PAU bude provedena SML) _x000D_
poplatek za skládku, nebo recyklaci je uveden v pol 015130 , (nebude hrazen v případě navrácení do stavby)</t>
  </si>
  <si>
    <t>(520*0,06) = 31,200 [A]</t>
  </si>
  <si>
    <t>Po očištění, budou vyrovnány uliční znaky ( viz Výšková úprava znaků výše) a celá komunikace opatřena spojovacím postřikem emulzním PS-C v mn. 0,5 kg/m2 (520,0m2)</t>
  </si>
  <si>
    <t>520 = 520,000 [A]</t>
  </si>
  <si>
    <t>574A01</t>
  </si>
  <si>
    <t>ASFALTOVÝ BETON PRO OBRUSNÉ VRSTVY ACO 8</t>
  </si>
  <si>
    <t>a PS-C v mn. 0,5 kg/m2  bude položena vrstva z asfaltového betonu obrusného  ACO 8   50/70 tl. 60mm (50mm + 10mm vyrovnávka) (520,0m2 = 31,2m3 = 76,0t) .</t>
  </si>
  <si>
    <t>Napojovací spáry  budou po pokládce profrézovány a opatřeny modifikovanou zálivkou (24,0m).</t>
  </si>
  <si>
    <t>24 = 24,000 [A]</t>
  </si>
  <si>
    <t>Související  práce – předláždění návazných ploch
      Po  položení dlažeb a AC, bude provedeno předláždění návazných (v různých místech) ploch pro dorovnání výškového rozdílu, případně úprava AC._x000D_
    Plochy budou předlážděny z stávajícího materiálu  do lože z DK fr 4/8  nebo v AC tl. 50mm v celkové ploše 20,0m2.</t>
  </si>
  <si>
    <t>Vodovodní a plynové  krycí hrnce ( šoupata  2 kusy)   budou vyměněny za nové samonivelačníí</t>
  </si>
  <si>
    <t>Výšková úprava znaků_x000D_
Po provedení frézování ,  budou výškově vyrovnány uliční znaky -  2*šachta</t>
  </si>
  <si>
    <t>Výšková úprava znaků_x000D_
Po provedení frézování ,  budou výškově vyrovnány uliční znaky -  , 2* uličních vpustí .</t>
  </si>
  <si>
    <t>Výšková úprava znaků_x000D_
Po provedení frézování ,  budou výškově vyrovnány uliční znaky -  _x000D_
2* šoupata .</t>
  </si>
  <si>
    <t>provedeny řezy AC v napojení ( 24,0m) 
Napojovací spáry  budou po pokládce profrézovány  (24,0m). a vybourání vyřízlého materiálu a jeho odvoz na skládku (likvidace vybouraného mat v ceně pol řezání ) .</t>
  </si>
  <si>
    <t>24+24 = 48,000 [A]</t>
  </si>
  <si>
    <t>Asfaltový beton  (AC) v komunikaci 
       Po provedení frézování, bude komunikace důkladně očištěna ( 1* zametení  550,0m2 )</t>
  </si>
  <si>
    <t>550 = 550,000 [A]</t>
  </si>
  <si>
    <t>Asfaltový beton  (AC) v komunikaci 
       Po provedení frézování, bude komunikace důkladně očištěna ( 1* mytí   550,0m2 )</t>
  </si>
  <si>
    <t>2,45*(12,0) = 29,400 [A]</t>
  </si>
  <si>
    <t>Zemní práce 
Odstranění krytů -   Frézování vozovek asfaltových_x000D_
    Pro opravu AC bude provedeno frézování vozovek asfaltových v ploše 120,0m2 a tl 0,1m  s odvozem na skládku, nebo k recyklaci (12,0m3) . Předpoklad ZAS-T2 (zkouška na PAU bude provedena SML) _x000D_
poplatek za skládku, nebo recyklaci je uveden v pol 015130 , (nebude hrazen v případě navrácení do stavby)</t>
  </si>
  <si>
    <t>(120*0,1) = 12,000 [A]</t>
  </si>
  <si>
    <t>Po očištění, bude celá komunikace opatřena spojovacím postřikem emulzním PS-C v mn. 0,5 kg/m2 (120,0m2) _x000D_
ACL ,bude opatřena spojovacím postřikem emulzním PS-C v mn. 0,5 kg/m2 (120,0m2)</t>
  </si>
  <si>
    <t>120+120 = 240,000 [A]</t>
  </si>
  <si>
    <t>vrstva z asfaltového betonu obrusného  ACO 11+   50/70 tl. 40mm (120,0m2 = 4,8m3 = 12,0t) se zazubením.</t>
  </si>
  <si>
    <t>120*0,04 = 4,800 [A]</t>
  </si>
  <si>
    <t>vrstva z asfaltového betonu ložného  ACL 16+   70/100 tl. 60mm (120,0m2 = 7,2m3 = 17,0t ) .</t>
  </si>
  <si>
    <t>120*0,06 = 7,200 [A]</t>
  </si>
  <si>
    <t>Napojovací spáry  budou po pokládce profrézovány a opatřeny modifikovanou zálivkou (60,0m).</t>
  </si>
  <si>
    <t>60 = 60,000 [A]</t>
  </si>
  <si>
    <t>Vodovodní a plynové  krycí hrnce ( šoupata  4kusy)   budou vyměněny za nové samonivelačníí</t>
  </si>
  <si>
    <t>4 = 4,000 [A]</t>
  </si>
  <si>
    <t>Výšková úprava znaků
Po provedení frézování ,  budou výškově vyrovnány uliční znaky -  3*šachta</t>
  </si>
  <si>
    <t>3 = 3,000 [A]</t>
  </si>
  <si>
    <t>Výšková úprava znaků
Po provedení frézování ,  budou výškově vyrovnány uliční znaky -  
4* šoupata .</t>
  </si>
  <si>
    <t>provedeny řezy AC v napojení ( 60,0m) 
Napojovací spáry  budou po pokládce profrézovány  (60,0m). a vybourání vyřízlého materiálu a jeho odvoz na skládku (likvidace vybouraného mat v ceně pol řezání ) .</t>
  </si>
  <si>
    <t>60+60 = 120,000 [A]</t>
  </si>
  <si>
    <t>Asfaltový beton  (AC) v komunikaci 
       Po provedení frézování, bude komunikace důkladně očištěna ( 1* zametení  150,0m2 )</t>
  </si>
  <si>
    <t>150 = 150,000 [A]</t>
  </si>
  <si>
    <t>Asfaltový beton  (AC) v komunikaci 
       Po provedení frézování, bude komunikace důkladně očištěna ( 1* mytí   150,0m2 )</t>
  </si>
</sst>
</file>

<file path=xl/styles.xml><?xml version="1.0" encoding="utf-8"?>
<styleSheet xmlns="http://schemas.openxmlformats.org/spreadsheetml/2006/main">
  <numFmts count="2">
    <numFmt numFmtId="164" formatCode="#\ ###\ ###\ ###\ ##0.00"/>
    <numFmt numFmtId="165" formatCode="#\ ###\ ###\ ###\ ##0.000"/>
  </numFmts>
  <fonts count="11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  <font>
      <b/>
      <sz val="12"/>
      <color rgb="FF000000"/>
      <name val="Arial"/>
      <family val="2"/>
      <charset val="238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7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2" fillId="2" borderId="0" xfId="3" applyFill="1">
      <alignment horizontal="right" vertical="center" wrapText="1"/>
    </xf>
    <xf numFmtId="164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4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4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4" borderId="7" xfId="0" applyNumberFormat="1" applyFill="1" applyBorder="1" applyAlignment="1" applyProtection="1">
      <alignment horizontal="center"/>
      <protection locked="0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  <xf numFmtId="0" fontId="3" fillId="2" borderId="0" xfId="2" applyFill="1">
      <alignment horizontal="left" vertical="center" wrapText="1"/>
    </xf>
    <xf numFmtId="0" fontId="0" fillId="2" borderId="0" xfId="0" applyFill="1"/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9" fillId="2" borderId="0" xfId="2" applyFont="1" applyFill="1">
      <alignment horizontal="left" vertical="center" wrapText="1"/>
    </xf>
    <xf numFmtId="0" fontId="10" fillId="2" borderId="0" xfId="0" applyFont="1" applyFill="1"/>
  </cellXfs>
  <cellStyles count="9">
    <cellStyle name="NadpisRekapitulaceSoupisPraciStyle" xfId="2"/>
    <cellStyle name="NadpisStrukturyStyle" xfId="6"/>
    <cellStyle name="NadpisySloupcuStyle" xfId="4"/>
    <cellStyle name="normální" xfId="0" builtinId="0"/>
    <cellStyle name="NormalStyle" xfId="1"/>
    <cellStyle name="PolDoplnInfoStyle" xfId="8"/>
    <cellStyle name="RekapitulaceCenyStyle" xfId="3"/>
    <cellStyle name="StavbaRozpocetHeaderStyle" xfId="5"/>
    <cellStyle name="StavebniDilStyle" xfId="7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6375" cy="2063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06375" cy="2063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06375" cy="2063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06375" cy="2063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06375" cy="2063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"/>
  <sheetViews>
    <sheetView tabSelected="1" workbookViewId="0">
      <selection activeCell="B4" sqref="B4:E4"/>
    </sheetView>
  </sheetViews>
  <sheetFormatPr defaultRowHeight="14.6"/>
  <cols>
    <col min="1" max="2" width="30.53515625" customWidth="1"/>
    <col min="3" max="5" width="18.3046875" customWidth="1"/>
  </cols>
  <sheetData>
    <row r="1" spans="1:5">
      <c r="A1" s="1" t="s">
        <v>0</v>
      </c>
      <c r="B1" s="2" t="s">
        <v>1</v>
      </c>
      <c r="C1" s="3"/>
      <c r="D1" s="3"/>
      <c r="E1" s="3"/>
    </row>
    <row r="2" spans="1:5">
      <c r="A2" s="1"/>
      <c r="B2" s="47" t="s">
        <v>2</v>
      </c>
      <c r="C2" s="3"/>
      <c r="D2" s="3"/>
      <c r="E2" s="3"/>
    </row>
    <row r="3" spans="1:5">
      <c r="A3" s="3"/>
      <c r="B3" s="48"/>
      <c r="C3" s="3"/>
      <c r="D3" s="3"/>
      <c r="E3" s="3"/>
    </row>
    <row r="4" spans="1:5" ht="15.9">
      <c r="A4" s="3"/>
      <c r="B4" s="55" t="s">
        <v>3</v>
      </c>
      <c r="C4" s="56"/>
      <c r="D4" s="56"/>
      <c r="E4" s="56"/>
    </row>
    <row r="5" spans="1:5">
      <c r="A5" s="3"/>
      <c r="B5" s="3"/>
      <c r="C5" s="3"/>
      <c r="D5" s="3"/>
      <c r="E5" s="3"/>
    </row>
    <row r="6" spans="1:5">
      <c r="A6" s="3"/>
      <c r="B6" s="4" t="s">
        <v>4</v>
      </c>
      <c r="C6" s="5">
        <f>SUM(C10:C13)</f>
        <v>0</v>
      </c>
      <c r="D6" s="3"/>
      <c r="E6" s="3"/>
    </row>
    <row r="7" spans="1:5">
      <c r="A7" s="3"/>
      <c r="B7" s="4" t="s">
        <v>5</v>
      </c>
      <c r="C7" s="5">
        <f>SUM(E10:E13)</f>
        <v>0</v>
      </c>
      <c r="D7" s="3"/>
      <c r="E7" s="3"/>
    </row>
    <row r="8" spans="1:5">
      <c r="A8" s="3"/>
      <c r="B8" s="3"/>
      <c r="C8" s="3"/>
      <c r="D8" s="3"/>
      <c r="E8" s="3"/>
    </row>
    <row r="9" spans="1:5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 ht="24.9">
      <c r="A10" s="7" t="s">
        <v>11</v>
      </c>
      <c r="B10" s="7" t="s">
        <v>12</v>
      </c>
      <c r="C10" s="8">
        <f>'001'!I3</f>
        <v>0</v>
      </c>
      <c r="D10" s="8">
        <f>SUMIFS('001'!O:O,'001'!A:A,"P")</f>
        <v>0</v>
      </c>
      <c r="E10" s="8">
        <f>C10+D10</f>
        <v>0</v>
      </c>
    </row>
    <row r="11" spans="1:5" ht="24.9">
      <c r="A11" s="7" t="s">
        <v>13</v>
      </c>
      <c r="B11" s="7" t="s">
        <v>14</v>
      </c>
      <c r="C11" s="8">
        <f>'101'!I3</f>
        <v>0</v>
      </c>
      <c r="D11" s="8">
        <f>SUMIFS('101'!O:O,'101'!A:A,"P")</f>
        <v>0</v>
      </c>
      <c r="E11" s="8">
        <f>C11+D11</f>
        <v>0</v>
      </c>
    </row>
    <row r="12" spans="1:5" ht="24.9">
      <c r="A12" s="7" t="s">
        <v>15</v>
      </c>
      <c r="B12" s="7" t="s">
        <v>14</v>
      </c>
      <c r="C12" s="8">
        <f>'102'!I3</f>
        <v>0</v>
      </c>
      <c r="D12" s="8">
        <f>SUMIFS('102'!O:O,'102'!A:A,"P")</f>
        <v>0</v>
      </c>
      <c r="E12" s="8">
        <f>C12+D12</f>
        <v>0</v>
      </c>
    </row>
    <row r="13" spans="1:5" ht="24.9">
      <c r="A13" s="7" t="s">
        <v>16</v>
      </c>
      <c r="B13" s="7" t="s">
        <v>17</v>
      </c>
      <c r="C13" s="8">
        <f>'103'!I3</f>
        <v>0</v>
      </c>
      <c r="D13" s="8">
        <f>SUMIFS('103'!O:O,'103'!A:A,"P")</f>
        <v>0</v>
      </c>
      <c r="E13" s="8">
        <f>C13+D13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topLeftCell="B1" workbookViewId="0"/>
  </sheetViews>
  <sheetFormatPr defaultRowHeight="14.6"/>
  <cols>
    <col min="1" max="1" width="9.23046875" hidden="1"/>
    <col min="2" max="2" width="15.23046875" customWidth="1"/>
    <col min="3" max="3" width="9.15234375" customWidth="1"/>
    <col min="4" max="4" width="12.23046875" customWidth="1"/>
    <col min="5" max="5" width="61.07421875" customWidth="1"/>
    <col min="6" max="6" width="12.23046875" customWidth="1"/>
    <col min="7" max="9" width="15.23046875" customWidth="1"/>
    <col min="10" max="10" width="14.61328125" bestFit="1" customWidth="1"/>
    <col min="15" max="16" width="9.23046875" hidden="1"/>
  </cols>
  <sheetData>
    <row r="1" spans="1:16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0.149999999999999">
      <c r="A2" s="1"/>
      <c r="B2" s="13"/>
      <c r="C2" s="14"/>
      <c r="D2" s="14"/>
      <c r="E2" s="15" t="s">
        <v>18</v>
      </c>
      <c r="F2" s="14"/>
      <c r="G2" s="14"/>
      <c r="H2" s="14"/>
      <c r="I2" s="14"/>
      <c r="J2" s="16"/>
    </row>
    <row r="3" spans="1:16">
      <c r="A3" s="3" t="s">
        <v>19</v>
      </c>
      <c r="B3" s="17" t="s">
        <v>20</v>
      </c>
      <c r="C3" s="49" t="s">
        <v>21</v>
      </c>
      <c r="D3" s="50"/>
      <c r="E3" s="18" t="s">
        <v>22</v>
      </c>
      <c r="F3" s="14"/>
      <c r="G3" s="14"/>
      <c r="H3" s="19" t="s">
        <v>11</v>
      </c>
      <c r="I3" s="20">
        <f>SUMIFS(I8:I45,A8:A45,"SD")</f>
        <v>0</v>
      </c>
      <c r="J3" s="16"/>
      <c r="O3">
        <v>0</v>
      </c>
      <c r="P3">
        <v>2</v>
      </c>
    </row>
    <row r="4" spans="1:16">
      <c r="A4" s="3" t="s">
        <v>23</v>
      </c>
      <c r="B4" s="17" t="s">
        <v>24</v>
      </c>
      <c r="C4" s="49" t="s">
        <v>11</v>
      </c>
      <c r="D4" s="50"/>
      <c r="E4" s="18" t="s">
        <v>12</v>
      </c>
      <c r="F4" s="14"/>
      <c r="G4" s="14"/>
      <c r="H4" s="14"/>
      <c r="I4" s="14"/>
      <c r="J4" s="16"/>
      <c r="O4">
        <v>0.15</v>
      </c>
      <c r="P4">
        <v>2</v>
      </c>
    </row>
    <row r="5" spans="1:16">
      <c r="A5" s="51" t="s">
        <v>25</v>
      </c>
      <c r="B5" s="52" t="s">
        <v>26</v>
      </c>
      <c r="C5" s="53" t="s">
        <v>27</v>
      </c>
      <c r="D5" s="53" t="s">
        <v>28</v>
      </c>
      <c r="E5" s="53" t="s">
        <v>29</v>
      </c>
      <c r="F5" s="53" t="s">
        <v>30</v>
      </c>
      <c r="G5" s="53" t="s">
        <v>31</v>
      </c>
      <c r="H5" s="53" t="s">
        <v>32</v>
      </c>
      <c r="I5" s="53"/>
      <c r="J5" s="54" t="s">
        <v>33</v>
      </c>
      <c r="O5">
        <v>0.21</v>
      </c>
    </row>
    <row r="6" spans="1:16">
      <c r="A6" s="51"/>
      <c r="B6" s="52"/>
      <c r="C6" s="53"/>
      <c r="D6" s="53"/>
      <c r="E6" s="53"/>
      <c r="F6" s="53"/>
      <c r="G6" s="53"/>
      <c r="H6" s="6" t="s">
        <v>34</v>
      </c>
      <c r="I6" s="6" t="s">
        <v>35</v>
      </c>
      <c r="J6" s="54"/>
    </row>
    <row r="7" spans="1:16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>
      <c r="A8" s="25" t="s">
        <v>36</v>
      </c>
      <c r="B8" s="26"/>
      <c r="C8" s="27" t="s">
        <v>37</v>
      </c>
      <c r="D8" s="28"/>
      <c r="E8" s="25" t="s">
        <v>38</v>
      </c>
      <c r="F8" s="28"/>
      <c r="G8" s="28"/>
      <c r="H8" s="28"/>
      <c r="I8" s="29">
        <f>SUMIFS(I9:I40,A9:A40,"P")</f>
        <v>0</v>
      </c>
      <c r="J8" s="30"/>
    </row>
    <row r="9" spans="1:16">
      <c r="A9" s="31" t="s">
        <v>39</v>
      </c>
      <c r="B9" s="31">
        <v>1</v>
      </c>
      <c r="C9" s="32" t="s">
        <v>40</v>
      </c>
      <c r="D9" s="31" t="s">
        <v>41</v>
      </c>
      <c r="E9" s="33" t="s">
        <v>42</v>
      </c>
      <c r="F9" s="34" t="s">
        <v>43</v>
      </c>
      <c r="G9" s="35">
        <v>1</v>
      </c>
      <c r="H9" s="36">
        <v>0</v>
      </c>
      <c r="I9" s="37">
        <f>ROUND(G9*H9,P4)</f>
        <v>0</v>
      </c>
      <c r="J9" s="34" t="s">
        <v>44</v>
      </c>
      <c r="O9" s="38">
        <f>I9*0.21</f>
        <v>0</v>
      </c>
      <c r="P9">
        <v>3</v>
      </c>
    </row>
    <row r="10" spans="1:16" ht="58.3">
      <c r="A10" s="31" t="s">
        <v>45</v>
      </c>
      <c r="B10" s="39"/>
      <c r="C10" s="40"/>
      <c r="D10" s="40"/>
      <c r="E10" s="33" t="s">
        <v>46</v>
      </c>
      <c r="F10" s="40"/>
      <c r="G10" s="40"/>
      <c r="H10" s="40"/>
      <c r="I10" s="40"/>
      <c r="J10" s="41"/>
    </row>
    <row r="11" spans="1:16">
      <c r="A11" s="31" t="s">
        <v>47</v>
      </c>
      <c r="B11" s="39"/>
      <c r="C11" s="40"/>
      <c r="D11" s="40"/>
      <c r="E11" s="42" t="s">
        <v>48</v>
      </c>
      <c r="F11" s="40"/>
      <c r="G11" s="40"/>
      <c r="H11" s="40"/>
      <c r="I11" s="40"/>
      <c r="J11" s="41"/>
    </row>
    <row r="12" spans="1:16" ht="43.75">
      <c r="A12" s="31" t="s">
        <v>49</v>
      </c>
      <c r="B12" s="39"/>
      <c r="C12" s="40"/>
      <c r="D12" s="40"/>
      <c r="E12" s="33" t="s">
        <v>50</v>
      </c>
      <c r="F12" s="40"/>
      <c r="G12" s="40"/>
      <c r="H12" s="40"/>
      <c r="I12" s="40"/>
      <c r="J12" s="41"/>
    </row>
    <row r="13" spans="1:16">
      <c r="A13" s="31" t="s">
        <v>39</v>
      </c>
      <c r="B13" s="31">
        <v>2</v>
      </c>
      <c r="C13" s="32" t="s">
        <v>51</v>
      </c>
      <c r="D13" s="31" t="s">
        <v>41</v>
      </c>
      <c r="E13" s="33" t="s">
        <v>52</v>
      </c>
      <c r="F13" s="34" t="s">
        <v>43</v>
      </c>
      <c r="G13" s="35">
        <v>1</v>
      </c>
      <c r="H13" s="36">
        <v>0</v>
      </c>
      <c r="I13" s="37">
        <f>ROUND(G13*H13,P4)</f>
        <v>0</v>
      </c>
      <c r="J13" s="34" t="s">
        <v>44</v>
      </c>
      <c r="O13" s="38">
        <f>I13*0.21</f>
        <v>0</v>
      </c>
      <c r="P13">
        <v>3</v>
      </c>
    </row>
    <row r="14" spans="1:16" ht="349.75">
      <c r="A14" s="31" t="s">
        <v>45</v>
      </c>
      <c r="B14" s="39"/>
      <c r="C14" s="40"/>
      <c r="D14" s="40"/>
      <c r="E14" s="33" t="s">
        <v>53</v>
      </c>
      <c r="F14" s="40"/>
      <c r="G14" s="40"/>
      <c r="H14" s="40"/>
      <c r="I14" s="40"/>
      <c r="J14" s="41"/>
    </row>
    <row r="15" spans="1:16">
      <c r="A15" s="31" t="s">
        <v>47</v>
      </c>
      <c r="B15" s="39"/>
      <c r="C15" s="40"/>
      <c r="D15" s="40"/>
      <c r="E15" s="42" t="s">
        <v>48</v>
      </c>
      <c r="F15" s="40"/>
      <c r="G15" s="40"/>
      <c r="H15" s="40"/>
      <c r="I15" s="40"/>
      <c r="J15" s="41"/>
    </row>
    <row r="16" spans="1:16" ht="29.15">
      <c r="A16" s="31" t="s">
        <v>49</v>
      </c>
      <c r="B16" s="39"/>
      <c r="C16" s="40"/>
      <c r="D16" s="40"/>
      <c r="E16" s="33" t="s">
        <v>54</v>
      </c>
      <c r="F16" s="40"/>
      <c r="G16" s="40"/>
      <c r="H16" s="40"/>
      <c r="I16" s="40"/>
      <c r="J16" s="41"/>
    </row>
    <row r="17" spans="1:16">
      <c r="A17" s="31" t="s">
        <v>39</v>
      </c>
      <c r="B17" s="31">
        <v>3</v>
      </c>
      <c r="C17" s="32" t="s">
        <v>55</v>
      </c>
      <c r="D17" s="31" t="s">
        <v>41</v>
      </c>
      <c r="E17" s="33" t="s">
        <v>56</v>
      </c>
      <c r="F17" s="34" t="s">
        <v>43</v>
      </c>
      <c r="G17" s="35">
        <v>1</v>
      </c>
      <c r="H17" s="36">
        <v>0</v>
      </c>
      <c r="I17" s="37">
        <f>ROUND(G17*H17,P4)</f>
        <v>0</v>
      </c>
      <c r="J17" s="34" t="s">
        <v>44</v>
      </c>
      <c r="O17" s="38">
        <f>I17*0.21</f>
        <v>0</v>
      </c>
      <c r="P17">
        <v>3</v>
      </c>
    </row>
    <row r="18" spans="1:16" ht="72.900000000000006">
      <c r="A18" s="31" t="s">
        <v>45</v>
      </c>
      <c r="B18" s="39"/>
      <c r="C18" s="40"/>
      <c r="D18" s="40"/>
      <c r="E18" s="33" t="s">
        <v>57</v>
      </c>
      <c r="F18" s="40"/>
      <c r="G18" s="40"/>
      <c r="H18" s="40"/>
      <c r="I18" s="40"/>
      <c r="J18" s="41"/>
    </row>
    <row r="19" spans="1:16">
      <c r="A19" s="31" t="s">
        <v>47</v>
      </c>
      <c r="B19" s="39"/>
      <c r="C19" s="40"/>
      <c r="D19" s="40"/>
      <c r="E19" s="42" t="s">
        <v>48</v>
      </c>
      <c r="F19" s="40"/>
      <c r="G19" s="40"/>
      <c r="H19" s="40"/>
      <c r="I19" s="40"/>
      <c r="J19" s="41"/>
    </row>
    <row r="20" spans="1:16" ht="29.15">
      <c r="A20" s="31" t="s">
        <v>49</v>
      </c>
      <c r="B20" s="39"/>
      <c r="C20" s="40"/>
      <c r="D20" s="40"/>
      <c r="E20" s="33" t="s">
        <v>58</v>
      </c>
      <c r="F20" s="40"/>
      <c r="G20" s="40"/>
      <c r="H20" s="40"/>
      <c r="I20" s="40"/>
      <c r="J20" s="41"/>
    </row>
    <row r="21" spans="1:16">
      <c r="A21" s="31" t="s">
        <v>39</v>
      </c>
      <c r="B21" s="31">
        <v>4</v>
      </c>
      <c r="C21" s="32" t="s">
        <v>59</v>
      </c>
      <c r="D21" s="31" t="s">
        <v>41</v>
      </c>
      <c r="E21" s="33" t="s">
        <v>60</v>
      </c>
      <c r="F21" s="34" t="s">
        <v>43</v>
      </c>
      <c r="G21" s="35">
        <v>1</v>
      </c>
      <c r="H21" s="36">
        <v>0</v>
      </c>
      <c r="I21" s="37">
        <f>ROUND(G21*H21,P4)</f>
        <v>0</v>
      </c>
      <c r="J21" s="34" t="s">
        <v>44</v>
      </c>
      <c r="O21" s="38">
        <f>I21*0.21</f>
        <v>0</v>
      </c>
      <c r="P21">
        <v>3</v>
      </c>
    </row>
    <row r="22" spans="1:16" ht="58.3">
      <c r="A22" s="31" t="s">
        <v>45</v>
      </c>
      <c r="B22" s="39"/>
      <c r="C22" s="40"/>
      <c r="D22" s="40"/>
      <c r="E22" s="33" t="s">
        <v>61</v>
      </c>
      <c r="F22" s="40"/>
      <c r="G22" s="40"/>
      <c r="H22" s="40"/>
      <c r="I22" s="40"/>
      <c r="J22" s="41"/>
    </row>
    <row r="23" spans="1:16">
      <c r="A23" s="31" t="s">
        <v>47</v>
      </c>
      <c r="B23" s="39"/>
      <c r="C23" s="40"/>
      <c r="D23" s="40"/>
      <c r="E23" s="42" t="s">
        <v>48</v>
      </c>
      <c r="F23" s="40"/>
      <c r="G23" s="40"/>
      <c r="H23" s="40"/>
      <c r="I23" s="40"/>
      <c r="J23" s="41"/>
    </row>
    <row r="24" spans="1:16" ht="29.15">
      <c r="A24" s="31" t="s">
        <v>49</v>
      </c>
      <c r="B24" s="39"/>
      <c r="C24" s="40"/>
      <c r="D24" s="40"/>
      <c r="E24" s="33" t="s">
        <v>62</v>
      </c>
      <c r="F24" s="40"/>
      <c r="G24" s="40"/>
      <c r="H24" s="40"/>
      <c r="I24" s="40"/>
      <c r="J24" s="41"/>
    </row>
    <row r="25" spans="1:16">
      <c r="A25" s="31" t="s">
        <v>39</v>
      </c>
      <c r="B25" s="31">
        <v>5</v>
      </c>
      <c r="C25" s="32" t="s">
        <v>63</v>
      </c>
      <c r="D25" s="31" t="s">
        <v>41</v>
      </c>
      <c r="E25" s="33" t="s">
        <v>64</v>
      </c>
      <c r="F25" s="34" t="s">
        <v>43</v>
      </c>
      <c r="G25" s="35">
        <v>1</v>
      </c>
      <c r="H25" s="36">
        <v>0</v>
      </c>
      <c r="I25" s="37">
        <f>ROUND(G25*H25,P4)</f>
        <v>0</v>
      </c>
      <c r="J25" s="34" t="s">
        <v>44</v>
      </c>
      <c r="O25" s="38">
        <f>I25*0.21</f>
        <v>0</v>
      </c>
      <c r="P25">
        <v>3</v>
      </c>
    </row>
    <row r="26" spans="1:16" ht="72.900000000000006">
      <c r="A26" s="31" t="s">
        <v>45</v>
      </c>
      <c r="B26" s="39"/>
      <c r="C26" s="40"/>
      <c r="D26" s="40"/>
      <c r="E26" s="33" t="s">
        <v>65</v>
      </c>
      <c r="F26" s="40"/>
      <c r="G26" s="40"/>
      <c r="H26" s="40"/>
      <c r="I26" s="40"/>
      <c r="J26" s="41"/>
    </row>
    <row r="27" spans="1:16">
      <c r="A27" s="31" t="s">
        <v>47</v>
      </c>
      <c r="B27" s="39"/>
      <c r="C27" s="40"/>
      <c r="D27" s="40"/>
      <c r="E27" s="42" t="s">
        <v>48</v>
      </c>
      <c r="F27" s="40"/>
      <c r="G27" s="40"/>
      <c r="H27" s="40"/>
      <c r="I27" s="40"/>
      <c r="J27" s="41"/>
    </row>
    <row r="28" spans="1:16" ht="29.15">
      <c r="A28" s="31" t="s">
        <v>49</v>
      </c>
      <c r="B28" s="39"/>
      <c r="C28" s="40"/>
      <c r="D28" s="40"/>
      <c r="E28" s="33" t="s">
        <v>62</v>
      </c>
      <c r="F28" s="40"/>
      <c r="G28" s="40"/>
      <c r="H28" s="40"/>
      <c r="I28" s="40"/>
      <c r="J28" s="41"/>
    </row>
    <row r="29" spans="1:16">
      <c r="A29" s="31" t="s">
        <v>39</v>
      </c>
      <c r="B29" s="31">
        <v>6</v>
      </c>
      <c r="C29" s="32" t="s">
        <v>66</v>
      </c>
      <c r="D29" s="31" t="s">
        <v>41</v>
      </c>
      <c r="E29" s="33" t="s">
        <v>67</v>
      </c>
      <c r="F29" s="34" t="s">
        <v>43</v>
      </c>
      <c r="G29" s="35">
        <v>1</v>
      </c>
      <c r="H29" s="36">
        <v>0</v>
      </c>
      <c r="I29" s="37">
        <f>ROUND(G29*H29,P4)</f>
        <v>0</v>
      </c>
      <c r="J29" s="34" t="s">
        <v>44</v>
      </c>
      <c r="O29" s="38">
        <f>I29*0.21</f>
        <v>0</v>
      </c>
      <c r="P29">
        <v>3</v>
      </c>
    </row>
    <row r="30" spans="1:16" ht="247.75">
      <c r="A30" s="31" t="s">
        <v>45</v>
      </c>
      <c r="B30" s="39"/>
      <c r="C30" s="40"/>
      <c r="D30" s="40"/>
      <c r="E30" s="33" t="s">
        <v>68</v>
      </c>
      <c r="F30" s="40"/>
      <c r="G30" s="40"/>
      <c r="H30" s="40"/>
      <c r="I30" s="40"/>
      <c r="J30" s="41"/>
    </row>
    <row r="31" spans="1:16">
      <c r="A31" s="31" t="s">
        <v>47</v>
      </c>
      <c r="B31" s="39"/>
      <c r="C31" s="40"/>
      <c r="D31" s="40"/>
      <c r="E31" s="42" t="s">
        <v>48</v>
      </c>
      <c r="F31" s="40"/>
      <c r="G31" s="40"/>
      <c r="H31" s="40"/>
      <c r="I31" s="40"/>
      <c r="J31" s="41"/>
    </row>
    <row r="32" spans="1:16" ht="29.15">
      <c r="A32" s="31" t="s">
        <v>49</v>
      </c>
      <c r="B32" s="39"/>
      <c r="C32" s="40"/>
      <c r="D32" s="40"/>
      <c r="E32" s="33" t="s">
        <v>62</v>
      </c>
      <c r="F32" s="40"/>
      <c r="G32" s="40"/>
      <c r="H32" s="40"/>
      <c r="I32" s="40"/>
      <c r="J32" s="41"/>
    </row>
    <row r="33" spans="1:16">
      <c r="A33" s="31" t="s">
        <v>39</v>
      </c>
      <c r="B33" s="31">
        <v>7</v>
      </c>
      <c r="C33" s="32" t="s">
        <v>69</v>
      </c>
      <c r="D33" s="31" t="s">
        <v>41</v>
      </c>
      <c r="E33" s="33" t="s">
        <v>70</v>
      </c>
      <c r="F33" s="34" t="s">
        <v>43</v>
      </c>
      <c r="G33" s="35">
        <v>1</v>
      </c>
      <c r="H33" s="36">
        <v>0</v>
      </c>
      <c r="I33" s="37">
        <f>ROUND(G33*H33,P4)</f>
        <v>0</v>
      </c>
      <c r="J33" s="34" t="s">
        <v>44</v>
      </c>
      <c r="O33" s="38">
        <f>I33*0.21</f>
        <v>0</v>
      </c>
      <c r="P33">
        <v>3</v>
      </c>
    </row>
    <row r="34" spans="1:16" ht="145.75">
      <c r="A34" s="31" t="s">
        <v>45</v>
      </c>
      <c r="B34" s="39"/>
      <c r="C34" s="40"/>
      <c r="D34" s="40"/>
      <c r="E34" s="33" t="s">
        <v>71</v>
      </c>
      <c r="F34" s="40"/>
      <c r="G34" s="40"/>
      <c r="H34" s="40"/>
      <c r="I34" s="40"/>
      <c r="J34" s="41"/>
    </row>
    <row r="35" spans="1:16">
      <c r="A35" s="31" t="s">
        <v>47</v>
      </c>
      <c r="B35" s="39"/>
      <c r="C35" s="40"/>
      <c r="D35" s="40"/>
      <c r="E35" s="42" t="s">
        <v>48</v>
      </c>
      <c r="F35" s="40"/>
      <c r="G35" s="40"/>
      <c r="H35" s="40"/>
      <c r="I35" s="40"/>
      <c r="J35" s="41"/>
    </row>
    <row r="36" spans="1:16" ht="29.15">
      <c r="A36" s="31" t="s">
        <v>49</v>
      </c>
      <c r="B36" s="39"/>
      <c r="C36" s="40"/>
      <c r="D36" s="40"/>
      <c r="E36" s="33" t="s">
        <v>62</v>
      </c>
      <c r="F36" s="40"/>
      <c r="G36" s="40"/>
      <c r="H36" s="40"/>
      <c r="I36" s="40"/>
      <c r="J36" s="41"/>
    </row>
    <row r="37" spans="1:16">
      <c r="A37" s="31" t="s">
        <v>39</v>
      </c>
      <c r="B37" s="31">
        <v>8</v>
      </c>
      <c r="C37" s="32" t="s">
        <v>72</v>
      </c>
      <c r="D37" s="31" t="s">
        <v>41</v>
      </c>
      <c r="E37" s="33" t="s">
        <v>73</v>
      </c>
      <c r="F37" s="34" t="s">
        <v>43</v>
      </c>
      <c r="G37" s="35">
        <v>1</v>
      </c>
      <c r="H37" s="36">
        <v>0</v>
      </c>
      <c r="I37" s="37">
        <f>ROUND(G37*H37,P4)</f>
        <v>0</v>
      </c>
      <c r="J37" s="34" t="s">
        <v>44</v>
      </c>
      <c r="O37" s="38">
        <f>I37*0.21</f>
        <v>0</v>
      </c>
      <c r="P37">
        <v>3</v>
      </c>
    </row>
    <row r="38" spans="1:16" ht="218.6">
      <c r="A38" s="31" t="s">
        <v>45</v>
      </c>
      <c r="B38" s="39"/>
      <c r="C38" s="40"/>
      <c r="D38" s="40"/>
      <c r="E38" s="33" t="s">
        <v>74</v>
      </c>
      <c r="F38" s="40"/>
      <c r="G38" s="40"/>
      <c r="H38" s="40"/>
      <c r="I38" s="40"/>
      <c r="J38" s="41"/>
    </row>
    <row r="39" spans="1:16">
      <c r="A39" s="31" t="s">
        <v>47</v>
      </c>
      <c r="B39" s="39"/>
      <c r="C39" s="40"/>
      <c r="D39" s="40"/>
      <c r="E39" s="42" t="s">
        <v>48</v>
      </c>
      <c r="F39" s="40"/>
      <c r="G39" s="40"/>
      <c r="H39" s="40"/>
      <c r="I39" s="40"/>
      <c r="J39" s="41"/>
    </row>
    <row r="40" spans="1:16" ht="43.75">
      <c r="A40" s="31" t="s">
        <v>49</v>
      </c>
      <c r="B40" s="39"/>
      <c r="C40" s="40"/>
      <c r="D40" s="40"/>
      <c r="E40" s="33" t="s">
        <v>75</v>
      </c>
      <c r="F40" s="40"/>
      <c r="G40" s="40"/>
      <c r="H40" s="40"/>
      <c r="I40" s="40"/>
      <c r="J40" s="41"/>
    </row>
    <row r="41" spans="1:16">
      <c r="A41" s="25" t="s">
        <v>36</v>
      </c>
      <c r="B41" s="26"/>
      <c r="C41" s="27" t="s">
        <v>76</v>
      </c>
      <c r="D41" s="28"/>
      <c r="E41" s="25" t="s">
        <v>77</v>
      </c>
      <c r="F41" s="28"/>
      <c r="G41" s="28"/>
      <c r="H41" s="28"/>
      <c r="I41" s="29">
        <f>SUMIFS(I42:I45,A42:A45,"P")</f>
        <v>0</v>
      </c>
      <c r="J41" s="30"/>
    </row>
    <row r="42" spans="1:16">
      <c r="A42" s="31" t="s">
        <v>39</v>
      </c>
      <c r="B42" s="31">
        <v>9</v>
      </c>
      <c r="C42" s="32" t="s">
        <v>78</v>
      </c>
      <c r="D42" s="31" t="s">
        <v>41</v>
      </c>
      <c r="E42" s="33" t="s">
        <v>79</v>
      </c>
      <c r="F42" s="34" t="s">
        <v>80</v>
      </c>
      <c r="G42" s="35">
        <v>20</v>
      </c>
      <c r="H42" s="36">
        <v>0</v>
      </c>
      <c r="I42" s="37">
        <f>ROUND(G42*H42,P4)</f>
        <v>0</v>
      </c>
      <c r="J42" s="34" t="s">
        <v>44</v>
      </c>
      <c r="O42" s="38">
        <f>I42*0.21</f>
        <v>0</v>
      </c>
      <c r="P42">
        <v>3</v>
      </c>
    </row>
    <row r="43" spans="1:16" ht="43.75">
      <c r="A43" s="31" t="s">
        <v>45</v>
      </c>
      <c r="B43" s="39"/>
      <c r="C43" s="40"/>
      <c r="D43" s="40"/>
      <c r="E43" s="33" t="s">
        <v>81</v>
      </c>
      <c r="F43" s="40"/>
      <c r="G43" s="40"/>
      <c r="H43" s="40"/>
      <c r="I43" s="40"/>
      <c r="J43" s="41"/>
    </row>
    <row r="44" spans="1:16">
      <c r="A44" s="31" t="s">
        <v>47</v>
      </c>
      <c r="B44" s="39"/>
      <c r="C44" s="40"/>
      <c r="D44" s="40"/>
      <c r="E44" s="42" t="s">
        <v>82</v>
      </c>
      <c r="F44" s="40"/>
      <c r="G44" s="40"/>
      <c r="H44" s="40"/>
      <c r="I44" s="40"/>
      <c r="J44" s="41"/>
    </row>
    <row r="45" spans="1:16" ht="43.75">
      <c r="A45" s="31" t="s">
        <v>49</v>
      </c>
      <c r="B45" s="43"/>
      <c r="C45" s="44"/>
      <c r="D45" s="44"/>
      <c r="E45" s="33" t="s">
        <v>83</v>
      </c>
      <c r="F45" s="44"/>
      <c r="G45" s="44"/>
      <c r="H45" s="44"/>
      <c r="I45" s="44"/>
      <c r="J45" s="45"/>
    </row>
  </sheetData>
  <sheetProtection algorithmName="SHA-512" hashValue="b2RG/bI4hDc6LvW7jkqK8nBftEMTafG8efw6beMtAIjuBRUZ8lm3sCQOhdIflGqDC83CC56A6V5+/F6aVEMK1A==" saltValue="29kc25DABN8uu1KLHm1X6NOpP/BONwxyQjf+mjt93Hdj3CiEw/rDl9+hPQlBrT/CMUD89Fn4ywwbQW4vgobFBg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7"/>
  <sheetViews>
    <sheetView topLeftCell="B1" workbookViewId="0"/>
  </sheetViews>
  <sheetFormatPr defaultRowHeight="14.6"/>
  <cols>
    <col min="1" max="1" width="9.23046875" hidden="1"/>
    <col min="2" max="2" width="15.23046875" customWidth="1"/>
    <col min="3" max="3" width="9.15234375" customWidth="1"/>
    <col min="4" max="4" width="12.23046875" customWidth="1"/>
    <col min="5" max="5" width="61.07421875" customWidth="1"/>
    <col min="6" max="6" width="12.23046875" customWidth="1"/>
    <col min="7" max="9" width="15.23046875" customWidth="1"/>
    <col min="10" max="10" width="14.61328125" bestFit="1" customWidth="1"/>
    <col min="15" max="16" width="9.23046875" hidden="1"/>
  </cols>
  <sheetData>
    <row r="1" spans="1:16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0.149999999999999">
      <c r="A2" s="1"/>
      <c r="B2" s="13"/>
      <c r="C2" s="14"/>
      <c r="D2" s="14"/>
      <c r="E2" s="15" t="s">
        <v>18</v>
      </c>
      <c r="F2" s="14"/>
      <c r="G2" s="14"/>
      <c r="H2" s="14"/>
      <c r="I2" s="14"/>
      <c r="J2" s="16"/>
    </row>
    <row r="3" spans="1:16">
      <c r="A3" s="3" t="s">
        <v>19</v>
      </c>
      <c r="B3" s="17" t="s">
        <v>20</v>
      </c>
      <c r="C3" s="49" t="s">
        <v>21</v>
      </c>
      <c r="D3" s="50"/>
      <c r="E3" s="18" t="s">
        <v>22</v>
      </c>
      <c r="F3" s="14"/>
      <c r="G3" s="14"/>
      <c r="H3" s="19" t="s">
        <v>13</v>
      </c>
      <c r="I3" s="20">
        <f>SUMIFS(I8:I207,A8:A207,"SD")</f>
        <v>0</v>
      </c>
      <c r="J3" s="16"/>
      <c r="O3">
        <v>0</v>
      </c>
      <c r="P3">
        <v>2</v>
      </c>
    </row>
    <row r="4" spans="1:16">
      <c r="A4" s="3" t="s">
        <v>23</v>
      </c>
      <c r="B4" s="17" t="s">
        <v>24</v>
      </c>
      <c r="C4" s="49" t="s">
        <v>13</v>
      </c>
      <c r="D4" s="50"/>
      <c r="E4" s="18" t="s">
        <v>14</v>
      </c>
      <c r="F4" s="14"/>
      <c r="G4" s="14"/>
      <c r="H4" s="14"/>
      <c r="I4" s="14"/>
      <c r="J4" s="16"/>
      <c r="O4">
        <v>0.15</v>
      </c>
      <c r="P4">
        <v>2</v>
      </c>
    </row>
    <row r="5" spans="1:16">
      <c r="A5" s="51" t="s">
        <v>25</v>
      </c>
      <c r="B5" s="52" t="s">
        <v>26</v>
      </c>
      <c r="C5" s="53" t="s">
        <v>27</v>
      </c>
      <c r="D5" s="53" t="s">
        <v>28</v>
      </c>
      <c r="E5" s="53" t="s">
        <v>29</v>
      </c>
      <c r="F5" s="53" t="s">
        <v>30</v>
      </c>
      <c r="G5" s="53" t="s">
        <v>31</v>
      </c>
      <c r="H5" s="53" t="s">
        <v>32</v>
      </c>
      <c r="I5" s="53"/>
      <c r="J5" s="54" t="s">
        <v>33</v>
      </c>
      <c r="O5">
        <v>0.21</v>
      </c>
    </row>
    <row r="6" spans="1:16">
      <c r="A6" s="51"/>
      <c r="B6" s="52"/>
      <c r="C6" s="53"/>
      <c r="D6" s="53"/>
      <c r="E6" s="53"/>
      <c r="F6" s="53"/>
      <c r="G6" s="53"/>
      <c r="H6" s="6" t="s">
        <v>34</v>
      </c>
      <c r="I6" s="6" t="s">
        <v>35</v>
      </c>
      <c r="J6" s="54"/>
    </row>
    <row r="7" spans="1:16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>
      <c r="A8" s="25" t="s">
        <v>36</v>
      </c>
      <c r="B8" s="26"/>
      <c r="C8" s="27" t="s">
        <v>37</v>
      </c>
      <c r="D8" s="28"/>
      <c r="E8" s="25" t="s">
        <v>38</v>
      </c>
      <c r="F8" s="28"/>
      <c r="G8" s="28"/>
      <c r="H8" s="28"/>
      <c r="I8" s="29">
        <f>SUMIFS(I9:I24,A9:A24,"P")</f>
        <v>0</v>
      </c>
      <c r="J8" s="30"/>
    </row>
    <row r="9" spans="1:16" ht="29.15">
      <c r="A9" s="31" t="s">
        <v>39</v>
      </c>
      <c r="B9" s="31">
        <v>1</v>
      </c>
      <c r="C9" s="32" t="s">
        <v>84</v>
      </c>
      <c r="D9" s="31" t="s">
        <v>41</v>
      </c>
      <c r="E9" s="33" t="s">
        <v>85</v>
      </c>
      <c r="F9" s="34" t="s">
        <v>86</v>
      </c>
      <c r="G9" s="35">
        <v>330.3</v>
      </c>
      <c r="H9" s="36">
        <v>0</v>
      </c>
      <c r="I9" s="37">
        <f>ROUND(G9*H9,P4)</f>
        <v>0</v>
      </c>
      <c r="J9" s="34" t="s">
        <v>44</v>
      </c>
      <c r="O9" s="38">
        <f>I9*0.21</f>
        <v>0</v>
      </c>
      <c r="P9">
        <v>3</v>
      </c>
    </row>
    <row r="10" spans="1:16" ht="29.15">
      <c r="A10" s="31" t="s">
        <v>45</v>
      </c>
      <c r="B10" s="39"/>
      <c r="C10" s="40"/>
      <c r="D10" s="40"/>
      <c r="E10" s="33" t="s">
        <v>87</v>
      </c>
      <c r="F10" s="40"/>
      <c r="G10" s="40"/>
      <c r="H10" s="40"/>
      <c r="I10" s="40"/>
      <c r="J10" s="41"/>
    </row>
    <row r="11" spans="1:16">
      <c r="A11" s="31" t="s">
        <v>47</v>
      </c>
      <c r="B11" s="39"/>
      <c r="C11" s="40"/>
      <c r="D11" s="40"/>
      <c r="E11" s="42" t="s">
        <v>88</v>
      </c>
      <c r="F11" s="40"/>
      <c r="G11" s="40"/>
      <c r="H11" s="40"/>
      <c r="I11" s="40"/>
      <c r="J11" s="41"/>
    </row>
    <row r="12" spans="1:16" ht="58.3">
      <c r="A12" s="31" t="s">
        <v>49</v>
      </c>
      <c r="B12" s="39"/>
      <c r="C12" s="40"/>
      <c r="D12" s="40"/>
      <c r="E12" s="33" t="s">
        <v>89</v>
      </c>
      <c r="F12" s="40"/>
      <c r="G12" s="40"/>
      <c r="H12" s="40"/>
      <c r="I12" s="40"/>
      <c r="J12" s="41"/>
    </row>
    <row r="13" spans="1:16" ht="29.15">
      <c r="A13" s="31" t="s">
        <v>39</v>
      </c>
      <c r="B13" s="31">
        <v>2</v>
      </c>
      <c r="C13" s="32" t="s">
        <v>90</v>
      </c>
      <c r="D13" s="31" t="s">
        <v>41</v>
      </c>
      <c r="E13" s="33" t="s">
        <v>91</v>
      </c>
      <c r="F13" s="34" t="s">
        <v>86</v>
      </c>
      <c r="G13" s="35">
        <v>276.85000000000002</v>
      </c>
      <c r="H13" s="36">
        <v>0</v>
      </c>
      <c r="I13" s="37">
        <f>ROUND(G13*H13,P4)</f>
        <v>0</v>
      </c>
      <c r="J13" s="34" t="s">
        <v>44</v>
      </c>
      <c r="O13" s="38">
        <f>I13*0.21</f>
        <v>0</v>
      </c>
      <c r="P13">
        <v>3</v>
      </c>
    </row>
    <row r="14" spans="1:16" ht="43.75">
      <c r="A14" s="31" t="s">
        <v>45</v>
      </c>
      <c r="B14" s="39"/>
      <c r="C14" s="40"/>
      <c r="D14" s="40"/>
      <c r="E14" s="33" t="s">
        <v>92</v>
      </c>
      <c r="F14" s="40"/>
      <c r="G14" s="40"/>
      <c r="H14" s="40"/>
      <c r="I14" s="40"/>
      <c r="J14" s="41"/>
    </row>
    <row r="15" spans="1:16">
      <c r="A15" s="31" t="s">
        <v>47</v>
      </c>
      <c r="B15" s="39"/>
      <c r="C15" s="40"/>
      <c r="D15" s="40"/>
      <c r="E15" s="42" t="s">
        <v>93</v>
      </c>
      <c r="F15" s="40"/>
      <c r="G15" s="40"/>
      <c r="H15" s="40"/>
      <c r="I15" s="40"/>
      <c r="J15" s="41"/>
    </row>
    <row r="16" spans="1:16" ht="58.3">
      <c r="A16" s="31" t="s">
        <v>49</v>
      </c>
      <c r="B16" s="39"/>
      <c r="C16" s="40"/>
      <c r="D16" s="40"/>
      <c r="E16" s="33" t="s">
        <v>89</v>
      </c>
      <c r="F16" s="40"/>
      <c r="G16" s="40"/>
      <c r="H16" s="40"/>
      <c r="I16" s="40"/>
      <c r="J16" s="41"/>
    </row>
    <row r="17" spans="1:16" ht="29.15">
      <c r="A17" s="31" t="s">
        <v>39</v>
      </c>
      <c r="B17" s="31">
        <v>3</v>
      </c>
      <c r="C17" s="32" t="s">
        <v>94</v>
      </c>
      <c r="D17" s="31" t="s">
        <v>41</v>
      </c>
      <c r="E17" s="33" t="s">
        <v>95</v>
      </c>
      <c r="F17" s="34" t="s">
        <v>86</v>
      </c>
      <c r="G17" s="35">
        <v>16.5</v>
      </c>
      <c r="H17" s="36">
        <v>0</v>
      </c>
      <c r="I17" s="37">
        <f>ROUND(G17*H17,P4)</f>
        <v>0</v>
      </c>
      <c r="J17" s="34" t="s">
        <v>44</v>
      </c>
      <c r="O17" s="38">
        <f>I17*0.21</f>
        <v>0</v>
      </c>
      <c r="P17">
        <v>3</v>
      </c>
    </row>
    <row r="18" spans="1:16" ht="58.3">
      <c r="A18" s="31" t="s">
        <v>45</v>
      </c>
      <c r="B18" s="39"/>
      <c r="C18" s="40"/>
      <c r="D18" s="40"/>
      <c r="E18" s="33" t="s">
        <v>96</v>
      </c>
      <c r="F18" s="40"/>
      <c r="G18" s="40"/>
      <c r="H18" s="40"/>
      <c r="I18" s="40"/>
      <c r="J18" s="41"/>
    </row>
    <row r="19" spans="1:16">
      <c r="A19" s="31" t="s">
        <v>47</v>
      </c>
      <c r="B19" s="39"/>
      <c r="C19" s="40"/>
      <c r="D19" s="40"/>
      <c r="E19" s="42" t="s">
        <v>97</v>
      </c>
      <c r="F19" s="40"/>
      <c r="G19" s="40"/>
      <c r="H19" s="40"/>
      <c r="I19" s="40"/>
      <c r="J19" s="41"/>
    </row>
    <row r="20" spans="1:16" ht="58.3">
      <c r="A20" s="31" t="s">
        <v>49</v>
      </c>
      <c r="B20" s="39"/>
      <c r="C20" s="40"/>
      <c r="D20" s="40"/>
      <c r="E20" s="33" t="s">
        <v>89</v>
      </c>
      <c r="F20" s="40"/>
      <c r="G20" s="40"/>
      <c r="H20" s="40"/>
      <c r="I20" s="40"/>
      <c r="J20" s="41"/>
    </row>
    <row r="21" spans="1:16" ht="29.15">
      <c r="A21" s="31" t="s">
        <v>39</v>
      </c>
      <c r="B21" s="31">
        <v>4</v>
      </c>
      <c r="C21" s="32" t="s">
        <v>98</v>
      </c>
      <c r="D21" s="31" t="s">
        <v>41</v>
      </c>
      <c r="E21" s="33" t="s">
        <v>99</v>
      </c>
      <c r="F21" s="34" t="s">
        <v>86</v>
      </c>
      <c r="G21" s="35">
        <v>370.2</v>
      </c>
      <c r="H21" s="36">
        <v>0</v>
      </c>
      <c r="I21" s="37">
        <f>ROUND(G21*H21,P4)</f>
        <v>0</v>
      </c>
      <c r="J21" s="34" t="s">
        <v>44</v>
      </c>
      <c r="O21" s="38">
        <f>I21*0.21</f>
        <v>0</v>
      </c>
      <c r="P21">
        <v>3</v>
      </c>
    </row>
    <row r="22" spans="1:16" ht="43.75">
      <c r="A22" s="31" t="s">
        <v>45</v>
      </c>
      <c r="B22" s="39"/>
      <c r="C22" s="40"/>
      <c r="D22" s="40"/>
      <c r="E22" s="33" t="s">
        <v>100</v>
      </c>
      <c r="F22" s="40"/>
      <c r="G22" s="40"/>
      <c r="H22" s="40"/>
      <c r="I22" s="40"/>
      <c r="J22" s="41"/>
    </row>
    <row r="23" spans="1:16">
      <c r="A23" s="31" t="s">
        <v>47</v>
      </c>
      <c r="B23" s="39"/>
      <c r="C23" s="40"/>
      <c r="D23" s="40"/>
      <c r="E23" s="42" t="s">
        <v>101</v>
      </c>
      <c r="F23" s="40"/>
      <c r="G23" s="40"/>
      <c r="H23" s="40"/>
      <c r="I23" s="40"/>
      <c r="J23" s="41"/>
    </row>
    <row r="24" spans="1:16" ht="58.3">
      <c r="A24" s="31" t="s">
        <v>49</v>
      </c>
      <c r="B24" s="39"/>
      <c r="C24" s="40"/>
      <c r="D24" s="40"/>
      <c r="E24" s="33" t="s">
        <v>89</v>
      </c>
      <c r="F24" s="40"/>
      <c r="G24" s="40"/>
      <c r="H24" s="40"/>
      <c r="I24" s="40"/>
      <c r="J24" s="41"/>
    </row>
    <row r="25" spans="1:16">
      <c r="A25" s="25" t="s">
        <v>36</v>
      </c>
      <c r="B25" s="26"/>
      <c r="C25" s="27" t="s">
        <v>102</v>
      </c>
      <c r="D25" s="28"/>
      <c r="E25" s="25" t="s">
        <v>103</v>
      </c>
      <c r="F25" s="28"/>
      <c r="G25" s="28"/>
      <c r="H25" s="28"/>
      <c r="I25" s="29">
        <f>SUMIFS(I26:I85,A26:A85,"P")</f>
        <v>0</v>
      </c>
      <c r="J25" s="30"/>
    </row>
    <row r="26" spans="1:16">
      <c r="A26" s="31" t="s">
        <v>39</v>
      </c>
      <c r="B26" s="31">
        <v>5</v>
      </c>
      <c r="C26" s="32" t="s">
        <v>104</v>
      </c>
      <c r="D26" s="31" t="s">
        <v>41</v>
      </c>
      <c r="E26" s="33" t="s">
        <v>105</v>
      </c>
      <c r="F26" s="34" t="s">
        <v>106</v>
      </c>
      <c r="G26" s="35">
        <v>38</v>
      </c>
      <c r="H26" s="36">
        <v>0</v>
      </c>
      <c r="I26" s="37">
        <f>ROUND(G26*H26,P4)</f>
        <v>0</v>
      </c>
      <c r="J26" s="34" t="s">
        <v>44</v>
      </c>
      <c r="O26" s="38">
        <f>I26*0.21</f>
        <v>0</v>
      </c>
      <c r="P26">
        <v>3</v>
      </c>
    </row>
    <row r="27" spans="1:16" ht="87.45">
      <c r="A27" s="31" t="s">
        <v>45</v>
      </c>
      <c r="B27" s="39"/>
      <c r="C27" s="40"/>
      <c r="D27" s="40"/>
      <c r="E27" s="33" t="s">
        <v>107</v>
      </c>
      <c r="F27" s="40"/>
      <c r="G27" s="40"/>
      <c r="H27" s="40"/>
      <c r="I27" s="40"/>
      <c r="J27" s="41"/>
    </row>
    <row r="28" spans="1:16">
      <c r="A28" s="31" t="s">
        <v>47</v>
      </c>
      <c r="B28" s="39"/>
      <c r="C28" s="40"/>
      <c r="D28" s="40"/>
      <c r="E28" s="42" t="s">
        <v>108</v>
      </c>
      <c r="F28" s="40"/>
      <c r="G28" s="40"/>
      <c r="H28" s="40"/>
      <c r="I28" s="40"/>
      <c r="J28" s="41"/>
    </row>
    <row r="29" spans="1:16" ht="58.3">
      <c r="A29" s="31" t="s">
        <v>49</v>
      </c>
      <c r="B29" s="39"/>
      <c r="C29" s="40"/>
      <c r="D29" s="40"/>
      <c r="E29" s="33" t="s">
        <v>109</v>
      </c>
      <c r="F29" s="40"/>
      <c r="G29" s="40"/>
      <c r="H29" s="40"/>
      <c r="I29" s="40"/>
      <c r="J29" s="41"/>
    </row>
    <row r="30" spans="1:16">
      <c r="A30" s="31" t="s">
        <v>39</v>
      </c>
      <c r="B30" s="31">
        <v>6</v>
      </c>
      <c r="C30" s="32" t="s">
        <v>110</v>
      </c>
      <c r="D30" s="31" t="s">
        <v>41</v>
      </c>
      <c r="E30" s="33" t="s">
        <v>111</v>
      </c>
      <c r="F30" s="34" t="s">
        <v>80</v>
      </c>
      <c r="G30" s="35">
        <v>2</v>
      </c>
      <c r="H30" s="36">
        <v>0</v>
      </c>
      <c r="I30" s="37">
        <f>ROUND(G30*H30,P4)</f>
        <v>0</v>
      </c>
      <c r="J30" s="34" t="s">
        <v>44</v>
      </c>
      <c r="O30" s="38">
        <f>I30*0.21</f>
        <v>0</v>
      </c>
      <c r="P30">
        <v>3</v>
      </c>
    </row>
    <row r="31" spans="1:16" ht="43.75">
      <c r="A31" s="31" t="s">
        <v>45</v>
      </c>
      <c r="B31" s="39"/>
      <c r="C31" s="40"/>
      <c r="D31" s="40"/>
      <c r="E31" s="33" t="s">
        <v>112</v>
      </c>
      <c r="F31" s="40"/>
      <c r="G31" s="40"/>
      <c r="H31" s="40"/>
      <c r="I31" s="40"/>
      <c r="J31" s="41"/>
    </row>
    <row r="32" spans="1:16">
      <c r="A32" s="31" t="s">
        <v>47</v>
      </c>
      <c r="B32" s="39"/>
      <c r="C32" s="40"/>
      <c r="D32" s="40"/>
      <c r="E32" s="42" t="s">
        <v>113</v>
      </c>
      <c r="F32" s="40"/>
      <c r="G32" s="40"/>
      <c r="H32" s="40"/>
      <c r="I32" s="40"/>
      <c r="J32" s="41"/>
    </row>
    <row r="33" spans="1:16" ht="87.45">
      <c r="A33" s="31" t="s">
        <v>49</v>
      </c>
      <c r="B33" s="39"/>
      <c r="C33" s="40"/>
      <c r="D33" s="40"/>
      <c r="E33" s="33" t="s">
        <v>114</v>
      </c>
      <c r="F33" s="40"/>
      <c r="G33" s="40"/>
      <c r="H33" s="40"/>
      <c r="I33" s="40"/>
      <c r="J33" s="41"/>
    </row>
    <row r="34" spans="1:16" ht="29.15">
      <c r="A34" s="31" t="s">
        <v>39</v>
      </c>
      <c r="B34" s="31">
        <v>7</v>
      </c>
      <c r="C34" s="32" t="s">
        <v>115</v>
      </c>
      <c r="D34" s="31" t="s">
        <v>41</v>
      </c>
      <c r="E34" s="33" t="s">
        <v>116</v>
      </c>
      <c r="F34" s="34" t="s">
        <v>117</v>
      </c>
      <c r="G34" s="35">
        <v>84</v>
      </c>
      <c r="H34" s="36">
        <v>0</v>
      </c>
      <c r="I34" s="37">
        <f>ROUND(G34*H34,P4)</f>
        <v>0</v>
      </c>
      <c r="J34" s="34" t="s">
        <v>44</v>
      </c>
      <c r="O34" s="38">
        <f>I34*0.21</f>
        <v>0</v>
      </c>
      <c r="P34">
        <v>3</v>
      </c>
    </row>
    <row r="35" spans="1:16" ht="160.30000000000001">
      <c r="A35" s="31" t="s">
        <v>45</v>
      </c>
      <c r="B35" s="39"/>
      <c r="C35" s="40"/>
      <c r="D35" s="40"/>
      <c r="E35" s="33" t="s">
        <v>118</v>
      </c>
      <c r="F35" s="40"/>
      <c r="G35" s="40"/>
      <c r="H35" s="40"/>
      <c r="I35" s="40"/>
      <c r="J35" s="41"/>
    </row>
    <row r="36" spans="1:16">
      <c r="A36" s="31" t="s">
        <v>47</v>
      </c>
      <c r="B36" s="39"/>
      <c r="C36" s="40"/>
      <c r="D36" s="40"/>
      <c r="E36" s="42" t="s">
        <v>119</v>
      </c>
      <c r="F36" s="40"/>
      <c r="G36" s="40"/>
      <c r="H36" s="40"/>
      <c r="I36" s="40"/>
      <c r="J36" s="41"/>
    </row>
    <row r="37" spans="1:16" ht="43.75">
      <c r="A37" s="31" t="s">
        <v>49</v>
      </c>
      <c r="B37" s="39"/>
      <c r="C37" s="40"/>
      <c r="D37" s="40"/>
      <c r="E37" s="33" t="s">
        <v>120</v>
      </c>
      <c r="F37" s="40"/>
      <c r="G37" s="40"/>
      <c r="H37" s="40"/>
      <c r="I37" s="40"/>
      <c r="J37" s="41"/>
    </row>
    <row r="38" spans="1:16" ht="29.15">
      <c r="A38" s="31" t="s">
        <v>39</v>
      </c>
      <c r="B38" s="31">
        <v>8</v>
      </c>
      <c r="C38" s="32" t="s">
        <v>121</v>
      </c>
      <c r="D38" s="31" t="s">
        <v>41</v>
      </c>
      <c r="E38" s="33" t="s">
        <v>122</v>
      </c>
      <c r="F38" s="34" t="s">
        <v>117</v>
      </c>
      <c r="G38" s="35">
        <v>24</v>
      </c>
      <c r="H38" s="36">
        <v>0</v>
      </c>
      <c r="I38" s="37">
        <f>ROUND(G38*H38,P4)</f>
        <v>0</v>
      </c>
      <c r="J38" s="34" t="s">
        <v>44</v>
      </c>
      <c r="O38" s="38">
        <f>I38*0.21</f>
        <v>0</v>
      </c>
      <c r="P38">
        <v>3</v>
      </c>
    </row>
    <row r="39" spans="1:16" ht="58.3">
      <c r="A39" s="31" t="s">
        <v>45</v>
      </c>
      <c r="B39" s="39"/>
      <c r="C39" s="40"/>
      <c r="D39" s="40"/>
      <c r="E39" s="33" t="s">
        <v>123</v>
      </c>
      <c r="F39" s="40"/>
      <c r="G39" s="40"/>
      <c r="H39" s="40"/>
      <c r="I39" s="40"/>
      <c r="J39" s="41"/>
    </row>
    <row r="40" spans="1:16">
      <c r="A40" s="31" t="s">
        <v>47</v>
      </c>
      <c r="B40" s="39"/>
      <c r="C40" s="40"/>
      <c r="D40" s="40"/>
      <c r="E40" s="42" t="s">
        <v>124</v>
      </c>
      <c r="F40" s="40"/>
      <c r="G40" s="40"/>
      <c r="H40" s="40"/>
      <c r="I40" s="40"/>
      <c r="J40" s="41"/>
    </row>
    <row r="41" spans="1:16" ht="43.75">
      <c r="A41" s="31" t="s">
        <v>49</v>
      </c>
      <c r="B41" s="39"/>
      <c r="C41" s="40"/>
      <c r="D41" s="40"/>
      <c r="E41" s="33" t="s">
        <v>125</v>
      </c>
      <c r="F41" s="40"/>
      <c r="G41" s="40"/>
      <c r="H41" s="40"/>
      <c r="I41" s="40"/>
      <c r="J41" s="41"/>
    </row>
    <row r="42" spans="1:16" ht="29.15">
      <c r="A42" s="31" t="s">
        <v>39</v>
      </c>
      <c r="B42" s="31">
        <v>9</v>
      </c>
      <c r="C42" s="32" t="s">
        <v>126</v>
      </c>
      <c r="D42" s="31" t="s">
        <v>41</v>
      </c>
      <c r="E42" s="33" t="s">
        <v>127</v>
      </c>
      <c r="F42" s="34" t="s">
        <v>117</v>
      </c>
      <c r="G42" s="35">
        <v>367</v>
      </c>
      <c r="H42" s="36">
        <v>0</v>
      </c>
      <c r="I42" s="37">
        <f>ROUND(G42*H42,P4)</f>
        <v>0</v>
      </c>
      <c r="J42" s="34" t="s">
        <v>44</v>
      </c>
      <c r="O42" s="38">
        <f>I42*0.21</f>
        <v>0</v>
      </c>
      <c r="P42">
        <v>3</v>
      </c>
    </row>
    <row r="43" spans="1:16" ht="204">
      <c r="A43" s="31" t="s">
        <v>45</v>
      </c>
      <c r="B43" s="39"/>
      <c r="C43" s="40"/>
      <c r="D43" s="40"/>
      <c r="E43" s="33" t="s">
        <v>128</v>
      </c>
      <c r="F43" s="40"/>
      <c r="G43" s="40"/>
      <c r="H43" s="40"/>
      <c r="I43" s="40"/>
      <c r="J43" s="41"/>
    </row>
    <row r="44" spans="1:16">
      <c r="A44" s="31" t="s">
        <v>47</v>
      </c>
      <c r="B44" s="39"/>
      <c r="C44" s="40"/>
      <c r="D44" s="40"/>
      <c r="E44" s="42" t="s">
        <v>129</v>
      </c>
      <c r="F44" s="40"/>
      <c r="G44" s="40"/>
      <c r="H44" s="40"/>
      <c r="I44" s="40"/>
      <c r="J44" s="41"/>
    </row>
    <row r="45" spans="1:16" ht="43.75">
      <c r="A45" s="31" t="s">
        <v>49</v>
      </c>
      <c r="B45" s="39"/>
      <c r="C45" s="40"/>
      <c r="D45" s="40"/>
      <c r="E45" s="33" t="s">
        <v>120</v>
      </c>
      <c r="F45" s="40"/>
      <c r="G45" s="40"/>
      <c r="H45" s="40"/>
      <c r="I45" s="40"/>
      <c r="J45" s="41"/>
    </row>
    <row r="46" spans="1:16" ht="29.15">
      <c r="A46" s="31" t="s">
        <v>39</v>
      </c>
      <c r="B46" s="31">
        <v>10</v>
      </c>
      <c r="C46" s="32" t="s">
        <v>130</v>
      </c>
      <c r="D46" s="31" t="s">
        <v>41</v>
      </c>
      <c r="E46" s="33" t="s">
        <v>131</v>
      </c>
      <c r="F46" s="34" t="s">
        <v>132</v>
      </c>
      <c r="G46" s="35">
        <v>45</v>
      </c>
      <c r="H46" s="36">
        <v>0</v>
      </c>
      <c r="I46" s="37">
        <f>ROUND(G46*H46,P4)</f>
        <v>0</v>
      </c>
      <c r="J46" s="34" t="s">
        <v>44</v>
      </c>
      <c r="O46" s="38">
        <f>I46*0.21</f>
        <v>0</v>
      </c>
      <c r="P46">
        <v>3</v>
      </c>
    </row>
    <row r="47" spans="1:16" ht="87.45">
      <c r="A47" s="31" t="s">
        <v>45</v>
      </c>
      <c r="B47" s="39"/>
      <c r="C47" s="40"/>
      <c r="D47" s="40"/>
      <c r="E47" s="33" t="s">
        <v>133</v>
      </c>
      <c r="F47" s="40"/>
      <c r="G47" s="40"/>
      <c r="H47" s="40"/>
      <c r="I47" s="40"/>
      <c r="J47" s="41"/>
    </row>
    <row r="48" spans="1:16">
      <c r="A48" s="31" t="s">
        <v>47</v>
      </c>
      <c r="B48" s="39"/>
      <c r="C48" s="40"/>
      <c r="D48" s="40"/>
      <c r="E48" s="42" t="s">
        <v>134</v>
      </c>
      <c r="F48" s="40"/>
      <c r="G48" s="40"/>
      <c r="H48" s="40"/>
      <c r="I48" s="40"/>
      <c r="J48" s="41"/>
    </row>
    <row r="49" spans="1:16" ht="43.75">
      <c r="A49" s="31" t="s">
        <v>49</v>
      </c>
      <c r="B49" s="39"/>
      <c r="C49" s="40"/>
      <c r="D49" s="40"/>
      <c r="E49" s="33" t="s">
        <v>120</v>
      </c>
      <c r="F49" s="40"/>
      <c r="G49" s="40"/>
      <c r="H49" s="40"/>
      <c r="I49" s="40"/>
      <c r="J49" s="41"/>
    </row>
    <row r="50" spans="1:16" ht="29.15">
      <c r="A50" s="31" t="s">
        <v>39</v>
      </c>
      <c r="B50" s="31">
        <v>11</v>
      </c>
      <c r="C50" s="32" t="s">
        <v>135</v>
      </c>
      <c r="D50" s="31" t="s">
        <v>41</v>
      </c>
      <c r="E50" s="33" t="s">
        <v>136</v>
      </c>
      <c r="F50" s="34" t="s">
        <v>132</v>
      </c>
      <c r="G50" s="35">
        <v>55</v>
      </c>
      <c r="H50" s="36">
        <v>0</v>
      </c>
      <c r="I50" s="37">
        <f>ROUND(G50*H50,P4)</f>
        <v>0</v>
      </c>
      <c r="J50" s="34" t="s">
        <v>44</v>
      </c>
      <c r="O50" s="38">
        <f>I50*0.21</f>
        <v>0</v>
      </c>
      <c r="P50">
        <v>3</v>
      </c>
    </row>
    <row r="51" spans="1:16" ht="87.45">
      <c r="A51" s="31" t="s">
        <v>45</v>
      </c>
      <c r="B51" s="39"/>
      <c r="C51" s="40"/>
      <c r="D51" s="40"/>
      <c r="E51" s="33" t="s">
        <v>137</v>
      </c>
      <c r="F51" s="40"/>
      <c r="G51" s="40"/>
      <c r="H51" s="40"/>
      <c r="I51" s="40"/>
      <c r="J51" s="41"/>
    </row>
    <row r="52" spans="1:16">
      <c r="A52" s="31" t="s">
        <v>47</v>
      </c>
      <c r="B52" s="39"/>
      <c r="C52" s="40"/>
      <c r="D52" s="40"/>
      <c r="E52" s="42" t="s">
        <v>138</v>
      </c>
      <c r="F52" s="40"/>
      <c r="G52" s="40"/>
      <c r="H52" s="40"/>
      <c r="I52" s="40"/>
      <c r="J52" s="41"/>
    </row>
    <row r="53" spans="1:16" ht="43.75">
      <c r="A53" s="31" t="s">
        <v>49</v>
      </c>
      <c r="B53" s="39"/>
      <c r="C53" s="40"/>
      <c r="D53" s="40"/>
      <c r="E53" s="33" t="s">
        <v>120</v>
      </c>
      <c r="F53" s="40"/>
      <c r="G53" s="40"/>
      <c r="H53" s="40"/>
      <c r="I53" s="40"/>
      <c r="J53" s="41"/>
    </row>
    <row r="54" spans="1:16">
      <c r="A54" s="31" t="s">
        <v>39</v>
      </c>
      <c r="B54" s="31">
        <v>12</v>
      </c>
      <c r="C54" s="32" t="s">
        <v>139</v>
      </c>
      <c r="D54" s="31" t="s">
        <v>41</v>
      </c>
      <c r="E54" s="33" t="s">
        <v>140</v>
      </c>
      <c r="F54" s="34" t="s">
        <v>117</v>
      </c>
      <c r="G54" s="35">
        <v>29</v>
      </c>
      <c r="H54" s="36">
        <v>0</v>
      </c>
      <c r="I54" s="37">
        <f>ROUND(G54*H54,P4)</f>
        <v>0</v>
      </c>
      <c r="J54" s="34" t="s">
        <v>44</v>
      </c>
      <c r="O54" s="38">
        <f>I54*0.21</f>
        <v>0</v>
      </c>
      <c r="P54">
        <v>3</v>
      </c>
    </row>
    <row r="55" spans="1:16" ht="102">
      <c r="A55" s="31" t="s">
        <v>45</v>
      </c>
      <c r="B55" s="39"/>
      <c r="C55" s="40"/>
      <c r="D55" s="40"/>
      <c r="E55" s="33" t="s">
        <v>141</v>
      </c>
      <c r="F55" s="40"/>
      <c r="G55" s="40"/>
      <c r="H55" s="40"/>
      <c r="I55" s="40"/>
      <c r="J55" s="41"/>
    </row>
    <row r="56" spans="1:16">
      <c r="A56" s="31" t="s">
        <v>47</v>
      </c>
      <c r="B56" s="39"/>
      <c r="C56" s="40"/>
      <c r="D56" s="40"/>
      <c r="E56" s="42" t="s">
        <v>142</v>
      </c>
      <c r="F56" s="40"/>
      <c r="G56" s="40"/>
      <c r="H56" s="40"/>
      <c r="I56" s="40"/>
      <c r="J56" s="41"/>
    </row>
    <row r="57" spans="1:16" ht="43.75">
      <c r="A57" s="31" t="s">
        <v>49</v>
      </c>
      <c r="B57" s="39"/>
      <c r="C57" s="40"/>
      <c r="D57" s="40"/>
      <c r="E57" s="33" t="s">
        <v>120</v>
      </c>
      <c r="F57" s="40"/>
      <c r="G57" s="40"/>
      <c r="H57" s="40"/>
      <c r="I57" s="40"/>
      <c r="J57" s="41"/>
    </row>
    <row r="58" spans="1:16">
      <c r="A58" s="31" t="s">
        <v>39</v>
      </c>
      <c r="B58" s="31">
        <v>13</v>
      </c>
      <c r="C58" s="32" t="s">
        <v>143</v>
      </c>
      <c r="D58" s="31" t="s">
        <v>41</v>
      </c>
      <c r="E58" s="33" t="s">
        <v>144</v>
      </c>
      <c r="F58" s="34" t="s">
        <v>117</v>
      </c>
      <c r="G58" s="35">
        <v>84</v>
      </c>
      <c r="H58" s="36">
        <v>0</v>
      </c>
      <c r="I58" s="37">
        <f>ROUND(G58*H58,P4)</f>
        <v>0</v>
      </c>
      <c r="J58" s="34" t="s">
        <v>44</v>
      </c>
      <c r="O58" s="38">
        <f>I58*0.21</f>
        <v>0</v>
      </c>
      <c r="P58">
        <v>3</v>
      </c>
    </row>
    <row r="59" spans="1:16" ht="58.3">
      <c r="A59" s="31" t="s">
        <v>45</v>
      </c>
      <c r="B59" s="39"/>
      <c r="C59" s="40"/>
      <c r="D59" s="40"/>
      <c r="E59" s="33" t="s">
        <v>145</v>
      </c>
      <c r="F59" s="40"/>
      <c r="G59" s="40"/>
      <c r="H59" s="40"/>
      <c r="I59" s="40"/>
      <c r="J59" s="41"/>
    </row>
    <row r="60" spans="1:16">
      <c r="A60" s="31" t="s">
        <v>47</v>
      </c>
      <c r="B60" s="39"/>
      <c r="C60" s="40"/>
      <c r="D60" s="40"/>
      <c r="E60" s="42" t="s">
        <v>146</v>
      </c>
      <c r="F60" s="40"/>
      <c r="G60" s="40"/>
      <c r="H60" s="40"/>
      <c r="I60" s="40"/>
      <c r="J60" s="41"/>
    </row>
    <row r="61" spans="1:16" ht="58.3">
      <c r="A61" s="31" t="s">
        <v>49</v>
      </c>
      <c r="B61" s="39"/>
      <c r="C61" s="40"/>
      <c r="D61" s="40"/>
      <c r="E61" s="33" t="s">
        <v>147</v>
      </c>
      <c r="F61" s="40"/>
      <c r="G61" s="40"/>
      <c r="H61" s="40"/>
      <c r="I61" s="40"/>
      <c r="J61" s="41"/>
    </row>
    <row r="62" spans="1:16">
      <c r="A62" s="31" t="s">
        <v>39</v>
      </c>
      <c r="B62" s="31">
        <v>14</v>
      </c>
      <c r="C62" s="32" t="s">
        <v>148</v>
      </c>
      <c r="D62" s="31" t="s">
        <v>41</v>
      </c>
      <c r="E62" s="33" t="s">
        <v>149</v>
      </c>
      <c r="F62" s="34" t="s">
        <v>117</v>
      </c>
      <c r="G62" s="35">
        <v>1.6</v>
      </c>
      <c r="H62" s="36">
        <v>0</v>
      </c>
      <c r="I62" s="37">
        <f>ROUND(G62*H62,P4)</f>
        <v>0</v>
      </c>
      <c r="J62" s="34" t="s">
        <v>44</v>
      </c>
      <c r="O62" s="38">
        <f>I62*0.21</f>
        <v>0</v>
      </c>
      <c r="P62">
        <v>3</v>
      </c>
    </row>
    <row r="63" spans="1:16" ht="58.3">
      <c r="A63" s="31" t="s">
        <v>45</v>
      </c>
      <c r="B63" s="39"/>
      <c r="C63" s="40"/>
      <c r="D63" s="40"/>
      <c r="E63" s="33" t="s">
        <v>150</v>
      </c>
      <c r="F63" s="40"/>
      <c r="G63" s="40"/>
      <c r="H63" s="40"/>
      <c r="I63" s="40"/>
      <c r="J63" s="41"/>
    </row>
    <row r="64" spans="1:16">
      <c r="A64" s="31" t="s">
        <v>47</v>
      </c>
      <c r="B64" s="39"/>
      <c r="C64" s="40"/>
      <c r="D64" s="40"/>
      <c r="E64" s="42" t="s">
        <v>151</v>
      </c>
      <c r="F64" s="40"/>
      <c r="G64" s="40"/>
      <c r="H64" s="40"/>
      <c r="I64" s="40"/>
      <c r="J64" s="41"/>
    </row>
    <row r="65" spans="1:16" ht="116.6">
      <c r="A65" s="31" t="s">
        <v>49</v>
      </c>
      <c r="B65" s="39"/>
      <c r="C65" s="40"/>
      <c r="D65" s="40"/>
      <c r="E65" s="33" t="s">
        <v>152</v>
      </c>
      <c r="F65" s="40"/>
      <c r="G65" s="40"/>
      <c r="H65" s="40"/>
      <c r="I65" s="40"/>
      <c r="J65" s="41"/>
    </row>
    <row r="66" spans="1:16">
      <c r="A66" s="31" t="s">
        <v>39</v>
      </c>
      <c r="B66" s="31">
        <v>15</v>
      </c>
      <c r="C66" s="32" t="s">
        <v>153</v>
      </c>
      <c r="D66" s="31" t="s">
        <v>41</v>
      </c>
      <c r="E66" s="33" t="s">
        <v>154</v>
      </c>
      <c r="F66" s="34" t="s">
        <v>117</v>
      </c>
      <c r="G66" s="35">
        <v>84</v>
      </c>
      <c r="H66" s="36">
        <v>0</v>
      </c>
      <c r="I66" s="37">
        <f>ROUND(G66*H66,P4)</f>
        <v>0</v>
      </c>
      <c r="J66" s="34" t="s">
        <v>44</v>
      </c>
      <c r="O66" s="38">
        <f>I66*0.21</f>
        <v>0</v>
      </c>
      <c r="P66">
        <v>3</v>
      </c>
    </row>
    <row r="67" spans="1:16" ht="87.45">
      <c r="A67" s="31" t="s">
        <v>45</v>
      </c>
      <c r="B67" s="39"/>
      <c r="C67" s="40"/>
      <c r="D67" s="40"/>
      <c r="E67" s="33" t="s">
        <v>155</v>
      </c>
      <c r="F67" s="40"/>
      <c r="G67" s="40"/>
      <c r="H67" s="40"/>
      <c r="I67" s="40"/>
      <c r="J67" s="41"/>
    </row>
    <row r="68" spans="1:16">
      <c r="A68" s="31" t="s">
        <v>47</v>
      </c>
      <c r="B68" s="39"/>
      <c r="C68" s="40"/>
      <c r="D68" s="40"/>
      <c r="E68" s="42" t="s">
        <v>146</v>
      </c>
      <c r="F68" s="40"/>
      <c r="G68" s="40"/>
      <c r="H68" s="40"/>
      <c r="I68" s="40"/>
      <c r="J68" s="41"/>
    </row>
    <row r="69" spans="1:16" ht="43.75">
      <c r="A69" s="31" t="s">
        <v>49</v>
      </c>
      <c r="B69" s="39"/>
      <c r="C69" s="40"/>
      <c r="D69" s="40"/>
      <c r="E69" s="33" t="s">
        <v>156</v>
      </c>
      <c r="F69" s="40"/>
      <c r="G69" s="40"/>
      <c r="H69" s="40"/>
      <c r="I69" s="40"/>
      <c r="J69" s="41"/>
    </row>
    <row r="70" spans="1:16">
      <c r="A70" s="31" t="s">
        <v>39</v>
      </c>
      <c r="B70" s="31">
        <v>16</v>
      </c>
      <c r="C70" s="32" t="s">
        <v>157</v>
      </c>
      <c r="D70" s="31" t="s">
        <v>41</v>
      </c>
      <c r="E70" s="33" t="s">
        <v>158</v>
      </c>
      <c r="F70" s="34" t="s">
        <v>117</v>
      </c>
      <c r="G70" s="35">
        <v>0.8</v>
      </c>
      <c r="H70" s="36">
        <v>0</v>
      </c>
      <c r="I70" s="37">
        <f>ROUND(G70*H70,P4)</f>
        <v>0</v>
      </c>
      <c r="J70" s="34" t="s">
        <v>44</v>
      </c>
      <c r="O70" s="38">
        <f>I70*0.21</f>
        <v>0</v>
      </c>
      <c r="P70">
        <v>3</v>
      </c>
    </row>
    <row r="71" spans="1:16" ht="58.3">
      <c r="A71" s="31" t="s">
        <v>45</v>
      </c>
      <c r="B71" s="39"/>
      <c r="C71" s="40"/>
      <c r="D71" s="40"/>
      <c r="E71" s="33" t="s">
        <v>159</v>
      </c>
      <c r="F71" s="40"/>
      <c r="G71" s="40"/>
      <c r="H71" s="40"/>
      <c r="I71" s="40"/>
      <c r="J71" s="41"/>
    </row>
    <row r="72" spans="1:16">
      <c r="A72" s="31" t="s">
        <v>47</v>
      </c>
      <c r="B72" s="39"/>
      <c r="C72" s="40"/>
      <c r="D72" s="40"/>
      <c r="E72" s="42" t="s">
        <v>160</v>
      </c>
      <c r="F72" s="40"/>
      <c r="G72" s="40"/>
      <c r="H72" s="40"/>
      <c r="I72" s="40"/>
      <c r="J72" s="41"/>
    </row>
    <row r="73" spans="1:16">
      <c r="A73" s="31" t="s">
        <v>49</v>
      </c>
      <c r="B73" s="39"/>
      <c r="C73" s="40"/>
      <c r="D73" s="40"/>
      <c r="E73" s="46"/>
      <c r="F73" s="40"/>
      <c r="G73" s="40"/>
      <c r="H73" s="40"/>
      <c r="I73" s="40"/>
      <c r="J73" s="41"/>
    </row>
    <row r="74" spans="1:16">
      <c r="A74" s="31" t="s">
        <v>39</v>
      </c>
      <c r="B74" s="31">
        <v>17</v>
      </c>
      <c r="C74" s="32" t="s">
        <v>161</v>
      </c>
      <c r="D74" s="31" t="s">
        <v>41</v>
      </c>
      <c r="E74" s="33" t="s">
        <v>162</v>
      </c>
      <c r="F74" s="34" t="s">
        <v>106</v>
      </c>
      <c r="G74" s="35">
        <v>50</v>
      </c>
      <c r="H74" s="36">
        <v>0</v>
      </c>
      <c r="I74" s="37">
        <f>ROUND(G74*H74,P4)</f>
        <v>0</v>
      </c>
      <c r="J74" s="34" t="s">
        <v>44</v>
      </c>
      <c r="O74" s="38">
        <f>I74*0.21</f>
        <v>0</v>
      </c>
      <c r="P74">
        <v>3</v>
      </c>
    </row>
    <row r="75" spans="1:16" ht="320.60000000000002">
      <c r="A75" s="31" t="s">
        <v>45</v>
      </c>
      <c r="B75" s="39"/>
      <c r="C75" s="40"/>
      <c r="D75" s="40"/>
      <c r="E75" s="33" t="s">
        <v>163</v>
      </c>
      <c r="F75" s="40"/>
      <c r="G75" s="40"/>
      <c r="H75" s="40"/>
      <c r="I75" s="40"/>
      <c r="J75" s="41"/>
    </row>
    <row r="76" spans="1:16">
      <c r="A76" s="31" t="s">
        <v>47</v>
      </c>
      <c r="B76" s="39"/>
      <c r="C76" s="40"/>
      <c r="D76" s="40"/>
      <c r="E76" s="42" t="s">
        <v>164</v>
      </c>
      <c r="F76" s="40"/>
      <c r="G76" s="40"/>
      <c r="H76" s="40"/>
      <c r="I76" s="40"/>
      <c r="J76" s="41"/>
    </row>
    <row r="77" spans="1:16" ht="72.900000000000006">
      <c r="A77" s="31" t="s">
        <v>49</v>
      </c>
      <c r="B77" s="39"/>
      <c r="C77" s="40"/>
      <c r="D77" s="40"/>
      <c r="E77" s="33" t="s">
        <v>165</v>
      </c>
      <c r="F77" s="40"/>
      <c r="G77" s="40"/>
      <c r="H77" s="40"/>
      <c r="I77" s="40"/>
      <c r="J77" s="41"/>
    </row>
    <row r="78" spans="1:16">
      <c r="A78" s="31" t="s">
        <v>39</v>
      </c>
      <c r="B78" s="31">
        <v>18</v>
      </c>
      <c r="C78" s="32" t="s">
        <v>166</v>
      </c>
      <c r="D78" s="31" t="s">
        <v>41</v>
      </c>
      <c r="E78" s="33" t="s">
        <v>167</v>
      </c>
      <c r="F78" s="34" t="s">
        <v>106</v>
      </c>
      <c r="G78" s="35">
        <v>950</v>
      </c>
      <c r="H78" s="36">
        <v>0</v>
      </c>
      <c r="I78" s="37">
        <f>ROUND(G78*H78,P4)</f>
        <v>0</v>
      </c>
      <c r="J78" s="34" t="s">
        <v>44</v>
      </c>
      <c r="O78" s="38">
        <f>I78*0.21</f>
        <v>0</v>
      </c>
      <c r="P78">
        <v>3</v>
      </c>
    </row>
    <row r="79" spans="1:16" ht="43.75">
      <c r="A79" s="31" t="s">
        <v>45</v>
      </c>
      <c r="B79" s="39"/>
      <c r="C79" s="40"/>
      <c r="D79" s="40"/>
      <c r="E79" s="33" t="s">
        <v>168</v>
      </c>
      <c r="F79" s="40"/>
      <c r="G79" s="40"/>
      <c r="H79" s="40"/>
      <c r="I79" s="40"/>
      <c r="J79" s="41"/>
    </row>
    <row r="80" spans="1:16">
      <c r="A80" s="31" t="s">
        <v>47</v>
      </c>
      <c r="B80" s="39"/>
      <c r="C80" s="40"/>
      <c r="D80" s="40"/>
      <c r="E80" s="42" t="s">
        <v>169</v>
      </c>
      <c r="F80" s="40"/>
      <c r="G80" s="40"/>
      <c r="H80" s="40"/>
      <c r="I80" s="40"/>
      <c r="J80" s="41"/>
    </row>
    <row r="81" spans="1:16" ht="43.75">
      <c r="A81" s="31" t="s">
        <v>49</v>
      </c>
      <c r="B81" s="39"/>
      <c r="C81" s="40"/>
      <c r="D81" s="40"/>
      <c r="E81" s="33" t="s">
        <v>170</v>
      </c>
      <c r="F81" s="40"/>
      <c r="G81" s="40"/>
      <c r="H81" s="40"/>
      <c r="I81" s="40"/>
      <c r="J81" s="41"/>
    </row>
    <row r="82" spans="1:16">
      <c r="A82" s="31" t="s">
        <v>39</v>
      </c>
      <c r="B82" s="31">
        <v>19</v>
      </c>
      <c r="C82" s="32" t="s">
        <v>171</v>
      </c>
      <c r="D82" s="31" t="s">
        <v>102</v>
      </c>
      <c r="E82" s="33" t="s">
        <v>172</v>
      </c>
      <c r="F82" s="34" t="s">
        <v>117</v>
      </c>
      <c r="G82" s="35">
        <v>10</v>
      </c>
      <c r="H82" s="36">
        <v>0</v>
      </c>
      <c r="I82" s="37">
        <f>ROUND(G82*H82,P4)</f>
        <v>0</v>
      </c>
      <c r="J82" s="34" t="s">
        <v>44</v>
      </c>
      <c r="O82" s="38">
        <f>I82*0.21</f>
        <v>0</v>
      </c>
      <c r="P82">
        <v>3</v>
      </c>
    </row>
    <row r="83" spans="1:16">
      <c r="A83" s="31" t="s">
        <v>45</v>
      </c>
      <c r="B83" s="39"/>
      <c r="C83" s="40"/>
      <c r="D83" s="40"/>
      <c r="E83" s="33" t="s">
        <v>173</v>
      </c>
      <c r="F83" s="40"/>
      <c r="G83" s="40"/>
      <c r="H83" s="40"/>
      <c r="I83" s="40"/>
      <c r="J83" s="41"/>
    </row>
    <row r="84" spans="1:16">
      <c r="A84" s="31" t="s">
        <v>47</v>
      </c>
      <c r="B84" s="39"/>
      <c r="C84" s="40"/>
      <c r="D84" s="40"/>
      <c r="E84" s="42" t="s">
        <v>174</v>
      </c>
      <c r="F84" s="40"/>
      <c r="G84" s="40"/>
      <c r="H84" s="40"/>
      <c r="I84" s="40"/>
      <c r="J84" s="41"/>
    </row>
    <row r="85" spans="1:16">
      <c r="A85" s="31" t="s">
        <v>49</v>
      </c>
      <c r="B85" s="39"/>
      <c r="C85" s="40"/>
      <c r="D85" s="40"/>
      <c r="E85" s="46"/>
      <c r="F85" s="40"/>
      <c r="G85" s="40"/>
      <c r="H85" s="40"/>
      <c r="I85" s="40"/>
      <c r="J85" s="41"/>
    </row>
    <row r="86" spans="1:16">
      <c r="A86" s="25" t="s">
        <v>36</v>
      </c>
      <c r="B86" s="26"/>
      <c r="C86" s="27" t="s">
        <v>175</v>
      </c>
      <c r="D86" s="28"/>
      <c r="E86" s="25" t="s">
        <v>176</v>
      </c>
      <c r="F86" s="28"/>
      <c r="G86" s="28"/>
      <c r="H86" s="28"/>
      <c r="I86" s="29">
        <f>SUMIFS(I87:I90,A87:A90,"P")</f>
        <v>0</v>
      </c>
      <c r="J86" s="30"/>
    </row>
    <row r="87" spans="1:16">
      <c r="A87" s="31" t="s">
        <v>39</v>
      </c>
      <c r="B87" s="31">
        <v>20</v>
      </c>
      <c r="C87" s="32" t="s">
        <v>177</v>
      </c>
      <c r="D87" s="31" t="s">
        <v>41</v>
      </c>
      <c r="E87" s="33" t="s">
        <v>178</v>
      </c>
      <c r="F87" s="34" t="s">
        <v>117</v>
      </c>
      <c r="G87" s="35">
        <v>5.3</v>
      </c>
      <c r="H87" s="36">
        <v>0</v>
      </c>
      <c r="I87" s="37">
        <f>ROUND(G87*H87,P4)</f>
        <v>0</v>
      </c>
      <c r="J87" s="34" t="s">
        <v>44</v>
      </c>
      <c r="O87" s="38">
        <f>I87*0.21</f>
        <v>0</v>
      </c>
      <c r="P87">
        <v>3</v>
      </c>
    </row>
    <row r="88" spans="1:16" ht="102">
      <c r="A88" s="31" t="s">
        <v>45</v>
      </c>
      <c r="B88" s="39"/>
      <c r="C88" s="40"/>
      <c r="D88" s="40"/>
      <c r="E88" s="33" t="s">
        <v>179</v>
      </c>
      <c r="F88" s="40"/>
      <c r="G88" s="40"/>
      <c r="H88" s="40"/>
      <c r="I88" s="40"/>
      <c r="J88" s="41"/>
    </row>
    <row r="89" spans="1:16">
      <c r="A89" s="31" t="s">
        <v>47</v>
      </c>
      <c r="B89" s="39"/>
      <c r="C89" s="40"/>
      <c r="D89" s="40"/>
      <c r="E89" s="42" t="s">
        <v>180</v>
      </c>
      <c r="F89" s="40"/>
      <c r="G89" s="40"/>
      <c r="H89" s="40"/>
      <c r="I89" s="40"/>
      <c r="J89" s="41"/>
    </row>
    <row r="90" spans="1:16" ht="72.900000000000006">
      <c r="A90" s="31" t="s">
        <v>49</v>
      </c>
      <c r="B90" s="39"/>
      <c r="C90" s="40"/>
      <c r="D90" s="40"/>
      <c r="E90" s="33" t="s">
        <v>181</v>
      </c>
      <c r="F90" s="40"/>
      <c r="G90" s="40"/>
      <c r="H90" s="40"/>
      <c r="I90" s="40"/>
      <c r="J90" s="41"/>
    </row>
    <row r="91" spans="1:16">
      <c r="A91" s="25" t="s">
        <v>36</v>
      </c>
      <c r="B91" s="26"/>
      <c r="C91" s="27" t="s">
        <v>182</v>
      </c>
      <c r="D91" s="28"/>
      <c r="E91" s="25" t="s">
        <v>183</v>
      </c>
      <c r="F91" s="28"/>
      <c r="G91" s="28"/>
      <c r="H91" s="28"/>
      <c r="I91" s="29">
        <f>SUMIFS(I92:I127,A92:A127,"P")</f>
        <v>0</v>
      </c>
      <c r="J91" s="30"/>
    </row>
    <row r="92" spans="1:16">
      <c r="A92" s="31" t="s">
        <v>39</v>
      </c>
      <c r="B92" s="31">
        <v>21</v>
      </c>
      <c r="C92" s="32" t="s">
        <v>184</v>
      </c>
      <c r="D92" s="31" t="s">
        <v>41</v>
      </c>
      <c r="E92" s="33" t="s">
        <v>185</v>
      </c>
      <c r="F92" s="34" t="s">
        <v>117</v>
      </c>
      <c r="G92" s="35">
        <v>332.5</v>
      </c>
      <c r="H92" s="36">
        <v>0</v>
      </c>
      <c r="I92" s="37">
        <f>ROUND(G92*H92,P4)</f>
        <v>0</v>
      </c>
      <c r="J92" s="34" t="s">
        <v>44</v>
      </c>
      <c r="O92" s="38">
        <f>I92*0.21</f>
        <v>0</v>
      </c>
      <c r="P92">
        <v>3</v>
      </c>
    </row>
    <row r="93" spans="1:16" ht="72.900000000000006">
      <c r="A93" s="31" t="s">
        <v>45</v>
      </c>
      <c r="B93" s="39"/>
      <c r="C93" s="40"/>
      <c r="D93" s="40"/>
      <c r="E93" s="33" t="s">
        <v>186</v>
      </c>
      <c r="F93" s="40"/>
      <c r="G93" s="40"/>
      <c r="H93" s="40"/>
      <c r="I93" s="40"/>
      <c r="J93" s="41"/>
    </row>
    <row r="94" spans="1:16">
      <c r="A94" s="31" t="s">
        <v>47</v>
      </c>
      <c r="B94" s="39"/>
      <c r="C94" s="40"/>
      <c r="D94" s="40"/>
      <c r="E94" s="42" t="s">
        <v>187</v>
      </c>
      <c r="F94" s="40"/>
      <c r="G94" s="40"/>
      <c r="H94" s="40"/>
      <c r="I94" s="40"/>
      <c r="J94" s="41"/>
    </row>
    <row r="95" spans="1:16" ht="58.3">
      <c r="A95" s="31" t="s">
        <v>49</v>
      </c>
      <c r="B95" s="39"/>
      <c r="C95" s="40"/>
      <c r="D95" s="40"/>
      <c r="E95" s="33" t="s">
        <v>188</v>
      </c>
      <c r="F95" s="40"/>
      <c r="G95" s="40"/>
      <c r="H95" s="40"/>
      <c r="I95" s="40"/>
      <c r="J95" s="41"/>
    </row>
    <row r="96" spans="1:16">
      <c r="A96" s="31" t="s">
        <v>39</v>
      </c>
      <c r="B96" s="31">
        <v>22</v>
      </c>
      <c r="C96" s="32" t="s">
        <v>189</v>
      </c>
      <c r="D96" s="31" t="s">
        <v>41</v>
      </c>
      <c r="E96" s="33" t="s">
        <v>190</v>
      </c>
      <c r="F96" s="34" t="s">
        <v>106</v>
      </c>
      <c r="G96" s="35">
        <v>300</v>
      </c>
      <c r="H96" s="36">
        <v>0</v>
      </c>
      <c r="I96" s="37">
        <f>ROUND(G96*H96,P4)</f>
        <v>0</v>
      </c>
      <c r="J96" s="34" t="s">
        <v>44</v>
      </c>
      <c r="O96" s="38">
        <f>I96*0.21</f>
        <v>0</v>
      </c>
      <c r="P96">
        <v>3</v>
      </c>
    </row>
    <row r="97" spans="1:16" ht="116.6">
      <c r="A97" s="31" t="s">
        <v>45</v>
      </c>
      <c r="B97" s="39"/>
      <c r="C97" s="40"/>
      <c r="D97" s="40"/>
      <c r="E97" s="33" t="s">
        <v>191</v>
      </c>
      <c r="F97" s="40"/>
      <c r="G97" s="40"/>
      <c r="H97" s="40"/>
      <c r="I97" s="40"/>
      <c r="J97" s="41"/>
    </row>
    <row r="98" spans="1:16">
      <c r="A98" s="31" t="s">
        <v>47</v>
      </c>
      <c r="B98" s="39"/>
      <c r="C98" s="40"/>
      <c r="D98" s="40"/>
      <c r="E98" s="42" t="s">
        <v>192</v>
      </c>
      <c r="F98" s="40"/>
      <c r="G98" s="40"/>
      <c r="H98" s="40"/>
      <c r="I98" s="40"/>
      <c r="J98" s="41"/>
    </row>
    <row r="99" spans="1:16" ht="87.45">
      <c r="A99" s="31" t="s">
        <v>49</v>
      </c>
      <c r="B99" s="39"/>
      <c r="C99" s="40"/>
      <c r="D99" s="40"/>
      <c r="E99" s="33" t="s">
        <v>193</v>
      </c>
      <c r="F99" s="40"/>
      <c r="G99" s="40"/>
      <c r="H99" s="40"/>
      <c r="I99" s="40"/>
      <c r="J99" s="41"/>
    </row>
    <row r="100" spans="1:16">
      <c r="A100" s="31" t="s">
        <v>39</v>
      </c>
      <c r="B100" s="31">
        <v>23</v>
      </c>
      <c r="C100" s="32" t="s">
        <v>194</v>
      </c>
      <c r="D100" s="31" t="s">
        <v>41</v>
      </c>
      <c r="E100" s="33" t="s">
        <v>195</v>
      </c>
      <c r="F100" s="34" t="s">
        <v>106</v>
      </c>
      <c r="G100" s="35">
        <v>580</v>
      </c>
      <c r="H100" s="36">
        <v>0</v>
      </c>
      <c r="I100" s="37">
        <f>ROUND(G100*H100,P4)</f>
        <v>0</v>
      </c>
      <c r="J100" s="34" t="s">
        <v>44</v>
      </c>
      <c r="O100" s="38">
        <f>I100*0.21</f>
        <v>0</v>
      </c>
      <c r="P100">
        <v>3</v>
      </c>
    </row>
    <row r="101" spans="1:16" ht="72.900000000000006">
      <c r="A101" s="31" t="s">
        <v>45</v>
      </c>
      <c r="B101" s="39"/>
      <c r="C101" s="40"/>
      <c r="D101" s="40"/>
      <c r="E101" s="33" t="s">
        <v>196</v>
      </c>
      <c r="F101" s="40"/>
      <c r="G101" s="40"/>
      <c r="H101" s="40"/>
      <c r="I101" s="40"/>
      <c r="J101" s="41"/>
    </row>
    <row r="102" spans="1:16">
      <c r="A102" s="31" t="s">
        <v>47</v>
      </c>
      <c r="B102" s="39"/>
      <c r="C102" s="40"/>
      <c r="D102" s="40"/>
      <c r="E102" s="42" t="s">
        <v>197</v>
      </c>
      <c r="F102" s="40"/>
      <c r="G102" s="40"/>
      <c r="H102" s="40"/>
      <c r="I102" s="40"/>
      <c r="J102" s="41"/>
    </row>
    <row r="103" spans="1:16" ht="72.900000000000006">
      <c r="A103" s="31" t="s">
        <v>49</v>
      </c>
      <c r="B103" s="39"/>
      <c r="C103" s="40"/>
      <c r="D103" s="40"/>
      <c r="E103" s="33" t="s">
        <v>198</v>
      </c>
      <c r="F103" s="40"/>
      <c r="G103" s="40"/>
      <c r="H103" s="40"/>
      <c r="I103" s="40"/>
      <c r="J103" s="41"/>
    </row>
    <row r="104" spans="1:16">
      <c r="A104" s="31" t="s">
        <v>39</v>
      </c>
      <c r="B104" s="31">
        <v>24</v>
      </c>
      <c r="C104" s="32" t="s">
        <v>199</v>
      </c>
      <c r="D104" s="31" t="s">
        <v>41</v>
      </c>
      <c r="E104" s="33" t="s">
        <v>200</v>
      </c>
      <c r="F104" s="34" t="s">
        <v>117</v>
      </c>
      <c r="G104" s="35">
        <v>11.6</v>
      </c>
      <c r="H104" s="36">
        <v>0</v>
      </c>
      <c r="I104" s="37">
        <f>ROUND(G104*H104,P4)</f>
        <v>0</v>
      </c>
      <c r="J104" s="34" t="s">
        <v>44</v>
      </c>
      <c r="O104" s="38">
        <f>I104*0.21</f>
        <v>0</v>
      </c>
      <c r="P104">
        <v>3</v>
      </c>
    </row>
    <row r="105" spans="1:16" ht="43.75">
      <c r="A105" s="31" t="s">
        <v>45</v>
      </c>
      <c r="B105" s="39"/>
      <c r="C105" s="40"/>
      <c r="D105" s="40"/>
      <c r="E105" s="33" t="s">
        <v>201</v>
      </c>
      <c r="F105" s="40"/>
      <c r="G105" s="40"/>
      <c r="H105" s="40"/>
      <c r="I105" s="40"/>
      <c r="J105" s="41"/>
    </row>
    <row r="106" spans="1:16">
      <c r="A106" s="31" t="s">
        <v>47</v>
      </c>
      <c r="B106" s="39"/>
      <c r="C106" s="40"/>
      <c r="D106" s="40"/>
      <c r="E106" s="42" t="s">
        <v>202</v>
      </c>
      <c r="F106" s="40"/>
      <c r="G106" s="40"/>
      <c r="H106" s="40"/>
      <c r="I106" s="40"/>
      <c r="J106" s="41"/>
    </row>
    <row r="107" spans="1:16" ht="131.15">
      <c r="A107" s="31" t="s">
        <v>49</v>
      </c>
      <c r="B107" s="39"/>
      <c r="C107" s="40"/>
      <c r="D107" s="40"/>
      <c r="E107" s="33" t="s">
        <v>203</v>
      </c>
      <c r="F107" s="40"/>
      <c r="G107" s="40"/>
      <c r="H107" s="40"/>
      <c r="I107" s="40"/>
      <c r="J107" s="41"/>
    </row>
    <row r="108" spans="1:16">
      <c r="A108" s="31" t="s">
        <v>39</v>
      </c>
      <c r="B108" s="31">
        <v>25</v>
      </c>
      <c r="C108" s="32" t="s">
        <v>204</v>
      </c>
      <c r="D108" s="31" t="s">
        <v>41</v>
      </c>
      <c r="E108" s="33" t="s">
        <v>205</v>
      </c>
      <c r="F108" s="34" t="s">
        <v>117</v>
      </c>
      <c r="G108" s="35">
        <v>17.399999999999999</v>
      </c>
      <c r="H108" s="36">
        <v>0</v>
      </c>
      <c r="I108" s="37">
        <f>ROUND(G108*H108,P4)</f>
        <v>0</v>
      </c>
      <c r="J108" s="34" t="s">
        <v>44</v>
      </c>
      <c r="O108" s="38">
        <f>I108*0.21</f>
        <v>0</v>
      </c>
      <c r="P108">
        <v>3</v>
      </c>
    </row>
    <row r="109" spans="1:16" ht="29.15">
      <c r="A109" s="31" t="s">
        <v>45</v>
      </c>
      <c r="B109" s="39"/>
      <c r="C109" s="40"/>
      <c r="D109" s="40"/>
      <c r="E109" s="33" t="s">
        <v>206</v>
      </c>
      <c r="F109" s="40"/>
      <c r="G109" s="40"/>
      <c r="H109" s="40"/>
      <c r="I109" s="40"/>
      <c r="J109" s="41"/>
    </row>
    <row r="110" spans="1:16">
      <c r="A110" s="31" t="s">
        <v>47</v>
      </c>
      <c r="B110" s="39"/>
      <c r="C110" s="40"/>
      <c r="D110" s="40"/>
      <c r="E110" s="42" t="s">
        <v>207</v>
      </c>
      <c r="F110" s="40"/>
      <c r="G110" s="40"/>
      <c r="H110" s="40"/>
      <c r="I110" s="40"/>
      <c r="J110" s="41"/>
    </row>
    <row r="111" spans="1:16" ht="131.15">
      <c r="A111" s="31" t="s">
        <v>49</v>
      </c>
      <c r="B111" s="39"/>
      <c r="C111" s="40"/>
      <c r="D111" s="40"/>
      <c r="E111" s="33" t="s">
        <v>203</v>
      </c>
      <c r="F111" s="40"/>
      <c r="G111" s="40"/>
      <c r="H111" s="40"/>
      <c r="I111" s="40"/>
      <c r="J111" s="41"/>
    </row>
    <row r="112" spans="1:16">
      <c r="A112" s="31" t="s">
        <v>39</v>
      </c>
      <c r="B112" s="31">
        <v>26</v>
      </c>
      <c r="C112" s="32" t="s">
        <v>208</v>
      </c>
      <c r="D112" s="31" t="s">
        <v>41</v>
      </c>
      <c r="E112" s="33" t="s">
        <v>209</v>
      </c>
      <c r="F112" s="34" t="s">
        <v>132</v>
      </c>
      <c r="G112" s="35">
        <v>36</v>
      </c>
      <c r="H112" s="36">
        <v>0</v>
      </c>
      <c r="I112" s="37">
        <f>ROUND(G112*H112,P4)</f>
        <v>0</v>
      </c>
      <c r="J112" s="34" t="s">
        <v>44</v>
      </c>
      <c r="O112" s="38">
        <f>I112*0.21</f>
        <v>0</v>
      </c>
      <c r="P112">
        <v>3</v>
      </c>
    </row>
    <row r="113" spans="1:16" ht="29.15">
      <c r="A113" s="31" t="s">
        <v>45</v>
      </c>
      <c r="B113" s="39"/>
      <c r="C113" s="40"/>
      <c r="D113" s="40"/>
      <c r="E113" s="33" t="s">
        <v>210</v>
      </c>
      <c r="F113" s="40"/>
      <c r="G113" s="40"/>
      <c r="H113" s="40"/>
      <c r="I113" s="40"/>
      <c r="J113" s="41"/>
    </row>
    <row r="114" spans="1:16">
      <c r="A114" s="31" t="s">
        <v>47</v>
      </c>
      <c r="B114" s="39"/>
      <c r="C114" s="40"/>
      <c r="D114" s="40"/>
      <c r="E114" s="42" t="s">
        <v>211</v>
      </c>
      <c r="F114" s="40"/>
      <c r="G114" s="40"/>
      <c r="H114" s="40"/>
      <c r="I114" s="40"/>
      <c r="J114" s="41"/>
    </row>
    <row r="115" spans="1:16" ht="72.900000000000006">
      <c r="A115" s="31" t="s">
        <v>49</v>
      </c>
      <c r="B115" s="39"/>
      <c r="C115" s="40"/>
      <c r="D115" s="40"/>
      <c r="E115" s="33" t="s">
        <v>212</v>
      </c>
      <c r="F115" s="40"/>
      <c r="G115" s="40"/>
      <c r="H115" s="40"/>
      <c r="I115" s="40"/>
      <c r="J115" s="41"/>
    </row>
    <row r="116" spans="1:16">
      <c r="A116" s="31" t="s">
        <v>39</v>
      </c>
      <c r="B116" s="31">
        <v>27</v>
      </c>
      <c r="C116" s="32" t="s">
        <v>213</v>
      </c>
      <c r="D116" s="31" t="s">
        <v>41</v>
      </c>
      <c r="E116" s="33" t="s">
        <v>214</v>
      </c>
      <c r="F116" s="34" t="s">
        <v>106</v>
      </c>
      <c r="G116" s="35">
        <v>820</v>
      </c>
      <c r="H116" s="36">
        <v>0</v>
      </c>
      <c r="I116" s="37">
        <f>ROUND(G116*H116,P4)</f>
        <v>0</v>
      </c>
      <c r="J116" s="34" t="s">
        <v>44</v>
      </c>
      <c r="O116" s="38">
        <f>I116*0.21</f>
        <v>0</v>
      </c>
      <c r="P116">
        <v>3</v>
      </c>
    </row>
    <row r="117" spans="1:16" ht="378.9">
      <c r="A117" s="31" t="s">
        <v>45</v>
      </c>
      <c r="B117" s="39"/>
      <c r="C117" s="40"/>
      <c r="D117" s="40"/>
      <c r="E117" s="33" t="s">
        <v>215</v>
      </c>
      <c r="F117" s="40"/>
      <c r="G117" s="40"/>
      <c r="H117" s="40"/>
      <c r="I117" s="40"/>
      <c r="J117" s="41"/>
    </row>
    <row r="118" spans="1:16">
      <c r="A118" s="31" t="s">
        <v>47</v>
      </c>
      <c r="B118" s="39"/>
      <c r="C118" s="40"/>
      <c r="D118" s="40"/>
      <c r="E118" s="42" t="s">
        <v>216</v>
      </c>
      <c r="F118" s="40"/>
      <c r="G118" s="40"/>
      <c r="H118" s="40"/>
      <c r="I118" s="40"/>
      <c r="J118" s="41"/>
    </row>
    <row r="119" spans="1:16" ht="160.30000000000001">
      <c r="A119" s="31" t="s">
        <v>49</v>
      </c>
      <c r="B119" s="39"/>
      <c r="C119" s="40"/>
      <c r="D119" s="40"/>
      <c r="E119" s="33" t="s">
        <v>217</v>
      </c>
      <c r="F119" s="40"/>
      <c r="G119" s="40"/>
      <c r="H119" s="40"/>
      <c r="I119" s="40"/>
      <c r="J119" s="41"/>
    </row>
    <row r="120" spans="1:16">
      <c r="A120" s="31" t="s">
        <v>39</v>
      </c>
      <c r="B120" s="31">
        <v>28</v>
      </c>
      <c r="C120" s="32" t="s">
        <v>218</v>
      </c>
      <c r="D120" s="31" t="s">
        <v>41</v>
      </c>
      <c r="E120" s="33" t="s">
        <v>219</v>
      </c>
      <c r="F120" s="34" t="s">
        <v>106</v>
      </c>
      <c r="G120" s="35">
        <v>20</v>
      </c>
      <c r="H120" s="36">
        <v>0</v>
      </c>
      <c r="I120" s="37">
        <f>ROUND(G120*H120,P4)</f>
        <v>0</v>
      </c>
      <c r="J120" s="34" t="s">
        <v>44</v>
      </c>
      <c r="O120" s="38">
        <f>I120*0.21</f>
        <v>0</v>
      </c>
      <c r="P120">
        <v>3</v>
      </c>
    </row>
    <row r="121" spans="1:16" ht="233.15">
      <c r="A121" s="31" t="s">
        <v>45</v>
      </c>
      <c r="B121" s="39"/>
      <c r="C121" s="40"/>
      <c r="D121" s="40"/>
      <c r="E121" s="33" t="s">
        <v>220</v>
      </c>
      <c r="F121" s="40"/>
      <c r="G121" s="40"/>
      <c r="H121" s="40"/>
      <c r="I121" s="40"/>
      <c r="J121" s="41"/>
    </row>
    <row r="122" spans="1:16">
      <c r="A122" s="31" t="s">
        <v>47</v>
      </c>
      <c r="B122" s="39"/>
      <c r="C122" s="40"/>
      <c r="D122" s="40"/>
      <c r="E122" s="42" t="s">
        <v>82</v>
      </c>
      <c r="F122" s="40"/>
      <c r="G122" s="40"/>
      <c r="H122" s="40"/>
      <c r="I122" s="40"/>
      <c r="J122" s="41"/>
    </row>
    <row r="123" spans="1:16" ht="160.30000000000001">
      <c r="A123" s="31" t="s">
        <v>49</v>
      </c>
      <c r="B123" s="39"/>
      <c r="C123" s="40"/>
      <c r="D123" s="40"/>
      <c r="E123" s="33" t="s">
        <v>217</v>
      </c>
      <c r="F123" s="40"/>
      <c r="G123" s="40"/>
      <c r="H123" s="40"/>
      <c r="I123" s="40"/>
      <c r="J123" s="41"/>
    </row>
    <row r="124" spans="1:16">
      <c r="A124" s="31" t="s">
        <v>39</v>
      </c>
      <c r="B124" s="31">
        <v>29</v>
      </c>
      <c r="C124" s="32" t="s">
        <v>221</v>
      </c>
      <c r="D124" s="31" t="s">
        <v>102</v>
      </c>
      <c r="E124" s="33" t="s">
        <v>222</v>
      </c>
      <c r="F124" s="34" t="s">
        <v>106</v>
      </c>
      <c r="G124" s="35">
        <v>80</v>
      </c>
      <c r="H124" s="36">
        <v>0</v>
      </c>
      <c r="I124" s="37">
        <f>ROUND(G124*H124,P4)</f>
        <v>0</v>
      </c>
      <c r="J124" s="34" t="s">
        <v>44</v>
      </c>
      <c r="O124" s="38">
        <f>I124*0.21</f>
        <v>0</v>
      </c>
      <c r="P124">
        <v>3</v>
      </c>
    </row>
    <row r="125" spans="1:16" ht="72.900000000000006">
      <c r="A125" s="31" t="s">
        <v>45</v>
      </c>
      <c r="B125" s="39"/>
      <c r="C125" s="40"/>
      <c r="D125" s="40"/>
      <c r="E125" s="33" t="s">
        <v>223</v>
      </c>
      <c r="F125" s="40"/>
      <c r="G125" s="40"/>
      <c r="H125" s="40"/>
      <c r="I125" s="40"/>
      <c r="J125" s="41"/>
    </row>
    <row r="126" spans="1:16">
      <c r="A126" s="31" t="s">
        <v>47</v>
      </c>
      <c r="B126" s="39"/>
      <c r="C126" s="40"/>
      <c r="D126" s="40"/>
      <c r="E126" s="42" t="s">
        <v>224</v>
      </c>
      <c r="F126" s="40"/>
      <c r="G126" s="40"/>
      <c r="H126" s="40"/>
      <c r="I126" s="40"/>
      <c r="J126" s="41"/>
    </row>
    <row r="127" spans="1:16">
      <c r="A127" s="31" t="s">
        <v>49</v>
      </c>
      <c r="B127" s="39"/>
      <c r="C127" s="40"/>
      <c r="D127" s="40"/>
      <c r="E127" s="46"/>
      <c r="F127" s="40"/>
      <c r="G127" s="40"/>
      <c r="H127" s="40"/>
      <c r="I127" s="40"/>
      <c r="J127" s="41"/>
    </row>
    <row r="128" spans="1:16">
      <c r="A128" s="25" t="s">
        <v>36</v>
      </c>
      <c r="B128" s="26"/>
      <c r="C128" s="27" t="s">
        <v>225</v>
      </c>
      <c r="D128" s="28"/>
      <c r="E128" s="25" t="s">
        <v>226</v>
      </c>
      <c r="F128" s="28"/>
      <c r="G128" s="28"/>
      <c r="H128" s="28"/>
      <c r="I128" s="29">
        <f>SUMIFS(I129:I132,A129:A132,"P")</f>
        <v>0</v>
      </c>
      <c r="J128" s="30"/>
    </row>
    <row r="129" spans="1:16">
      <c r="A129" s="31" t="s">
        <v>39</v>
      </c>
      <c r="B129" s="31">
        <v>30</v>
      </c>
      <c r="C129" s="32" t="s">
        <v>227</v>
      </c>
      <c r="D129" s="31" t="s">
        <v>41</v>
      </c>
      <c r="E129" s="33" t="s">
        <v>228</v>
      </c>
      <c r="F129" s="34" t="s">
        <v>106</v>
      </c>
      <c r="G129" s="35">
        <v>20</v>
      </c>
      <c r="H129" s="36">
        <v>0</v>
      </c>
      <c r="I129" s="37">
        <f>ROUND(G129*H129,P4)</f>
        <v>0</v>
      </c>
      <c r="J129" s="34" t="s">
        <v>44</v>
      </c>
      <c r="O129" s="38">
        <f>I129*0.21</f>
        <v>0</v>
      </c>
      <c r="P129">
        <v>3</v>
      </c>
    </row>
    <row r="130" spans="1:16" ht="58.3">
      <c r="A130" s="31" t="s">
        <v>45</v>
      </c>
      <c r="B130" s="39"/>
      <c r="C130" s="40"/>
      <c r="D130" s="40"/>
      <c r="E130" s="33" t="s">
        <v>229</v>
      </c>
      <c r="F130" s="40"/>
      <c r="G130" s="40"/>
      <c r="H130" s="40"/>
      <c r="I130" s="40"/>
      <c r="J130" s="41"/>
    </row>
    <row r="131" spans="1:16">
      <c r="A131" s="31" t="s">
        <v>47</v>
      </c>
      <c r="B131" s="39"/>
      <c r="C131" s="40"/>
      <c r="D131" s="40"/>
      <c r="E131" s="42" t="s">
        <v>82</v>
      </c>
      <c r="F131" s="40"/>
      <c r="G131" s="40"/>
      <c r="H131" s="40"/>
      <c r="I131" s="40"/>
      <c r="J131" s="41"/>
    </row>
    <row r="132" spans="1:16" ht="72.900000000000006">
      <c r="A132" s="31" t="s">
        <v>49</v>
      </c>
      <c r="B132" s="39"/>
      <c r="C132" s="40"/>
      <c r="D132" s="40"/>
      <c r="E132" s="33" t="s">
        <v>230</v>
      </c>
      <c r="F132" s="40"/>
      <c r="G132" s="40"/>
      <c r="H132" s="40"/>
      <c r="I132" s="40"/>
      <c r="J132" s="41"/>
    </row>
    <row r="133" spans="1:16">
      <c r="A133" s="25" t="s">
        <v>36</v>
      </c>
      <c r="B133" s="26"/>
      <c r="C133" s="27" t="s">
        <v>76</v>
      </c>
      <c r="D133" s="28"/>
      <c r="E133" s="25" t="s">
        <v>77</v>
      </c>
      <c r="F133" s="28"/>
      <c r="G133" s="28"/>
      <c r="H133" s="28"/>
      <c r="I133" s="29">
        <f>SUMIFS(I134:I137,A134:A137,"P")</f>
        <v>0</v>
      </c>
      <c r="J133" s="30"/>
    </row>
    <row r="134" spans="1:16">
      <c r="A134" s="31" t="s">
        <v>39</v>
      </c>
      <c r="B134" s="31">
        <v>31</v>
      </c>
      <c r="C134" s="32" t="s">
        <v>231</v>
      </c>
      <c r="D134" s="31" t="s">
        <v>102</v>
      </c>
      <c r="E134" s="33" t="s">
        <v>232</v>
      </c>
      <c r="F134" s="34" t="s">
        <v>80</v>
      </c>
      <c r="G134" s="35">
        <v>1</v>
      </c>
      <c r="H134" s="36">
        <v>0</v>
      </c>
      <c r="I134" s="37">
        <f>ROUND(G134*H134,P4)</f>
        <v>0</v>
      </c>
      <c r="J134" s="34" t="s">
        <v>44</v>
      </c>
      <c r="O134" s="38">
        <f>I134*0.21</f>
        <v>0</v>
      </c>
      <c r="P134">
        <v>3</v>
      </c>
    </row>
    <row r="135" spans="1:16" ht="43.75">
      <c r="A135" s="31" t="s">
        <v>45</v>
      </c>
      <c r="B135" s="39"/>
      <c r="C135" s="40"/>
      <c r="D135" s="40"/>
      <c r="E135" s="33" t="s">
        <v>233</v>
      </c>
      <c r="F135" s="40"/>
      <c r="G135" s="40"/>
      <c r="H135" s="40"/>
      <c r="I135" s="40"/>
      <c r="J135" s="41"/>
    </row>
    <row r="136" spans="1:16">
      <c r="A136" s="31" t="s">
        <v>47</v>
      </c>
      <c r="B136" s="39"/>
      <c r="C136" s="40"/>
      <c r="D136" s="40"/>
      <c r="E136" s="42" t="s">
        <v>48</v>
      </c>
      <c r="F136" s="40"/>
      <c r="G136" s="40"/>
      <c r="H136" s="40"/>
      <c r="I136" s="40"/>
      <c r="J136" s="41"/>
    </row>
    <row r="137" spans="1:16">
      <c r="A137" s="31" t="s">
        <v>49</v>
      </c>
      <c r="B137" s="39"/>
      <c r="C137" s="40"/>
      <c r="D137" s="40"/>
      <c r="E137" s="46"/>
      <c r="F137" s="40"/>
      <c r="G137" s="40"/>
      <c r="H137" s="40"/>
      <c r="I137" s="40"/>
      <c r="J137" s="41"/>
    </row>
    <row r="138" spans="1:16">
      <c r="A138" s="25" t="s">
        <v>36</v>
      </c>
      <c r="B138" s="26"/>
      <c r="C138" s="27" t="s">
        <v>234</v>
      </c>
      <c r="D138" s="28"/>
      <c r="E138" s="25" t="s">
        <v>235</v>
      </c>
      <c r="F138" s="28"/>
      <c r="G138" s="28"/>
      <c r="H138" s="28"/>
      <c r="I138" s="29">
        <f>SUMIFS(I139:I162,A139:A162,"P")</f>
        <v>0</v>
      </c>
      <c r="J138" s="30"/>
    </row>
    <row r="139" spans="1:16">
      <c r="A139" s="31" t="s">
        <v>39</v>
      </c>
      <c r="B139" s="31">
        <v>32</v>
      </c>
      <c r="C139" s="32" t="s">
        <v>236</v>
      </c>
      <c r="D139" s="31" t="s">
        <v>41</v>
      </c>
      <c r="E139" s="33" t="s">
        <v>237</v>
      </c>
      <c r="F139" s="34" t="s">
        <v>132</v>
      </c>
      <c r="G139" s="35">
        <v>6</v>
      </c>
      <c r="H139" s="36">
        <v>0</v>
      </c>
      <c r="I139" s="37">
        <f>ROUND(G139*H139,P4)</f>
        <v>0</v>
      </c>
      <c r="J139" s="34" t="s">
        <v>44</v>
      </c>
      <c r="O139" s="38">
        <f>I139*0.21</f>
        <v>0</v>
      </c>
      <c r="P139">
        <v>3</v>
      </c>
    </row>
    <row r="140" spans="1:16">
      <c r="A140" s="31" t="s">
        <v>45</v>
      </c>
      <c r="B140" s="39"/>
      <c r="C140" s="40"/>
      <c r="D140" s="40"/>
      <c r="E140" s="33" t="s">
        <v>238</v>
      </c>
      <c r="F140" s="40"/>
      <c r="G140" s="40"/>
      <c r="H140" s="40"/>
      <c r="I140" s="40"/>
      <c r="J140" s="41"/>
    </row>
    <row r="141" spans="1:16">
      <c r="A141" s="31" t="s">
        <v>47</v>
      </c>
      <c r="B141" s="39"/>
      <c r="C141" s="40"/>
      <c r="D141" s="40"/>
      <c r="E141" s="42" t="s">
        <v>239</v>
      </c>
      <c r="F141" s="40"/>
      <c r="G141" s="40"/>
      <c r="H141" s="40"/>
      <c r="I141" s="40"/>
      <c r="J141" s="41"/>
    </row>
    <row r="142" spans="1:16" ht="58.3">
      <c r="A142" s="31" t="s">
        <v>49</v>
      </c>
      <c r="B142" s="39"/>
      <c r="C142" s="40"/>
      <c r="D142" s="40"/>
      <c r="E142" s="33" t="s">
        <v>240</v>
      </c>
      <c r="F142" s="40"/>
      <c r="G142" s="40"/>
      <c r="H142" s="40"/>
      <c r="I142" s="40"/>
      <c r="J142" s="41"/>
    </row>
    <row r="143" spans="1:16">
      <c r="A143" s="31" t="s">
        <v>39</v>
      </c>
      <c r="B143" s="31">
        <v>33</v>
      </c>
      <c r="C143" s="32" t="s">
        <v>241</v>
      </c>
      <c r="D143" s="31" t="s">
        <v>41</v>
      </c>
      <c r="E143" s="33" t="s">
        <v>242</v>
      </c>
      <c r="F143" s="34" t="s">
        <v>80</v>
      </c>
      <c r="G143" s="35">
        <v>1</v>
      </c>
      <c r="H143" s="36">
        <v>0</v>
      </c>
      <c r="I143" s="37">
        <f>ROUND(G143*H143,P4)</f>
        <v>0</v>
      </c>
      <c r="J143" s="34" t="s">
        <v>44</v>
      </c>
      <c r="O143" s="38">
        <f>I143*0.21</f>
        <v>0</v>
      </c>
      <c r="P143">
        <v>3</v>
      </c>
    </row>
    <row r="144" spans="1:16" ht="29.15">
      <c r="A144" s="31" t="s">
        <v>45</v>
      </c>
      <c r="B144" s="39"/>
      <c r="C144" s="40"/>
      <c r="D144" s="40"/>
      <c r="E144" s="33" t="s">
        <v>243</v>
      </c>
      <c r="F144" s="40"/>
      <c r="G144" s="40"/>
      <c r="H144" s="40"/>
      <c r="I144" s="40"/>
      <c r="J144" s="41"/>
    </row>
    <row r="145" spans="1:16">
      <c r="A145" s="31" t="s">
        <v>47</v>
      </c>
      <c r="B145" s="39"/>
      <c r="C145" s="40"/>
      <c r="D145" s="40"/>
      <c r="E145" s="42" t="s">
        <v>48</v>
      </c>
      <c r="F145" s="40"/>
      <c r="G145" s="40"/>
      <c r="H145" s="40"/>
      <c r="I145" s="40"/>
      <c r="J145" s="41"/>
    </row>
    <row r="146" spans="1:16" ht="43.75">
      <c r="A146" s="31" t="s">
        <v>49</v>
      </c>
      <c r="B146" s="39"/>
      <c r="C146" s="40"/>
      <c r="D146" s="40"/>
      <c r="E146" s="33" t="s">
        <v>244</v>
      </c>
      <c r="F146" s="40"/>
      <c r="G146" s="40"/>
      <c r="H146" s="40"/>
      <c r="I146" s="40"/>
      <c r="J146" s="41"/>
    </row>
    <row r="147" spans="1:16">
      <c r="A147" s="31" t="s">
        <v>39</v>
      </c>
      <c r="B147" s="31">
        <v>34</v>
      </c>
      <c r="C147" s="32" t="s">
        <v>245</v>
      </c>
      <c r="D147" s="31" t="s">
        <v>41</v>
      </c>
      <c r="E147" s="33" t="s">
        <v>246</v>
      </c>
      <c r="F147" s="34" t="s">
        <v>80</v>
      </c>
      <c r="G147" s="35">
        <v>19</v>
      </c>
      <c r="H147" s="36">
        <v>0</v>
      </c>
      <c r="I147" s="37">
        <f>ROUND(G147*H147,P4)</f>
        <v>0</v>
      </c>
      <c r="J147" s="34" t="s">
        <v>44</v>
      </c>
      <c r="O147" s="38">
        <f>I147*0.21</f>
        <v>0</v>
      </c>
      <c r="P147">
        <v>3</v>
      </c>
    </row>
    <row r="148" spans="1:16" ht="29.15">
      <c r="A148" s="31" t="s">
        <v>45</v>
      </c>
      <c r="B148" s="39"/>
      <c r="C148" s="40"/>
      <c r="D148" s="40"/>
      <c r="E148" s="33" t="s">
        <v>247</v>
      </c>
      <c r="F148" s="40"/>
      <c r="G148" s="40"/>
      <c r="H148" s="40"/>
      <c r="I148" s="40"/>
      <c r="J148" s="41"/>
    </row>
    <row r="149" spans="1:16">
      <c r="A149" s="31" t="s">
        <v>47</v>
      </c>
      <c r="B149" s="39"/>
      <c r="C149" s="40"/>
      <c r="D149" s="40"/>
      <c r="E149" s="42" t="s">
        <v>248</v>
      </c>
      <c r="F149" s="40"/>
      <c r="G149" s="40"/>
      <c r="H149" s="40"/>
      <c r="I149" s="40"/>
      <c r="J149" s="41"/>
    </row>
    <row r="150" spans="1:16" ht="29.15">
      <c r="A150" s="31" t="s">
        <v>49</v>
      </c>
      <c r="B150" s="39"/>
      <c r="C150" s="40"/>
      <c r="D150" s="40"/>
      <c r="E150" s="33" t="s">
        <v>249</v>
      </c>
      <c r="F150" s="40"/>
      <c r="G150" s="40"/>
      <c r="H150" s="40"/>
      <c r="I150" s="40"/>
      <c r="J150" s="41"/>
    </row>
    <row r="151" spans="1:16">
      <c r="A151" s="31" t="s">
        <v>39</v>
      </c>
      <c r="B151" s="31">
        <v>35</v>
      </c>
      <c r="C151" s="32" t="s">
        <v>250</v>
      </c>
      <c r="D151" s="31" t="s">
        <v>41</v>
      </c>
      <c r="E151" s="33" t="s">
        <v>251</v>
      </c>
      <c r="F151" s="34" t="s">
        <v>80</v>
      </c>
      <c r="G151" s="35">
        <v>8</v>
      </c>
      <c r="H151" s="36">
        <v>0</v>
      </c>
      <c r="I151" s="37">
        <f>ROUND(G151*H151,P4)</f>
        <v>0</v>
      </c>
      <c r="J151" s="34" t="s">
        <v>44</v>
      </c>
      <c r="O151" s="38">
        <f>I151*0.21</f>
        <v>0</v>
      </c>
      <c r="P151">
        <v>3</v>
      </c>
    </row>
    <row r="152" spans="1:16" ht="43.75">
      <c r="A152" s="31" t="s">
        <v>45</v>
      </c>
      <c r="B152" s="39"/>
      <c r="C152" s="40"/>
      <c r="D152" s="40"/>
      <c r="E152" s="33" t="s">
        <v>252</v>
      </c>
      <c r="F152" s="40"/>
      <c r="G152" s="40"/>
      <c r="H152" s="40"/>
      <c r="I152" s="40"/>
      <c r="J152" s="41"/>
    </row>
    <row r="153" spans="1:16">
      <c r="A153" s="31" t="s">
        <v>47</v>
      </c>
      <c r="B153" s="39"/>
      <c r="C153" s="40"/>
      <c r="D153" s="40"/>
      <c r="E153" s="42" t="s">
        <v>253</v>
      </c>
      <c r="F153" s="40"/>
      <c r="G153" s="40"/>
      <c r="H153" s="40"/>
      <c r="I153" s="40"/>
      <c r="J153" s="41"/>
    </row>
    <row r="154" spans="1:16" ht="43.75">
      <c r="A154" s="31" t="s">
        <v>49</v>
      </c>
      <c r="B154" s="39"/>
      <c r="C154" s="40"/>
      <c r="D154" s="40"/>
      <c r="E154" s="33" t="s">
        <v>254</v>
      </c>
      <c r="F154" s="40"/>
      <c r="G154" s="40"/>
      <c r="H154" s="40"/>
      <c r="I154" s="40"/>
      <c r="J154" s="41"/>
    </row>
    <row r="155" spans="1:16">
      <c r="A155" s="31" t="s">
        <v>39</v>
      </c>
      <c r="B155" s="31">
        <v>36</v>
      </c>
      <c r="C155" s="32" t="s">
        <v>255</v>
      </c>
      <c r="D155" s="31" t="s">
        <v>41</v>
      </c>
      <c r="E155" s="33" t="s">
        <v>256</v>
      </c>
      <c r="F155" s="34" t="s">
        <v>80</v>
      </c>
      <c r="G155" s="35">
        <v>1</v>
      </c>
      <c r="H155" s="36">
        <v>0</v>
      </c>
      <c r="I155" s="37">
        <f>ROUND(G155*H155,P4)</f>
        <v>0</v>
      </c>
      <c r="J155" s="34" t="s">
        <v>44</v>
      </c>
      <c r="O155" s="38">
        <f>I155*0.21</f>
        <v>0</v>
      </c>
      <c r="P155">
        <v>3</v>
      </c>
    </row>
    <row r="156" spans="1:16" ht="43.75">
      <c r="A156" s="31" t="s">
        <v>45</v>
      </c>
      <c r="B156" s="39"/>
      <c r="C156" s="40"/>
      <c r="D156" s="40"/>
      <c r="E156" s="33" t="s">
        <v>257</v>
      </c>
      <c r="F156" s="40"/>
      <c r="G156" s="40"/>
      <c r="H156" s="40"/>
      <c r="I156" s="40"/>
      <c r="J156" s="41"/>
    </row>
    <row r="157" spans="1:16">
      <c r="A157" s="31" t="s">
        <v>47</v>
      </c>
      <c r="B157" s="39"/>
      <c r="C157" s="40"/>
      <c r="D157" s="40"/>
      <c r="E157" s="42" t="s">
        <v>48</v>
      </c>
      <c r="F157" s="40"/>
      <c r="G157" s="40"/>
      <c r="H157" s="40"/>
      <c r="I157" s="40"/>
      <c r="J157" s="41"/>
    </row>
    <row r="158" spans="1:16" ht="43.75">
      <c r="A158" s="31" t="s">
        <v>49</v>
      </c>
      <c r="B158" s="39"/>
      <c r="C158" s="40"/>
      <c r="D158" s="40"/>
      <c r="E158" s="33" t="s">
        <v>254</v>
      </c>
      <c r="F158" s="40"/>
      <c r="G158" s="40"/>
      <c r="H158" s="40"/>
      <c r="I158" s="40"/>
      <c r="J158" s="41"/>
    </row>
    <row r="159" spans="1:16">
      <c r="A159" s="31" t="s">
        <v>39</v>
      </c>
      <c r="B159" s="31">
        <v>37</v>
      </c>
      <c r="C159" s="32" t="s">
        <v>258</v>
      </c>
      <c r="D159" s="31" t="s">
        <v>41</v>
      </c>
      <c r="E159" s="33" t="s">
        <v>259</v>
      </c>
      <c r="F159" s="34" t="s">
        <v>80</v>
      </c>
      <c r="G159" s="35">
        <v>19</v>
      </c>
      <c r="H159" s="36">
        <v>0</v>
      </c>
      <c r="I159" s="37">
        <f>ROUND(G159*H159,P4)</f>
        <v>0</v>
      </c>
      <c r="J159" s="34" t="s">
        <v>44</v>
      </c>
      <c r="O159" s="38">
        <f>I159*0.21</f>
        <v>0</v>
      </c>
      <c r="P159">
        <v>3</v>
      </c>
    </row>
    <row r="160" spans="1:16" ht="43.75">
      <c r="A160" s="31" t="s">
        <v>45</v>
      </c>
      <c r="B160" s="39"/>
      <c r="C160" s="40"/>
      <c r="D160" s="40"/>
      <c r="E160" s="33" t="s">
        <v>260</v>
      </c>
      <c r="F160" s="40"/>
      <c r="G160" s="40"/>
      <c r="H160" s="40"/>
      <c r="I160" s="40"/>
      <c r="J160" s="41"/>
    </row>
    <row r="161" spans="1:16">
      <c r="A161" s="31" t="s">
        <v>47</v>
      </c>
      <c r="B161" s="39"/>
      <c r="C161" s="40"/>
      <c r="D161" s="40"/>
      <c r="E161" s="42" t="s">
        <v>248</v>
      </c>
      <c r="F161" s="40"/>
      <c r="G161" s="40"/>
      <c r="H161" s="40"/>
      <c r="I161" s="40"/>
      <c r="J161" s="41"/>
    </row>
    <row r="162" spans="1:16" ht="43.75">
      <c r="A162" s="31" t="s">
        <v>49</v>
      </c>
      <c r="B162" s="39"/>
      <c r="C162" s="40"/>
      <c r="D162" s="40"/>
      <c r="E162" s="33" t="s">
        <v>254</v>
      </c>
      <c r="F162" s="40"/>
      <c r="G162" s="40"/>
      <c r="H162" s="40"/>
      <c r="I162" s="40"/>
      <c r="J162" s="41"/>
    </row>
    <row r="163" spans="1:16">
      <c r="A163" s="25" t="s">
        <v>36</v>
      </c>
      <c r="B163" s="26"/>
      <c r="C163" s="27" t="s">
        <v>261</v>
      </c>
      <c r="D163" s="28"/>
      <c r="E163" s="25" t="s">
        <v>262</v>
      </c>
      <c r="F163" s="28"/>
      <c r="G163" s="28"/>
      <c r="H163" s="28"/>
      <c r="I163" s="29">
        <f>SUMIFS(I164:I207,A164:A207,"P")</f>
        <v>0</v>
      </c>
      <c r="J163" s="30"/>
    </row>
    <row r="164" spans="1:16">
      <c r="A164" s="31" t="s">
        <v>39</v>
      </c>
      <c r="B164" s="31">
        <v>38</v>
      </c>
      <c r="C164" s="32" t="s">
        <v>263</v>
      </c>
      <c r="D164" s="31" t="s">
        <v>102</v>
      </c>
      <c r="E164" s="33" t="s">
        <v>264</v>
      </c>
      <c r="F164" s="34" t="s">
        <v>132</v>
      </c>
      <c r="G164" s="35">
        <v>304</v>
      </c>
      <c r="H164" s="36">
        <v>0</v>
      </c>
      <c r="I164" s="37">
        <f>ROUND(G164*H164,P4)</f>
        <v>0</v>
      </c>
      <c r="J164" s="34" t="s">
        <v>44</v>
      </c>
      <c r="O164" s="38">
        <f>I164*0.21</f>
        <v>0</v>
      </c>
      <c r="P164">
        <v>3</v>
      </c>
    </row>
    <row r="165" spans="1:16" ht="408">
      <c r="A165" s="31" t="s">
        <v>45</v>
      </c>
      <c r="B165" s="39"/>
      <c r="C165" s="40"/>
      <c r="D165" s="40"/>
      <c r="E165" s="33" t="s">
        <v>265</v>
      </c>
      <c r="F165" s="40"/>
      <c r="G165" s="40"/>
      <c r="H165" s="40"/>
      <c r="I165" s="40"/>
      <c r="J165" s="41"/>
    </row>
    <row r="166" spans="1:16">
      <c r="A166" s="31" t="s">
        <v>47</v>
      </c>
      <c r="B166" s="39"/>
      <c r="C166" s="40"/>
      <c r="D166" s="40"/>
      <c r="E166" s="42" t="s">
        <v>266</v>
      </c>
      <c r="F166" s="40"/>
      <c r="G166" s="40"/>
      <c r="H166" s="40"/>
      <c r="I166" s="40"/>
      <c r="J166" s="41"/>
    </row>
    <row r="167" spans="1:16" ht="58.3">
      <c r="A167" s="31" t="s">
        <v>49</v>
      </c>
      <c r="B167" s="39"/>
      <c r="C167" s="40"/>
      <c r="D167" s="40"/>
      <c r="E167" s="33" t="s">
        <v>267</v>
      </c>
      <c r="F167" s="40"/>
      <c r="G167" s="40"/>
      <c r="H167" s="40"/>
      <c r="I167" s="40"/>
      <c r="J167" s="41"/>
    </row>
    <row r="168" spans="1:16">
      <c r="A168" s="31" t="s">
        <v>39</v>
      </c>
      <c r="B168" s="31">
        <v>39</v>
      </c>
      <c r="C168" s="32" t="s">
        <v>268</v>
      </c>
      <c r="D168" s="31" t="s">
        <v>41</v>
      </c>
      <c r="E168" s="33" t="s">
        <v>269</v>
      </c>
      <c r="F168" s="34" t="s">
        <v>132</v>
      </c>
      <c r="G168" s="35">
        <v>31</v>
      </c>
      <c r="H168" s="36">
        <v>0</v>
      </c>
      <c r="I168" s="37">
        <f>ROUND(G168*H168,P4)</f>
        <v>0</v>
      </c>
      <c r="J168" s="34" t="s">
        <v>44</v>
      </c>
      <c r="O168" s="38">
        <f>I168*0.21</f>
        <v>0</v>
      </c>
      <c r="P168">
        <v>3</v>
      </c>
    </row>
    <row r="169" spans="1:16" ht="233.15">
      <c r="A169" s="31" t="s">
        <v>45</v>
      </c>
      <c r="B169" s="39"/>
      <c r="C169" s="40"/>
      <c r="D169" s="40"/>
      <c r="E169" s="33" t="s">
        <v>270</v>
      </c>
      <c r="F169" s="40"/>
      <c r="G169" s="40"/>
      <c r="H169" s="40"/>
      <c r="I169" s="40"/>
      <c r="J169" s="41"/>
    </row>
    <row r="170" spans="1:16">
      <c r="A170" s="31" t="s">
        <v>47</v>
      </c>
      <c r="B170" s="39"/>
      <c r="C170" s="40"/>
      <c r="D170" s="40"/>
      <c r="E170" s="42" t="s">
        <v>271</v>
      </c>
      <c r="F170" s="40"/>
      <c r="G170" s="40"/>
      <c r="H170" s="40"/>
      <c r="I170" s="40"/>
      <c r="J170" s="41"/>
    </row>
    <row r="171" spans="1:16" ht="58.3">
      <c r="A171" s="31" t="s">
        <v>49</v>
      </c>
      <c r="B171" s="39"/>
      <c r="C171" s="40"/>
      <c r="D171" s="40"/>
      <c r="E171" s="33" t="s">
        <v>267</v>
      </c>
      <c r="F171" s="40"/>
      <c r="G171" s="40"/>
      <c r="H171" s="40"/>
      <c r="I171" s="40"/>
      <c r="J171" s="41"/>
    </row>
    <row r="172" spans="1:16">
      <c r="A172" s="31" t="s">
        <v>39</v>
      </c>
      <c r="B172" s="31">
        <v>40</v>
      </c>
      <c r="C172" s="32" t="s">
        <v>272</v>
      </c>
      <c r="D172" s="31" t="s">
        <v>41</v>
      </c>
      <c r="E172" s="33" t="s">
        <v>273</v>
      </c>
      <c r="F172" s="34" t="s">
        <v>132</v>
      </c>
      <c r="G172" s="35">
        <v>1.5</v>
      </c>
      <c r="H172" s="36">
        <v>0</v>
      </c>
      <c r="I172" s="37">
        <f>ROUND(G172*H172,P4)</f>
        <v>0</v>
      </c>
      <c r="J172" s="34" t="s">
        <v>44</v>
      </c>
      <c r="O172" s="38">
        <f>I172*0.21</f>
        <v>0</v>
      </c>
      <c r="P172">
        <v>3</v>
      </c>
    </row>
    <row r="173" spans="1:16" ht="247.75">
      <c r="A173" s="31" t="s">
        <v>45</v>
      </c>
      <c r="B173" s="39"/>
      <c r="C173" s="40"/>
      <c r="D173" s="40"/>
      <c r="E173" s="33" t="s">
        <v>274</v>
      </c>
      <c r="F173" s="40"/>
      <c r="G173" s="40"/>
      <c r="H173" s="40"/>
      <c r="I173" s="40"/>
      <c r="J173" s="41"/>
    </row>
    <row r="174" spans="1:16">
      <c r="A174" s="31" t="s">
        <v>47</v>
      </c>
      <c r="B174" s="39"/>
      <c r="C174" s="40"/>
      <c r="D174" s="40"/>
      <c r="E174" s="42" t="s">
        <v>275</v>
      </c>
      <c r="F174" s="40"/>
      <c r="G174" s="40"/>
      <c r="H174" s="40"/>
      <c r="I174" s="40"/>
      <c r="J174" s="41"/>
    </row>
    <row r="175" spans="1:16" ht="58.3">
      <c r="A175" s="31" t="s">
        <v>49</v>
      </c>
      <c r="B175" s="39"/>
      <c r="C175" s="40"/>
      <c r="D175" s="40"/>
      <c r="E175" s="33" t="s">
        <v>267</v>
      </c>
      <c r="F175" s="40"/>
      <c r="G175" s="40"/>
      <c r="H175" s="40"/>
      <c r="I175" s="40"/>
      <c r="J175" s="41"/>
    </row>
    <row r="176" spans="1:16">
      <c r="A176" s="31" t="s">
        <v>39</v>
      </c>
      <c r="B176" s="31">
        <v>41</v>
      </c>
      <c r="C176" s="32" t="s">
        <v>276</v>
      </c>
      <c r="D176" s="31" t="s">
        <v>41</v>
      </c>
      <c r="E176" s="33" t="s">
        <v>277</v>
      </c>
      <c r="F176" s="34" t="s">
        <v>132</v>
      </c>
      <c r="G176" s="35">
        <v>72</v>
      </c>
      <c r="H176" s="36">
        <v>0</v>
      </c>
      <c r="I176" s="37">
        <f>ROUND(G176*H176,P4)</f>
        <v>0</v>
      </c>
      <c r="J176" s="34" t="s">
        <v>44</v>
      </c>
      <c r="O176" s="38">
        <f>I176*0.21</f>
        <v>0</v>
      </c>
      <c r="P176">
        <v>3</v>
      </c>
    </row>
    <row r="177" spans="1:16" ht="58.3">
      <c r="A177" s="31" t="s">
        <v>45</v>
      </c>
      <c r="B177" s="39"/>
      <c r="C177" s="40"/>
      <c r="D177" s="40"/>
      <c r="E177" s="33" t="s">
        <v>278</v>
      </c>
      <c r="F177" s="40"/>
      <c r="G177" s="40"/>
      <c r="H177" s="40"/>
      <c r="I177" s="40"/>
      <c r="J177" s="41"/>
    </row>
    <row r="178" spans="1:16">
      <c r="A178" s="31" t="s">
        <v>47</v>
      </c>
      <c r="B178" s="39"/>
      <c r="C178" s="40"/>
      <c r="D178" s="40"/>
      <c r="E178" s="42" t="s">
        <v>279</v>
      </c>
      <c r="F178" s="40"/>
      <c r="G178" s="40"/>
      <c r="H178" s="40"/>
      <c r="I178" s="40"/>
      <c r="J178" s="41"/>
    </row>
    <row r="179" spans="1:16" ht="43.75">
      <c r="A179" s="31" t="s">
        <v>49</v>
      </c>
      <c r="B179" s="39"/>
      <c r="C179" s="40"/>
      <c r="D179" s="40"/>
      <c r="E179" s="33" t="s">
        <v>280</v>
      </c>
      <c r="F179" s="40"/>
      <c r="G179" s="40"/>
      <c r="H179" s="40"/>
      <c r="I179" s="40"/>
      <c r="J179" s="41"/>
    </row>
    <row r="180" spans="1:16" ht="29.15">
      <c r="A180" s="31" t="s">
        <v>39</v>
      </c>
      <c r="B180" s="31">
        <v>42</v>
      </c>
      <c r="C180" s="32" t="s">
        <v>281</v>
      </c>
      <c r="D180" s="31" t="s">
        <v>102</v>
      </c>
      <c r="E180" s="33" t="s">
        <v>282</v>
      </c>
      <c r="F180" s="34" t="s">
        <v>132</v>
      </c>
      <c r="G180" s="35">
        <v>12</v>
      </c>
      <c r="H180" s="36">
        <v>0</v>
      </c>
      <c r="I180" s="37">
        <f>ROUND(G180*H180,P4)</f>
        <v>0</v>
      </c>
      <c r="J180" s="34" t="s">
        <v>44</v>
      </c>
      <c r="O180" s="38">
        <f>I180*0.21</f>
        <v>0</v>
      </c>
      <c r="P180">
        <v>3</v>
      </c>
    </row>
    <row r="181" spans="1:16" ht="306">
      <c r="A181" s="31" t="s">
        <v>45</v>
      </c>
      <c r="B181" s="39"/>
      <c r="C181" s="40"/>
      <c r="D181" s="40"/>
      <c r="E181" s="33" t="s">
        <v>283</v>
      </c>
      <c r="F181" s="40"/>
      <c r="G181" s="40"/>
      <c r="H181" s="40"/>
      <c r="I181" s="40"/>
      <c r="J181" s="41"/>
    </row>
    <row r="182" spans="1:16">
      <c r="A182" s="31" t="s">
        <v>47</v>
      </c>
      <c r="B182" s="39"/>
      <c r="C182" s="40"/>
      <c r="D182" s="40"/>
      <c r="E182" s="42" t="s">
        <v>284</v>
      </c>
      <c r="F182" s="40"/>
      <c r="G182" s="40"/>
      <c r="H182" s="40"/>
      <c r="I182" s="40"/>
      <c r="J182" s="41"/>
    </row>
    <row r="183" spans="1:16" ht="87.45">
      <c r="A183" s="31" t="s">
        <v>49</v>
      </c>
      <c r="B183" s="39"/>
      <c r="C183" s="40"/>
      <c r="D183" s="40"/>
      <c r="E183" s="33" t="s">
        <v>285</v>
      </c>
      <c r="F183" s="40"/>
      <c r="G183" s="40"/>
      <c r="H183" s="40"/>
      <c r="I183" s="40"/>
      <c r="J183" s="41"/>
    </row>
    <row r="184" spans="1:16">
      <c r="A184" s="31" t="s">
        <v>39</v>
      </c>
      <c r="B184" s="31">
        <v>43</v>
      </c>
      <c r="C184" s="32" t="s">
        <v>286</v>
      </c>
      <c r="D184" s="31" t="s">
        <v>41</v>
      </c>
      <c r="E184" s="33" t="s">
        <v>287</v>
      </c>
      <c r="F184" s="34" t="s">
        <v>80</v>
      </c>
      <c r="G184" s="35">
        <v>1</v>
      </c>
      <c r="H184" s="36">
        <v>0</v>
      </c>
      <c r="I184" s="37">
        <f>ROUND(G184*H184,P4)</f>
        <v>0</v>
      </c>
      <c r="J184" s="34" t="s">
        <v>44</v>
      </c>
      <c r="O184" s="38">
        <f>I184*0.21</f>
        <v>0</v>
      </c>
      <c r="P184">
        <v>3</v>
      </c>
    </row>
    <row r="185" spans="1:16" ht="72.900000000000006">
      <c r="A185" s="31" t="s">
        <v>45</v>
      </c>
      <c r="B185" s="39"/>
      <c r="C185" s="40"/>
      <c r="D185" s="40"/>
      <c r="E185" s="33" t="s">
        <v>288</v>
      </c>
      <c r="F185" s="40"/>
      <c r="G185" s="40"/>
      <c r="H185" s="40"/>
      <c r="I185" s="40"/>
      <c r="J185" s="41"/>
    </row>
    <row r="186" spans="1:16">
      <c r="A186" s="31" t="s">
        <v>47</v>
      </c>
      <c r="B186" s="39"/>
      <c r="C186" s="40"/>
      <c r="D186" s="40"/>
      <c r="E186" s="42" t="s">
        <v>48</v>
      </c>
      <c r="F186" s="40"/>
      <c r="G186" s="40"/>
      <c r="H186" s="40"/>
      <c r="I186" s="40"/>
      <c r="J186" s="41"/>
    </row>
    <row r="187" spans="1:16" ht="102">
      <c r="A187" s="31" t="s">
        <v>49</v>
      </c>
      <c r="B187" s="39"/>
      <c r="C187" s="40"/>
      <c r="D187" s="40"/>
      <c r="E187" s="33" t="s">
        <v>289</v>
      </c>
      <c r="F187" s="40"/>
      <c r="G187" s="40"/>
      <c r="H187" s="40"/>
      <c r="I187" s="40"/>
      <c r="J187" s="41"/>
    </row>
    <row r="188" spans="1:16">
      <c r="A188" s="31" t="s">
        <v>39</v>
      </c>
      <c r="B188" s="31">
        <v>44</v>
      </c>
      <c r="C188" s="32" t="s">
        <v>290</v>
      </c>
      <c r="D188" s="31" t="s">
        <v>41</v>
      </c>
      <c r="E188" s="33" t="s">
        <v>291</v>
      </c>
      <c r="F188" s="34" t="s">
        <v>80</v>
      </c>
      <c r="G188" s="35">
        <v>1</v>
      </c>
      <c r="H188" s="36">
        <v>0</v>
      </c>
      <c r="I188" s="37">
        <f>ROUND(G188*H188,P4)</f>
        <v>0</v>
      </c>
      <c r="J188" s="34" t="s">
        <v>44</v>
      </c>
      <c r="O188" s="38">
        <f>I188*0.21</f>
        <v>0</v>
      </c>
      <c r="P188">
        <v>3</v>
      </c>
    </row>
    <row r="189" spans="1:16" ht="72.900000000000006">
      <c r="A189" s="31" t="s">
        <v>45</v>
      </c>
      <c r="B189" s="39"/>
      <c r="C189" s="40"/>
      <c r="D189" s="40"/>
      <c r="E189" s="33" t="s">
        <v>292</v>
      </c>
      <c r="F189" s="40"/>
      <c r="G189" s="40"/>
      <c r="H189" s="40"/>
      <c r="I189" s="40"/>
      <c r="J189" s="41"/>
    </row>
    <row r="190" spans="1:16">
      <c r="A190" s="31" t="s">
        <v>47</v>
      </c>
      <c r="B190" s="39"/>
      <c r="C190" s="40"/>
      <c r="D190" s="40"/>
      <c r="E190" s="42" t="s">
        <v>48</v>
      </c>
      <c r="F190" s="40"/>
      <c r="G190" s="40"/>
      <c r="H190" s="40"/>
      <c r="I190" s="40"/>
      <c r="J190" s="41"/>
    </row>
    <row r="191" spans="1:16" ht="102">
      <c r="A191" s="31" t="s">
        <v>49</v>
      </c>
      <c r="B191" s="39"/>
      <c r="C191" s="40"/>
      <c r="D191" s="40"/>
      <c r="E191" s="33" t="s">
        <v>289</v>
      </c>
      <c r="F191" s="40"/>
      <c r="G191" s="40"/>
      <c r="H191" s="40"/>
      <c r="I191" s="40"/>
      <c r="J191" s="41"/>
    </row>
    <row r="192" spans="1:16">
      <c r="A192" s="31" t="s">
        <v>39</v>
      </c>
      <c r="B192" s="31">
        <v>45</v>
      </c>
      <c r="C192" s="32" t="s">
        <v>293</v>
      </c>
      <c r="D192" s="31" t="s">
        <v>41</v>
      </c>
      <c r="E192" s="33" t="s">
        <v>294</v>
      </c>
      <c r="F192" s="34" t="s">
        <v>106</v>
      </c>
      <c r="G192" s="35">
        <v>300</v>
      </c>
      <c r="H192" s="36">
        <v>0</v>
      </c>
      <c r="I192" s="37">
        <f>ROUND(G192*H192,P4)</f>
        <v>0</v>
      </c>
      <c r="J192" s="34" t="s">
        <v>44</v>
      </c>
      <c r="O192" s="38">
        <f>I192*0.21</f>
        <v>0</v>
      </c>
      <c r="P192">
        <v>3</v>
      </c>
    </row>
    <row r="193" spans="1:16" ht="43.75">
      <c r="A193" s="31" t="s">
        <v>45</v>
      </c>
      <c r="B193" s="39"/>
      <c r="C193" s="40"/>
      <c r="D193" s="40"/>
      <c r="E193" s="33" t="s">
        <v>295</v>
      </c>
      <c r="F193" s="40"/>
      <c r="G193" s="40"/>
      <c r="H193" s="40"/>
      <c r="I193" s="40"/>
      <c r="J193" s="41"/>
    </row>
    <row r="194" spans="1:16">
      <c r="A194" s="31" t="s">
        <v>47</v>
      </c>
      <c r="B194" s="39"/>
      <c r="C194" s="40"/>
      <c r="D194" s="40"/>
      <c r="E194" s="42" t="s">
        <v>192</v>
      </c>
      <c r="F194" s="40"/>
      <c r="G194" s="40"/>
      <c r="H194" s="40"/>
      <c r="I194" s="40"/>
      <c r="J194" s="41"/>
    </row>
    <row r="195" spans="1:16" ht="43.75">
      <c r="A195" s="31" t="s">
        <v>49</v>
      </c>
      <c r="B195" s="39"/>
      <c r="C195" s="40"/>
      <c r="D195" s="40"/>
      <c r="E195" s="33" t="s">
        <v>296</v>
      </c>
      <c r="F195" s="40"/>
      <c r="G195" s="40"/>
      <c r="H195" s="40"/>
      <c r="I195" s="40"/>
      <c r="J195" s="41"/>
    </row>
    <row r="196" spans="1:16">
      <c r="A196" s="31" t="s">
        <v>39</v>
      </c>
      <c r="B196" s="31">
        <v>46</v>
      </c>
      <c r="C196" s="32" t="s">
        <v>297</v>
      </c>
      <c r="D196" s="31" t="s">
        <v>41</v>
      </c>
      <c r="E196" s="33" t="s">
        <v>298</v>
      </c>
      <c r="F196" s="34" t="s">
        <v>106</v>
      </c>
      <c r="G196" s="35">
        <v>300</v>
      </c>
      <c r="H196" s="36">
        <v>0</v>
      </c>
      <c r="I196" s="37">
        <f>ROUND(G196*H196,P4)</f>
        <v>0</v>
      </c>
      <c r="J196" s="34" t="s">
        <v>44</v>
      </c>
      <c r="O196" s="38">
        <f>I196*0.21</f>
        <v>0</v>
      </c>
      <c r="P196">
        <v>3</v>
      </c>
    </row>
    <row r="197" spans="1:16" ht="43.75">
      <c r="A197" s="31" t="s">
        <v>45</v>
      </c>
      <c r="B197" s="39"/>
      <c r="C197" s="40"/>
      <c r="D197" s="40"/>
      <c r="E197" s="33" t="s">
        <v>299</v>
      </c>
      <c r="F197" s="40"/>
      <c r="G197" s="40"/>
      <c r="H197" s="40"/>
      <c r="I197" s="40"/>
      <c r="J197" s="41"/>
    </row>
    <row r="198" spans="1:16">
      <c r="A198" s="31" t="s">
        <v>47</v>
      </c>
      <c r="B198" s="39"/>
      <c r="C198" s="40"/>
      <c r="D198" s="40"/>
      <c r="E198" s="42" t="s">
        <v>192</v>
      </c>
      <c r="F198" s="40"/>
      <c r="G198" s="40"/>
      <c r="H198" s="40"/>
      <c r="I198" s="40"/>
      <c r="J198" s="41"/>
    </row>
    <row r="199" spans="1:16" ht="43.75">
      <c r="A199" s="31" t="s">
        <v>49</v>
      </c>
      <c r="B199" s="39"/>
      <c r="C199" s="40"/>
      <c r="D199" s="40"/>
      <c r="E199" s="33" t="s">
        <v>296</v>
      </c>
      <c r="F199" s="40"/>
      <c r="G199" s="40"/>
      <c r="H199" s="40"/>
      <c r="I199" s="40"/>
      <c r="J199" s="41"/>
    </row>
    <row r="200" spans="1:16">
      <c r="A200" s="31" t="s">
        <v>39</v>
      </c>
      <c r="B200" s="31">
        <v>47</v>
      </c>
      <c r="C200" s="32" t="s">
        <v>300</v>
      </c>
      <c r="D200" s="31" t="s">
        <v>102</v>
      </c>
      <c r="E200" s="33" t="s">
        <v>301</v>
      </c>
      <c r="F200" s="34" t="s">
        <v>106</v>
      </c>
      <c r="G200" s="35">
        <v>240</v>
      </c>
      <c r="H200" s="36">
        <v>0</v>
      </c>
      <c r="I200" s="37">
        <f>ROUND(G200*H200,P4)</f>
        <v>0</v>
      </c>
      <c r="J200" s="34" t="s">
        <v>44</v>
      </c>
      <c r="O200" s="38">
        <f>I200*0.21</f>
        <v>0</v>
      </c>
      <c r="P200">
        <v>3</v>
      </c>
    </row>
    <row r="201" spans="1:16" ht="43.75">
      <c r="A201" s="31" t="s">
        <v>45</v>
      </c>
      <c r="B201" s="39"/>
      <c r="C201" s="40"/>
      <c r="D201" s="40"/>
      <c r="E201" s="33" t="s">
        <v>302</v>
      </c>
      <c r="F201" s="40"/>
      <c r="G201" s="40"/>
      <c r="H201" s="40"/>
      <c r="I201" s="40"/>
      <c r="J201" s="41"/>
    </row>
    <row r="202" spans="1:16">
      <c r="A202" s="31" t="s">
        <v>47</v>
      </c>
      <c r="B202" s="39"/>
      <c r="C202" s="40"/>
      <c r="D202" s="40"/>
      <c r="E202" s="42" t="s">
        <v>303</v>
      </c>
      <c r="F202" s="40"/>
      <c r="G202" s="40"/>
      <c r="H202" s="40"/>
      <c r="I202" s="40"/>
      <c r="J202" s="41"/>
    </row>
    <row r="203" spans="1:16" ht="43.75">
      <c r="A203" s="31" t="s">
        <v>49</v>
      </c>
      <c r="B203" s="39"/>
      <c r="C203" s="40"/>
      <c r="D203" s="40"/>
      <c r="E203" s="33" t="s">
        <v>296</v>
      </c>
      <c r="F203" s="40"/>
      <c r="G203" s="40"/>
      <c r="H203" s="40"/>
      <c r="I203" s="40"/>
      <c r="J203" s="41"/>
    </row>
    <row r="204" spans="1:16">
      <c r="A204" s="31" t="s">
        <v>39</v>
      </c>
      <c r="B204" s="31">
        <v>48</v>
      </c>
      <c r="C204" s="32" t="s">
        <v>304</v>
      </c>
      <c r="D204" s="31" t="s">
        <v>41</v>
      </c>
      <c r="E204" s="33" t="s">
        <v>305</v>
      </c>
      <c r="F204" s="34" t="s">
        <v>80</v>
      </c>
      <c r="G204" s="35">
        <v>2</v>
      </c>
      <c r="H204" s="36">
        <v>0</v>
      </c>
      <c r="I204" s="37">
        <f>ROUND(G204*H204,P4)</f>
        <v>0</v>
      </c>
      <c r="J204" s="34" t="s">
        <v>44</v>
      </c>
      <c r="O204" s="38">
        <f>I204*0.21</f>
        <v>0</v>
      </c>
      <c r="P204">
        <v>3</v>
      </c>
    </row>
    <row r="205" spans="1:16" ht="131.15">
      <c r="A205" s="31" t="s">
        <v>45</v>
      </c>
      <c r="B205" s="39"/>
      <c r="C205" s="40"/>
      <c r="D205" s="40"/>
      <c r="E205" s="33" t="s">
        <v>306</v>
      </c>
      <c r="F205" s="40"/>
      <c r="G205" s="40"/>
      <c r="H205" s="40"/>
      <c r="I205" s="40"/>
      <c r="J205" s="41"/>
    </row>
    <row r="206" spans="1:16">
      <c r="A206" s="31" t="s">
        <v>47</v>
      </c>
      <c r="B206" s="39"/>
      <c r="C206" s="40"/>
      <c r="D206" s="40"/>
      <c r="E206" s="42" t="s">
        <v>113</v>
      </c>
      <c r="F206" s="40"/>
      <c r="G206" s="40"/>
      <c r="H206" s="40"/>
      <c r="I206" s="40"/>
      <c r="J206" s="41"/>
    </row>
    <row r="207" spans="1:16" ht="87.45">
      <c r="A207" s="31" t="s">
        <v>49</v>
      </c>
      <c r="B207" s="43"/>
      <c r="C207" s="44"/>
      <c r="D207" s="44"/>
      <c r="E207" s="33" t="s">
        <v>307</v>
      </c>
      <c r="F207" s="44"/>
      <c r="G207" s="44"/>
      <c r="H207" s="44"/>
      <c r="I207" s="44"/>
      <c r="J207" s="45"/>
    </row>
  </sheetData>
  <sheetProtection algorithmName="SHA-512" hashValue="xc0kOibsuQkkBNfbz2TsXaPlyO0SNli3Jb92I5ug3etTrq7CgjXELB9loUOsMBWzahG4ZNZVu2CmYt+53O/pUQ==" saltValue="z514q1zPjHG6KjRpJDscby9Mee6kjyjgGiAE+kh+CRPCipShSL0DUDE0GJigU+b6mX1ndhR/3lXRLexNZwkPEA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4"/>
  <sheetViews>
    <sheetView topLeftCell="B1" workbookViewId="0"/>
  </sheetViews>
  <sheetFormatPr defaultRowHeight="14.6"/>
  <cols>
    <col min="1" max="1" width="9.23046875" hidden="1"/>
    <col min="2" max="2" width="15.23046875" customWidth="1"/>
    <col min="3" max="3" width="9.15234375" customWidth="1"/>
    <col min="4" max="4" width="12.23046875" customWidth="1"/>
    <col min="5" max="5" width="61.07421875" customWidth="1"/>
    <col min="6" max="6" width="12.23046875" customWidth="1"/>
    <col min="7" max="9" width="15.23046875" customWidth="1"/>
    <col min="10" max="10" width="14.61328125" bestFit="1" customWidth="1"/>
    <col min="15" max="16" width="9.23046875" hidden="1"/>
  </cols>
  <sheetData>
    <row r="1" spans="1:16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0.149999999999999">
      <c r="A2" s="1"/>
      <c r="B2" s="13"/>
      <c r="C2" s="14"/>
      <c r="D2" s="14"/>
      <c r="E2" s="15" t="s">
        <v>18</v>
      </c>
      <c r="F2" s="14"/>
      <c r="G2" s="14"/>
      <c r="H2" s="14"/>
      <c r="I2" s="14"/>
      <c r="J2" s="16"/>
    </row>
    <row r="3" spans="1:16">
      <c r="A3" s="3" t="s">
        <v>19</v>
      </c>
      <c r="B3" s="17" t="s">
        <v>20</v>
      </c>
      <c r="C3" s="49" t="s">
        <v>21</v>
      </c>
      <c r="D3" s="50"/>
      <c r="E3" s="18" t="s">
        <v>22</v>
      </c>
      <c r="F3" s="14"/>
      <c r="G3" s="14"/>
      <c r="H3" s="19" t="s">
        <v>15</v>
      </c>
      <c r="I3" s="20">
        <f>SUMIFS(I8:I64,A8:A64,"SD")</f>
        <v>0</v>
      </c>
      <c r="J3" s="16"/>
      <c r="O3">
        <v>0</v>
      </c>
      <c r="P3">
        <v>2</v>
      </c>
    </row>
    <row r="4" spans="1:16">
      <c r="A4" s="3" t="s">
        <v>23</v>
      </c>
      <c r="B4" s="17" t="s">
        <v>24</v>
      </c>
      <c r="C4" s="49" t="s">
        <v>15</v>
      </c>
      <c r="D4" s="50"/>
      <c r="E4" s="18" t="s">
        <v>14</v>
      </c>
      <c r="F4" s="14"/>
      <c r="G4" s="14"/>
      <c r="H4" s="14"/>
      <c r="I4" s="14"/>
      <c r="J4" s="16"/>
      <c r="O4">
        <v>0.15</v>
      </c>
      <c r="P4">
        <v>2</v>
      </c>
    </row>
    <row r="5" spans="1:16">
      <c r="A5" s="51" t="s">
        <v>25</v>
      </c>
      <c r="B5" s="52" t="s">
        <v>26</v>
      </c>
      <c r="C5" s="53" t="s">
        <v>27</v>
      </c>
      <c r="D5" s="53" t="s">
        <v>28</v>
      </c>
      <c r="E5" s="53" t="s">
        <v>29</v>
      </c>
      <c r="F5" s="53" t="s">
        <v>30</v>
      </c>
      <c r="G5" s="53" t="s">
        <v>31</v>
      </c>
      <c r="H5" s="53" t="s">
        <v>32</v>
      </c>
      <c r="I5" s="53"/>
      <c r="J5" s="54" t="s">
        <v>33</v>
      </c>
      <c r="O5">
        <v>0.21</v>
      </c>
    </row>
    <row r="6" spans="1:16">
      <c r="A6" s="51"/>
      <c r="B6" s="52"/>
      <c r="C6" s="53"/>
      <c r="D6" s="53"/>
      <c r="E6" s="53"/>
      <c r="F6" s="53"/>
      <c r="G6" s="53"/>
      <c r="H6" s="6" t="s">
        <v>34</v>
      </c>
      <c r="I6" s="6" t="s">
        <v>35</v>
      </c>
      <c r="J6" s="54"/>
    </row>
    <row r="7" spans="1:16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>
      <c r="A8" s="25" t="s">
        <v>36</v>
      </c>
      <c r="B8" s="26"/>
      <c r="C8" s="27" t="s">
        <v>37</v>
      </c>
      <c r="D8" s="28"/>
      <c r="E8" s="25" t="s">
        <v>38</v>
      </c>
      <c r="F8" s="28"/>
      <c r="G8" s="28"/>
      <c r="H8" s="28"/>
      <c r="I8" s="29">
        <f>SUMIFS(I9:I12,A9:A12,"P")</f>
        <v>0</v>
      </c>
      <c r="J8" s="30"/>
    </row>
    <row r="9" spans="1:16" ht="29.15">
      <c r="A9" s="31" t="s">
        <v>39</v>
      </c>
      <c r="B9" s="31">
        <v>1</v>
      </c>
      <c r="C9" s="32" t="s">
        <v>90</v>
      </c>
      <c r="D9" s="31" t="s">
        <v>41</v>
      </c>
      <c r="E9" s="33" t="s">
        <v>91</v>
      </c>
      <c r="F9" s="34" t="s">
        <v>86</v>
      </c>
      <c r="G9" s="35">
        <v>76.44</v>
      </c>
      <c r="H9" s="36">
        <v>0</v>
      </c>
      <c r="I9" s="37">
        <f>ROUND(G9*H9,P4)</f>
        <v>0</v>
      </c>
      <c r="J9" s="34" t="s">
        <v>44</v>
      </c>
      <c r="O9" s="38">
        <f>I9*0.21</f>
        <v>0</v>
      </c>
      <c r="P9">
        <v>3</v>
      </c>
    </row>
    <row r="10" spans="1:16" ht="43.75">
      <c r="A10" s="31" t="s">
        <v>45</v>
      </c>
      <c r="B10" s="39"/>
      <c r="C10" s="40"/>
      <c r="D10" s="40"/>
      <c r="E10" s="33" t="s">
        <v>308</v>
      </c>
      <c r="F10" s="40"/>
      <c r="G10" s="40"/>
      <c r="H10" s="40"/>
      <c r="I10" s="40"/>
      <c r="J10" s="41"/>
    </row>
    <row r="11" spans="1:16">
      <c r="A11" s="31" t="s">
        <v>47</v>
      </c>
      <c r="B11" s="39"/>
      <c r="C11" s="40"/>
      <c r="D11" s="40"/>
      <c r="E11" s="42" t="s">
        <v>309</v>
      </c>
      <c r="F11" s="40"/>
      <c r="G11" s="40"/>
      <c r="H11" s="40"/>
      <c r="I11" s="40"/>
      <c r="J11" s="41"/>
    </row>
    <row r="12" spans="1:16" ht="58.3">
      <c r="A12" s="31" t="s">
        <v>49</v>
      </c>
      <c r="B12" s="39"/>
      <c r="C12" s="40"/>
      <c r="D12" s="40"/>
      <c r="E12" s="33" t="s">
        <v>89</v>
      </c>
      <c r="F12" s="40"/>
      <c r="G12" s="40"/>
      <c r="H12" s="40"/>
      <c r="I12" s="40"/>
      <c r="J12" s="41"/>
    </row>
    <row r="13" spans="1:16">
      <c r="A13" s="25" t="s">
        <v>36</v>
      </c>
      <c r="B13" s="26"/>
      <c r="C13" s="27" t="s">
        <v>102</v>
      </c>
      <c r="D13" s="28"/>
      <c r="E13" s="25" t="s">
        <v>103</v>
      </c>
      <c r="F13" s="28"/>
      <c r="G13" s="28"/>
      <c r="H13" s="28"/>
      <c r="I13" s="29">
        <f>SUMIFS(I14:I17,A14:A17,"P")</f>
        <v>0</v>
      </c>
      <c r="J13" s="30"/>
    </row>
    <row r="14" spans="1:16">
      <c r="A14" s="31" t="s">
        <v>39</v>
      </c>
      <c r="B14" s="31">
        <v>2</v>
      </c>
      <c r="C14" s="32" t="s">
        <v>139</v>
      </c>
      <c r="D14" s="31" t="s">
        <v>41</v>
      </c>
      <c r="E14" s="33" t="s">
        <v>140</v>
      </c>
      <c r="F14" s="34" t="s">
        <v>117</v>
      </c>
      <c r="G14" s="35">
        <v>31.2</v>
      </c>
      <c r="H14" s="36">
        <v>0</v>
      </c>
      <c r="I14" s="37">
        <f>ROUND(G14*H14,P4)</f>
        <v>0</v>
      </c>
      <c r="J14" s="34" t="s">
        <v>44</v>
      </c>
      <c r="O14" s="38">
        <f>I14*0.21</f>
        <v>0</v>
      </c>
      <c r="P14">
        <v>3</v>
      </c>
    </row>
    <row r="15" spans="1:16" ht="131.15">
      <c r="A15" s="31" t="s">
        <v>45</v>
      </c>
      <c r="B15" s="39"/>
      <c r="C15" s="40"/>
      <c r="D15" s="40"/>
      <c r="E15" s="33" t="s">
        <v>310</v>
      </c>
      <c r="F15" s="40"/>
      <c r="G15" s="40"/>
      <c r="H15" s="40"/>
      <c r="I15" s="40"/>
      <c r="J15" s="41"/>
    </row>
    <row r="16" spans="1:16">
      <c r="A16" s="31" t="s">
        <v>47</v>
      </c>
      <c r="B16" s="39"/>
      <c r="C16" s="40"/>
      <c r="D16" s="40"/>
      <c r="E16" s="42" t="s">
        <v>311</v>
      </c>
      <c r="F16" s="40"/>
      <c r="G16" s="40"/>
      <c r="H16" s="40"/>
      <c r="I16" s="40"/>
      <c r="J16" s="41"/>
    </row>
    <row r="17" spans="1:16" ht="43.75">
      <c r="A17" s="31" t="s">
        <v>49</v>
      </c>
      <c r="B17" s="39"/>
      <c r="C17" s="40"/>
      <c r="D17" s="40"/>
      <c r="E17" s="33" t="s">
        <v>120</v>
      </c>
      <c r="F17" s="40"/>
      <c r="G17" s="40"/>
      <c r="H17" s="40"/>
      <c r="I17" s="40"/>
      <c r="J17" s="41"/>
    </row>
    <row r="18" spans="1:16">
      <c r="A18" s="25" t="s">
        <v>36</v>
      </c>
      <c r="B18" s="26"/>
      <c r="C18" s="27" t="s">
        <v>182</v>
      </c>
      <c r="D18" s="28"/>
      <c r="E18" s="25" t="s">
        <v>183</v>
      </c>
      <c r="F18" s="28"/>
      <c r="G18" s="28"/>
      <c r="H18" s="28"/>
      <c r="I18" s="29">
        <f>SUMIFS(I19:I34,A19:A34,"P")</f>
        <v>0</v>
      </c>
      <c r="J18" s="30"/>
    </row>
    <row r="19" spans="1:16">
      <c r="A19" s="31" t="s">
        <v>39</v>
      </c>
      <c r="B19" s="31">
        <v>3</v>
      </c>
      <c r="C19" s="32" t="s">
        <v>194</v>
      </c>
      <c r="D19" s="31" t="s">
        <v>41</v>
      </c>
      <c r="E19" s="33" t="s">
        <v>195</v>
      </c>
      <c r="F19" s="34" t="s">
        <v>106</v>
      </c>
      <c r="G19" s="35">
        <v>520</v>
      </c>
      <c r="H19" s="36">
        <v>0</v>
      </c>
      <c r="I19" s="37">
        <f>ROUND(G19*H19,P4)</f>
        <v>0</v>
      </c>
      <c r="J19" s="34" t="s">
        <v>44</v>
      </c>
      <c r="O19" s="38">
        <f>I19*0.21</f>
        <v>0</v>
      </c>
      <c r="P19">
        <v>3</v>
      </c>
    </row>
    <row r="20" spans="1:16" ht="43.75">
      <c r="A20" s="31" t="s">
        <v>45</v>
      </c>
      <c r="B20" s="39"/>
      <c r="C20" s="40"/>
      <c r="D20" s="40"/>
      <c r="E20" s="33" t="s">
        <v>312</v>
      </c>
      <c r="F20" s="40"/>
      <c r="G20" s="40"/>
      <c r="H20" s="40"/>
      <c r="I20" s="40"/>
      <c r="J20" s="41"/>
    </row>
    <row r="21" spans="1:16">
      <c r="A21" s="31" t="s">
        <v>47</v>
      </c>
      <c r="B21" s="39"/>
      <c r="C21" s="40"/>
      <c r="D21" s="40"/>
      <c r="E21" s="42" t="s">
        <v>313</v>
      </c>
      <c r="F21" s="40"/>
      <c r="G21" s="40"/>
      <c r="H21" s="40"/>
      <c r="I21" s="40"/>
      <c r="J21" s="41"/>
    </row>
    <row r="22" spans="1:16" ht="72.900000000000006">
      <c r="A22" s="31" t="s">
        <v>49</v>
      </c>
      <c r="B22" s="39"/>
      <c r="C22" s="40"/>
      <c r="D22" s="40"/>
      <c r="E22" s="33" t="s">
        <v>198</v>
      </c>
      <c r="F22" s="40"/>
      <c r="G22" s="40"/>
      <c r="H22" s="40"/>
      <c r="I22" s="40"/>
      <c r="J22" s="41"/>
    </row>
    <row r="23" spans="1:16">
      <c r="A23" s="31" t="s">
        <v>39</v>
      </c>
      <c r="B23" s="31">
        <v>4</v>
      </c>
      <c r="C23" s="32" t="s">
        <v>314</v>
      </c>
      <c r="D23" s="31" t="s">
        <v>41</v>
      </c>
      <c r="E23" s="33" t="s">
        <v>315</v>
      </c>
      <c r="F23" s="34" t="s">
        <v>117</v>
      </c>
      <c r="G23" s="35">
        <v>31.2</v>
      </c>
      <c r="H23" s="36">
        <v>0</v>
      </c>
      <c r="I23" s="37">
        <f>ROUND(G23*H23,P4)</f>
        <v>0</v>
      </c>
      <c r="J23" s="34" t="s">
        <v>44</v>
      </c>
      <c r="O23" s="38">
        <f>I23*0.21</f>
        <v>0</v>
      </c>
      <c r="P23">
        <v>3</v>
      </c>
    </row>
    <row r="24" spans="1:16" ht="43.75">
      <c r="A24" s="31" t="s">
        <v>45</v>
      </c>
      <c r="B24" s="39"/>
      <c r="C24" s="40"/>
      <c r="D24" s="40"/>
      <c r="E24" s="33" t="s">
        <v>316</v>
      </c>
      <c r="F24" s="40"/>
      <c r="G24" s="40"/>
      <c r="H24" s="40"/>
      <c r="I24" s="40"/>
      <c r="J24" s="41"/>
    </row>
    <row r="25" spans="1:16">
      <c r="A25" s="31" t="s">
        <v>47</v>
      </c>
      <c r="B25" s="39"/>
      <c r="C25" s="40"/>
      <c r="D25" s="40"/>
      <c r="E25" s="42" t="s">
        <v>311</v>
      </c>
      <c r="F25" s="40"/>
      <c r="G25" s="40"/>
      <c r="H25" s="40"/>
      <c r="I25" s="40"/>
      <c r="J25" s="41"/>
    </row>
    <row r="26" spans="1:16" ht="131.15">
      <c r="A26" s="31" t="s">
        <v>49</v>
      </c>
      <c r="B26" s="39"/>
      <c r="C26" s="40"/>
      <c r="D26" s="40"/>
      <c r="E26" s="33" t="s">
        <v>203</v>
      </c>
      <c r="F26" s="40"/>
      <c r="G26" s="40"/>
      <c r="H26" s="40"/>
      <c r="I26" s="40"/>
      <c r="J26" s="41"/>
    </row>
    <row r="27" spans="1:16">
      <c r="A27" s="31" t="s">
        <v>39</v>
      </c>
      <c r="B27" s="31">
        <v>5</v>
      </c>
      <c r="C27" s="32" t="s">
        <v>208</v>
      </c>
      <c r="D27" s="31" t="s">
        <v>41</v>
      </c>
      <c r="E27" s="33" t="s">
        <v>209</v>
      </c>
      <c r="F27" s="34" t="s">
        <v>132</v>
      </c>
      <c r="G27" s="35">
        <v>24</v>
      </c>
      <c r="H27" s="36">
        <v>0</v>
      </c>
      <c r="I27" s="37">
        <f>ROUND(G27*H27,P4)</f>
        <v>0</v>
      </c>
      <c r="J27" s="34" t="s">
        <v>44</v>
      </c>
      <c r="O27" s="38">
        <f>I27*0.21</f>
        <v>0</v>
      </c>
      <c r="P27">
        <v>3</v>
      </c>
    </row>
    <row r="28" spans="1:16" ht="29.15">
      <c r="A28" s="31" t="s">
        <v>45</v>
      </c>
      <c r="B28" s="39"/>
      <c r="C28" s="40"/>
      <c r="D28" s="40"/>
      <c r="E28" s="33" t="s">
        <v>317</v>
      </c>
      <c r="F28" s="40"/>
      <c r="G28" s="40"/>
      <c r="H28" s="40"/>
      <c r="I28" s="40"/>
      <c r="J28" s="41"/>
    </row>
    <row r="29" spans="1:16">
      <c r="A29" s="31" t="s">
        <v>47</v>
      </c>
      <c r="B29" s="39"/>
      <c r="C29" s="40"/>
      <c r="D29" s="40"/>
      <c r="E29" s="42" t="s">
        <v>318</v>
      </c>
      <c r="F29" s="40"/>
      <c r="G29" s="40"/>
      <c r="H29" s="40"/>
      <c r="I29" s="40"/>
      <c r="J29" s="41"/>
    </row>
    <row r="30" spans="1:16" ht="72.900000000000006">
      <c r="A30" s="31" t="s">
        <v>49</v>
      </c>
      <c r="B30" s="39"/>
      <c r="C30" s="40"/>
      <c r="D30" s="40"/>
      <c r="E30" s="33" t="s">
        <v>212</v>
      </c>
      <c r="F30" s="40"/>
      <c r="G30" s="40"/>
      <c r="H30" s="40"/>
      <c r="I30" s="40"/>
      <c r="J30" s="41"/>
    </row>
    <row r="31" spans="1:16">
      <c r="A31" s="31" t="s">
        <v>39</v>
      </c>
      <c r="B31" s="31">
        <v>6</v>
      </c>
      <c r="C31" s="32" t="s">
        <v>221</v>
      </c>
      <c r="D31" s="31" t="s">
        <v>102</v>
      </c>
      <c r="E31" s="33" t="s">
        <v>222</v>
      </c>
      <c r="F31" s="34" t="s">
        <v>106</v>
      </c>
      <c r="G31" s="35">
        <v>20</v>
      </c>
      <c r="H31" s="36">
        <v>0</v>
      </c>
      <c r="I31" s="37">
        <f>ROUND(G31*H31,P4)</f>
        <v>0</v>
      </c>
      <c r="J31" s="34" t="s">
        <v>44</v>
      </c>
      <c r="O31" s="38">
        <f>I31*0.21</f>
        <v>0</v>
      </c>
      <c r="P31">
        <v>3</v>
      </c>
    </row>
    <row r="32" spans="1:16" ht="87.45">
      <c r="A32" s="31" t="s">
        <v>45</v>
      </c>
      <c r="B32" s="39"/>
      <c r="C32" s="40"/>
      <c r="D32" s="40"/>
      <c r="E32" s="33" t="s">
        <v>319</v>
      </c>
      <c r="F32" s="40"/>
      <c r="G32" s="40"/>
      <c r="H32" s="40"/>
      <c r="I32" s="40"/>
      <c r="J32" s="41"/>
    </row>
    <row r="33" spans="1:16">
      <c r="A33" s="31" t="s">
        <v>47</v>
      </c>
      <c r="B33" s="39"/>
      <c r="C33" s="40"/>
      <c r="D33" s="40"/>
      <c r="E33" s="42" t="s">
        <v>82</v>
      </c>
      <c r="F33" s="40"/>
      <c r="G33" s="40"/>
      <c r="H33" s="40"/>
      <c r="I33" s="40"/>
      <c r="J33" s="41"/>
    </row>
    <row r="34" spans="1:16">
      <c r="A34" s="31" t="s">
        <v>49</v>
      </c>
      <c r="B34" s="39"/>
      <c r="C34" s="40"/>
      <c r="D34" s="40"/>
      <c r="E34" s="46"/>
      <c r="F34" s="40"/>
      <c r="G34" s="40"/>
      <c r="H34" s="40"/>
      <c r="I34" s="40"/>
      <c r="J34" s="41"/>
    </row>
    <row r="35" spans="1:16">
      <c r="A35" s="25" t="s">
        <v>36</v>
      </c>
      <c r="B35" s="26"/>
      <c r="C35" s="27" t="s">
        <v>234</v>
      </c>
      <c r="D35" s="28"/>
      <c r="E35" s="25" t="s">
        <v>235</v>
      </c>
      <c r="F35" s="28"/>
      <c r="G35" s="28"/>
      <c r="H35" s="28"/>
      <c r="I35" s="29">
        <f>SUMIFS(I36:I51,A36:A51,"P")</f>
        <v>0</v>
      </c>
      <c r="J35" s="30"/>
    </row>
    <row r="36" spans="1:16">
      <c r="A36" s="31" t="s">
        <v>39</v>
      </c>
      <c r="B36" s="31">
        <v>7</v>
      </c>
      <c r="C36" s="32" t="s">
        <v>245</v>
      </c>
      <c r="D36" s="31" t="s">
        <v>41</v>
      </c>
      <c r="E36" s="33" t="s">
        <v>246</v>
      </c>
      <c r="F36" s="34" t="s">
        <v>80</v>
      </c>
      <c r="G36" s="35">
        <v>2</v>
      </c>
      <c r="H36" s="36">
        <v>0</v>
      </c>
      <c r="I36" s="37">
        <f>ROUND(G36*H36,P4)</f>
        <v>0</v>
      </c>
      <c r="J36" s="34" t="s">
        <v>44</v>
      </c>
      <c r="O36" s="38">
        <f>I36*0.21</f>
        <v>0</v>
      </c>
      <c r="P36">
        <v>3</v>
      </c>
    </row>
    <row r="37" spans="1:16" ht="29.15">
      <c r="A37" s="31" t="s">
        <v>45</v>
      </c>
      <c r="B37" s="39"/>
      <c r="C37" s="40"/>
      <c r="D37" s="40"/>
      <c r="E37" s="33" t="s">
        <v>320</v>
      </c>
      <c r="F37" s="40"/>
      <c r="G37" s="40"/>
      <c r="H37" s="40"/>
      <c r="I37" s="40"/>
      <c r="J37" s="41"/>
    </row>
    <row r="38" spans="1:16">
      <c r="A38" s="31" t="s">
        <v>47</v>
      </c>
      <c r="B38" s="39"/>
      <c r="C38" s="40"/>
      <c r="D38" s="40"/>
      <c r="E38" s="42" t="s">
        <v>113</v>
      </c>
      <c r="F38" s="40"/>
      <c r="G38" s="40"/>
      <c r="H38" s="40"/>
      <c r="I38" s="40"/>
      <c r="J38" s="41"/>
    </row>
    <row r="39" spans="1:16" ht="29.15">
      <c r="A39" s="31" t="s">
        <v>49</v>
      </c>
      <c r="B39" s="39"/>
      <c r="C39" s="40"/>
      <c r="D39" s="40"/>
      <c r="E39" s="33" t="s">
        <v>249</v>
      </c>
      <c r="F39" s="40"/>
      <c r="G39" s="40"/>
      <c r="H39" s="40"/>
      <c r="I39" s="40"/>
      <c r="J39" s="41"/>
    </row>
    <row r="40" spans="1:16">
      <c r="A40" s="31" t="s">
        <v>39</v>
      </c>
      <c r="B40" s="31">
        <v>8</v>
      </c>
      <c r="C40" s="32" t="s">
        <v>250</v>
      </c>
      <c r="D40" s="31" t="s">
        <v>41</v>
      </c>
      <c r="E40" s="33" t="s">
        <v>251</v>
      </c>
      <c r="F40" s="34" t="s">
        <v>80</v>
      </c>
      <c r="G40" s="35">
        <v>2</v>
      </c>
      <c r="H40" s="36">
        <v>0</v>
      </c>
      <c r="I40" s="37">
        <f>ROUND(G40*H40,P4)</f>
        <v>0</v>
      </c>
      <c r="J40" s="34" t="s">
        <v>44</v>
      </c>
      <c r="O40" s="38">
        <f>I40*0.21</f>
        <v>0</v>
      </c>
      <c r="P40">
        <v>3</v>
      </c>
    </row>
    <row r="41" spans="1:16" ht="43.75">
      <c r="A41" s="31" t="s">
        <v>45</v>
      </c>
      <c r="B41" s="39"/>
      <c r="C41" s="40"/>
      <c r="D41" s="40"/>
      <c r="E41" s="33" t="s">
        <v>321</v>
      </c>
      <c r="F41" s="40"/>
      <c r="G41" s="40"/>
      <c r="H41" s="40"/>
      <c r="I41" s="40"/>
      <c r="J41" s="41"/>
    </row>
    <row r="42" spans="1:16">
      <c r="A42" s="31" t="s">
        <v>47</v>
      </c>
      <c r="B42" s="39"/>
      <c r="C42" s="40"/>
      <c r="D42" s="40"/>
      <c r="E42" s="42" t="s">
        <v>113</v>
      </c>
      <c r="F42" s="40"/>
      <c r="G42" s="40"/>
      <c r="H42" s="40"/>
      <c r="I42" s="40"/>
      <c r="J42" s="41"/>
    </row>
    <row r="43" spans="1:16" ht="43.75">
      <c r="A43" s="31" t="s">
        <v>49</v>
      </c>
      <c r="B43" s="39"/>
      <c r="C43" s="40"/>
      <c r="D43" s="40"/>
      <c r="E43" s="33" t="s">
        <v>254</v>
      </c>
      <c r="F43" s="40"/>
      <c r="G43" s="40"/>
      <c r="H43" s="40"/>
      <c r="I43" s="40"/>
      <c r="J43" s="41"/>
    </row>
    <row r="44" spans="1:16">
      <c r="A44" s="31" t="s">
        <v>39</v>
      </c>
      <c r="B44" s="31">
        <v>9</v>
      </c>
      <c r="C44" s="32" t="s">
        <v>255</v>
      </c>
      <c r="D44" s="31" t="s">
        <v>41</v>
      </c>
      <c r="E44" s="33" t="s">
        <v>256</v>
      </c>
      <c r="F44" s="34" t="s">
        <v>80</v>
      </c>
      <c r="G44" s="35">
        <v>2</v>
      </c>
      <c r="H44" s="36">
        <v>0</v>
      </c>
      <c r="I44" s="37">
        <f>ROUND(G44*H44,P4)</f>
        <v>0</v>
      </c>
      <c r="J44" s="34" t="s">
        <v>44</v>
      </c>
      <c r="O44" s="38">
        <f>I44*0.21</f>
        <v>0</v>
      </c>
      <c r="P44">
        <v>3</v>
      </c>
    </row>
    <row r="45" spans="1:16" ht="43.75">
      <c r="A45" s="31" t="s">
        <v>45</v>
      </c>
      <c r="B45" s="39"/>
      <c r="C45" s="40"/>
      <c r="D45" s="40"/>
      <c r="E45" s="33" t="s">
        <v>322</v>
      </c>
      <c r="F45" s="40"/>
      <c r="G45" s="40"/>
      <c r="H45" s="40"/>
      <c r="I45" s="40"/>
      <c r="J45" s="41"/>
    </row>
    <row r="46" spans="1:16">
      <c r="A46" s="31" t="s">
        <v>47</v>
      </c>
      <c r="B46" s="39"/>
      <c r="C46" s="40"/>
      <c r="D46" s="40"/>
      <c r="E46" s="42" t="s">
        <v>113</v>
      </c>
      <c r="F46" s="40"/>
      <c r="G46" s="40"/>
      <c r="H46" s="40"/>
      <c r="I46" s="40"/>
      <c r="J46" s="41"/>
    </row>
    <row r="47" spans="1:16" ht="43.75">
      <c r="A47" s="31" t="s">
        <v>49</v>
      </c>
      <c r="B47" s="39"/>
      <c r="C47" s="40"/>
      <c r="D47" s="40"/>
      <c r="E47" s="33" t="s">
        <v>254</v>
      </c>
      <c r="F47" s="40"/>
      <c r="G47" s="40"/>
      <c r="H47" s="40"/>
      <c r="I47" s="40"/>
      <c r="J47" s="41"/>
    </row>
    <row r="48" spans="1:16">
      <c r="A48" s="31" t="s">
        <v>39</v>
      </c>
      <c r="B48" s="31">
        <v>10</v>
      </c>
      <c r="C48" s="32" t="s">
        <v>258</v>
      </c>
      <c r="D48" s="31" t="s">
        <v>41</v>
      </c>
      <c r="E48" s="33" t="s">
        <v>259</v>
      </c>
      <c r="F48" s="34" t="s">
        <v>80</v>
      </c>
      <c r="G48" s="35">
        <v>2</v>
      </c>
      <c r="H48" s="36">
        <v>0</v>
      </c>
      <c r="I48" s="37">
        <f>ROUND(G48*H48,P4)</f>
        <v>0</v>
      </c>
      <c r="J48" s="34" t="s">
        <v>44</v>
      </c>
      <c r="O48" s="38">
        <f>I48*0.21</f>
        <v>0</v>
      </c>
      <c r="P48">
        <v>3</v>
      </c>
    </row>
    <row r="49" spans="1:16" ht="43.75">
      <c r="A49" s="31" t="s">
        <v>45</v>
      </c>
      <c r="B49" s="39"/>
      <c r="C49" s="40"/>
      <c r="D49" s="40"/>
      <c r="E49" s="33" t="s">
        <v>323</v>
      </c>
      <c r="F49" s="40"/>
      <c r="G49" s="40"/>
      <c r="H49" s="40"/>
      <c r="I49" s="40"/>
      <c r="J49" s="41"/>
    </row>
    <row r="50" spans="1:16">
      <c r="A50" s="31" t="s">
        <v>47</v>
      </c>
      <c r="B50" s="39"/>
      <c r="C50" s="40"/>
      <c r="D50" s="40"/>
      <c r="E50" s="42" t="s">
        <v>113</v>
      </c>
      <c r="F50" s="40"/>
      <c r="G50" s="40"/>
      <c r="H50" s="40"/>
      <c r="I50" s="40"/>
      <c r="J50" s="41"/>
    </row>
    <row r="51" spans="1:16" ht="43.75">
      <c r="A51" s="31" t="s">
        <v>49</v>
      </c>
      <c r="B51" s="39"/>
      <c r="C51" s="40"/>
      <c r="D51" s="40"/>
      <c r="E51" s="33" t="s">
        <v>254</v>
      </c>
      <c r="F51" s="40"/>
      <c r="G51" s="40"/>
      <c r="H51" s="40"/>
      <c r="I51" s="40"/>
      <c r="J51" s="41"/>
    </row>
    <row r="52" spans="1:16">
      <c r="A52" s="25" t="s">
        <v>36</v>
      </c>
      <c r="B52" s="26"/>
      <c r="C52" s="27" t="s">
        <v>261</v>
      </c>
      <c r="D52" s="28"/>
      <c r="E52" s="25" t="s">
        <v>262</v>
      </c>
      <c r="F52" s="28"/>
      <c r="G52" s="28"/>
      <c r="H52" s="28"/>
      <c r="I52" s="29">
        <f>SUMIFS(I53:I64,A53:A64,"P")</f>
        <v>0</v>
      </c>
      <c r="J52" s="30"/>
    </row>
    <row r="53" spans="1:16">
      <c r="A53" s="31" t="s">
        <v>39</v>
      </c>
      <c r="B53" s="31">
        <v>11</v>
      </c>
      <c r="C53" s="32" t="s">
        <v>276</v>
      </c>
      <c r="D53" s="31" t="s">
        <v>41</v>
      </c>
      <c r="E53" s="33" t="s">
        <v>277</v>
      </c>
      <c r="F53" s="34" t="s">
        <v>132</v>
      </c>
      <c r="G53" s="35">
        <v>48</v>
      </c>
      <c r="H53" s="36">
        <v>0</v>
      </c>
      <c r="I53" s="37">
        <f>ROUND(G53*H53,P4)</f>
        <v>0</v>
      </c>
      <c r="J53" s="34" t="s">
        <v>44</v>
      </c>
      <c r="O53" s="38">
        <f>I53*0.21</f>
        <v>0</v>
      </c>
      <c r="P53">
        <v>3</v>
      </c>
    </row>
    <row r="54" spans="1:16" ht="58.3">
      <c r="A54" s="31" t="s">
        <v>45</v>
      </c>
      <c r="B54" s="39"/>
      <c r="C54" s="40"/>
      <c r="D54" s="40"/>
      <c r="E54" s="33" t="s">
        <v>324</v>
      </c>
      <c r="F54" s="40"/>
      <c r="G54" s="40"/>
      <c r="H54" s="40"/>
      <c r="I54" s="40"/>
      <c r="J54" s="41"/>
    </row>
    <row r="55" spans="1:16">
      <c r="A55" s="31" t="s">
        <v>47</v>
      </c>
      <c r="B55" s="39"/>
      <c r="C55" s="40"/>
      <c r="D55" s="40"/>
      <c r="E55" s="42" t="s">
        <v>325</v>
      </c>
      <c r="F55" s="40"/>
      <c r="G55" s="40"/>
      <c r="H55" s="40"/>
      <c r="I55" s="40"/>
      <c r="J55" s="41"/>
    </row>
    <row r="56" spans="1:16" ht="43.75">
      <c r="A56" s="31" t="s">
        <v>49</v>
      </c>
      <c r="B56" s="39"/>
      <c r="C56" s="40"/>
      <c r="D56" s="40"/>
      <c r="E56" s="33" t="s">
        <v>280</v>
      </c>
      <c r="F56" s="40"/>
      <c r="G56" s="40"/>
      <c r="H56" s="40"/>
      <c r="I56" s="40"/>
      <c r="J56" s="41"/>
    </row>
    <row r="57" spans="1:16">
      <c r="A57" s="31" t="s">
        <v>39</v>
      </c>
      <c r="B57" s="31">
        <v>12</v>
      </c>
      <c r="C57" s="32" t="s">
        <v>293</v>
      </c>
      <c r="D57" s="31" t="s">
        <v>41</v>
      </c>
      <c r="E57" s="33" t="s">
        <v>294</v>
      </c>
      <c r="F57" s="34" t="s">
        <v>106</v>
      </c>
      <c r="G57" s="35">
        <v>550</v>
      </c>
      <c r="H57" s="36">
        <v>0</v>
      </c>
      <c r="I57" s="37">
        <f>ROUND(G57*H57,P4)</f>
        <v>0</v>
      </c>
      <c r="J57" s="34" t="s">
        <v>44</v>
      </c>
      <c r="O57" s="38">
        <f>I57*0.21</f>
        <v>0</v>
      </c>
      <c r="P57">
        <v>3</v>
      </c>
    </row>
    <row r="58" spans="1:16" ht="43.75">
      <c r="A58" s="31" t="s">
        <v>45</v>
      </c>
      <c r="B58" s="39"/>
      <c r="C58" s="40"/>
      <c r="D58" s="40"/>
      <c r="E58" s="33" t="s">
        <v>326</v>
      </c>
      <c r="F58" s="40"/>
      <c r="G58" s="40"/>
      <c r="H58" s="40"/>
      <c r="I58" s="40"/>
      <c r="J58" s="41"/>
    </row>
    <row r="59" spans="1:16">
      <c r="A59" s="31" t="s">
        <v>47</v>
      </c>
      <c r="B59" s="39"/>
      <c r="C59" s="40"/>
      <c r="D59" s="40"/>
      <c r="E59" s="42" t="s">
        <v>327</v>
      </c>
      <c r="F59" s="40"/>
      <c r="G59" s="40"/>
      <c r="H59" s="40"/>
      <c r="I59" s="40"/>
      <c r="J59" s="41"/>
    </row>
    <row r="60" spans="1:16" ht="43.75">
      <c r="A60" s="31" t="s">
        <v>49</v>
      </c>
      <c r="B60" s="39"/>
      <c r="C60" s="40"/>
      <c r="D60" s="40"/>
      <c r="E60" s="33" t="s">
        <v>296</v>
      </c>
      <c r="F60" s="40"/>
      <c r="G60" s="40"/>
      <c r="H60" s="40"/>
      <c r="I60" s="40"/>
      <c r="J60" s="41"/>
    </row>
    <row r="61" spans="1:16">
      <c r="A61" s="31" t="s">
        <v>39</v>
      </c>
      <c r="B61" s="31">
        <v>13</v>
      </c>
      <c r="C61" s="32" t="s">
        <v>297</v>
      </c>
      <c r="D61" s="31" t="s">
        <v>41</v>
      </c>
      <c r="E61" s="33" t="s">
        <v>298</v>
      </c>
      <c r="F61" s="34" t="s">
        <v>106</v>
      </c>
      <c r="G61" s="35">
        <v>550</v>
      </c>
      <c r="H61" s="36">
        <v>0</v>
      </c>
      <c r="I61" s="37">
        <f>ROUND(G61*H61,P4)</f>
        <v>0</v>
      </c>
      <c r="J61" s="34" t="s">
        <v>44</v>
      </c>
      <c r="O61" s="38">
        <f>I61*0.21</f>
        <v>0</v>
      </c>
      <c r="P61">
        <v>3</v>
      </c>
    </row>
    <row r="62" spans="1:16" ht="43.75">
      <c r="A62" s="31" t="s">
        <v>45</v>
      </c>
      <c r="B62" s="39"/>
      <c r="C62" s="40"/>
      <c r="D62" s="40"/>
      <c r="E62" s="33" t="s">
        <v>328</v>
      </c>
      <c r="F62" s="40"/>
      <c r="G62" s="40"/>
      <c r="H62" s="40"/>
      <c r="I62" s="40"/>
      <c r="J62" s="41"/>
    </row>
    <row r="63" spans="1:16">
      <c r="A63" s="31" t="s">
        <v>47</v>
      </c>
      <c r="B63" s="39"/>
      <c r="C63" s="40"/>
      <c r="D63" s="40"/>
      <c r="E63" s="42" t="s">
        <v>327</v>
      </c>
      <c r="F63" s="40"/>
      <c r="G63" s="40"/>
      <c r="H63" s="40"/>
      <c r="I63" s="40"/>
      <c r="J63" s="41"/>
    </row>
    <row r="64" spans="1:16" ht="43.75">
      <c r="A64" s="31" t="s">
        <v>49</v>
      </c>
      <c r="B64" s="43"/>
      <c r="C64" s="44"/>
      <c r="D64" s="44"/>
      <c r="E64" s="33" t="s">
        <v>296</v>
      </c>
      <c r="F64" s="44"/>
      <c r="G64" s="44"/>
      <c r="H64" s="44"/>
      <c r="I64" s="44"/>
      <c r="J64" s="45"/>
    </row>
  </sheetData>
  <sheetProtection algorithmName="SHA-512" hashValue="JRjhene/R6OErNy2Le30ZszzIQQciqUQZg4NR0gQoZcr5g0j4FmHXUecnSB5Fvc3QCcovWTUL+vBaY+E0YhLwg==" saltValue="83ViYchO47z75Py2c3SKMiJt3W+t6WWexLvsrHSm9uwHhYsmT1MfOP2FR608xP2iu1MQkUaiUJGS6UZI8/b0FA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topLeftCell="B1" workbookViewId="0"/>
  </sheetViews>
  <sheetFormatPr defaultRowHeight="14.6"/>
  <cols>
    <col min="1" max="1" width="9.23046875" hidden="1"/>
    <col min="2" max="2" width="15.23046875" customWidth="1"/>
    <col min="3" max="3" width="9.15234375" customWidth="1"/>
    <col min="4" max="4" width="12.23046875" customWidth="1"/>
    <col min="5" max="5" width="61.07421875" customWidth="1"/>
    <col min="6" max="6" width="12.23046875" customWidth="1"/>
    <col min="7" max="9" width="15.23046875" customWidth="1"/>
    <col min="10" max="10" width="14.61328125" bestFit="1" customWidth="1"/>
    <col min="15" max="16" width="9.23046875" hidden="1"/>
  </cols>
  <sheetData>
    <row r="1" spans="1:16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0.149999999999999">
      <c r="A2" s="1"/>
      <c r="B2" s="13"/>
      <c r="C2" s="14"/>
      <c r="D2" s="14"/>
      <c r="E2" s="15" t="s">
        <v>18</v>
      </c>
      <c r="F2" s="14"/>
      <c r="G2" s="14"/>
      <c r="H2" s="14"/>
      <c r="I2" s="14"/>
      <c r="J2" s="16"/>
    </row>
    <row r="3" spans="1:16">
      <c r="A3" s="3" t="s">
        <v>19</v>
      </c>
      <c r="B3" s="17" t="s">
        <v>20</v>
      </c>
      <c r="C3" s="49" t="s">
        <v>21</v>
      </c>
      <c r="D3" s="50"/>
      <c r="E3" s="18" t="s">
        <v>22</v>
      </c>
      <c r="F3" s="14"/>
      <c r="G3" s="14"/>
      <c r="H3" s="19" t="s">
        <v>16</v>
      </c>
      <c r="I3" s="20">
        <f>SUMIFS(I8:I60,A8:A60,"SD")</f>
        <v>0</v>
      </c>
      <c r="J3" s="16"/>
      <c r="O3">
        <v>0</v>
      </c>
      <c r="P3">
        <v>2</v>
      </c>
    </row>
    <row r="4" spans="1:16">
      <c r="A4" s="3" t="s">
        <v>23</v>
      </c>
      <c r="B4" s="17" t="s">
        <v>24</v>
      </c>
      <c r="C4" s="49" t="s">
        <v>16</v>
      </c>
      <c r="D4" s="50"/>
      <c r="E4" s="18" t="s">
        <v>17</v>
      </c>
      <c r="F4" s="14"/>
      <c r="G4" s="14"/>
      <c r="H4" s="14"/>
      <c r="I4" s="14"/>
      <c r="J4" s="16"/>
      <c r="O4">
        <v>0.15</v>
      </c>
      <c r="P4">
        <v>2</v>
      </c>
    </row>
    <row r="5" spans="1:16">
      <c r="A5" s="51" t="s">
        <v>25</v>
      </c>
      <c r="B5" s="52" t="s">
        <v>26</v>
      </c>
      <c r="C5" s="53" t="s">
        <v>27</v>
      </c>
      <c r="D5" s="53" t="s">
        <v>28</v>
      </c>
      <c r="E5" s="53" t="s">
        <v>29</v>
      </c>
      <c r="F5" s="53" t="s">
        <v>30</v>
      </c>
      <c r="G5" s="53" t="s">
        <v>31</v>
      </c>
      <c r="H5" s="53" t="s">
        <v>32</v>
      </c>
      <c r="I5" s="53"/>
      <c r="J5" s="54" t="s">
        <v>33</v>
      </c>
      <c r="O5">
        <v>0.21</v>
      </c>
    </row>
    <row r="6" spans="1:16">
      <c r="A6" s="51"/>
      <c r="B6" s="52"/>
      <c r="C6" s="53"/>
      <c r="D6" s="53"/>
      <c r="E6" s="53"/>
      <c r="F6" s="53"/>
      <c r="G6" s="53"/>
      <c r="H6" s="6" t="s">
        <v>34</v>
      </c>
      <c r="I6" s="6" t="s">
        <v>35</v>
      </c>
      <c r="J6" s="54"/>
    </row>
    <row r="7" spans="1:16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>
      <c r="A8" s="25" t="s">
        <v>36</v>
      </c>
      <c r="B8" s="26"/>
      <c r="C8" s="27" t="s">
        <v>37</v>
      </c>
      <c r="D8" s="28"/>
      <c r="E8" s="25" t="s">
        <v>38</v>
      </c>
      <c r="F8" s="28"/>
      <c r="G8" s="28"/>
      <c r="H8" s="28"/>
      <c r="I8" s="29">
        <f>SUMIFS(I9:I12,A9:A12,"P")</f>
        <v>0</v>
      </c>
      <c r="J8" s="30"/>
    </row>
    <row r="9" spans="1:16" ht="29.15">
      <c r="A9" s="31" t="s">
        <v>39</v>
      </c>
      <c r="B9" s="31">
        <v>1</v>
      </c>
      <c r="C9" s="32" t="s">
        <v>90</v>
      </c>
      <c r="D9" s="31" t="s">
        <v>41</v>
      </c>
      <c r="E9" s="33" t="s">
        <v>91</v>
      </c>
      <c r="F9" s="34" t="s">
        <v>86</v>
      </c>
      <c r="G9" s="35">
        <v>29.4</v>
      </c>
      <c r="H9" s="36">
        <v>0</v>
      </c>
      <c r="I9" s="37">
        <f>ROUND(G9*H9,P4)</f>
        <v>0</v>
      </c>
      <c r="J9" s="34" t="s">
        <v>44</v>
      </c>
      <c r="O9" s="38">
        <f>I9*0.21</f>
        <v>0</v>
      </c>
      <c r="P9">
        <v>3</v>
      </c>
    </row>
    <row r="10" spans="1:16" ht="43.75">
      <c r="A10" s="31" t="s">
        <v>45</v>
      </c>
      <c r="B10" s="39"/>
      <c r="C10" s="40"/>
      <c r="D10" s="40"/>
      <c r="E10" s="33" t="s">
        <v>308</v>
      </c>
      <c r="F10" s="40"/>
      <c r="G10" s="40"/>
      <c r="H10" s="40"/>
      <c r="I10" s="40"/>
      <c r="J10" s="41"/>
    </row>
    <row r="11" spans="1:16">
      <c r="A11" s="31" t="s">
        <v>47</v>
      </c>
      <c r="B11" s="39"/>
      <c r="C11" s="40"/>
      <c r="D11" s="40"/>
      <c r="E11" s="42" t="s">
        <v>329</v>
      </c>
      <c r="F11" s="40"/>
      <c r="G11" s="40"/>
      <c r="H11" s="40"/>
      <c r="I11" s="40"/>
      <c r="J11" s="41"/>
    </row>
    <row r="12" spans="1:16" ht="58.3">
      <c r="A12" s="31" t="s">
        <v>49</v>
      </c>
      <c r="B12" s="39"/>
      <c r="C12" s="40"/>
      <c r="D12" s="40"/>
      <c r="E12" s="33" t="s">
        <v>89</v>
      </c>
      <c r="F12" s="40"/>
      <c r="G12" s="40"/>
      <c r="H12" s="40"/>
      <c r="I12" s="40"/>
      <c r="J12" s="41"/>
    </row>
    <row r="13" spans="1:16">
      <c r="A13" s="25" t="s">
        <v>36</v>
      </c>
      <c r="B13" s="26"/>
      <c r="C13" s="27" t="s">
        <v>102</v>
      </c>
      <c r="D13" s="28"/>
      <c r="E13" s="25" t="s">
        <v>103</v>
      </c>
      <c r="F13" s="28"/>
      <c r="G13" s="28"/>
      <c r="H13" s="28"/>
      <c r="I13" s="29">
        <f>SUMIFS(I14:I17,A14:A17,"P")</f>
        <v>0</v>
      </c>
      <c r="J13" s="30"/>
    </row>
    <row r="14" spans="1:16">
      <c r="A14" s="31" t="s">
        <v>39</v>
      </c>
      <c r="B14" s="31">
        <v>2</v>
      </c>
      <c r="C14" s="32" t="s">
        <v>139</v>
      </c>
      <c r="D14" s="31" t="s">
        <v>41</v>
      </c>
      <c r="E14" s="33" t="s">
        <v>140</v>
      </c>
      <c r="F14" s="34" t="s">
        <v>117</v>
      </c>
      <c r="G14" s="35">
        <v>12</v>
      </c>
      <c r="H14" s="36">
        <v>0</v>
      </c>
      <c r="I14" s="37">
        <f>ROUND(G14*H14,P4)</f>
        <v>0</v>
      </c>
      <c r="J14" s="34" t="s">
        <v>44</v>
      </c>
      <c r="O14" s="38">
        <f>I14*0.21</f>
        <v>0</v>
      </c>
      <c r="P14">
        <v>3</v>
      </c>
    </row>
    <row r="15" spans="1:16" ht="116.6">
      <c r="A15" s="31" t="s">
        <v>45</v>
      </c>
      <c r="B15" s="39"/>
      <c r="C15" s="40"/>
      <c r="D15" s="40"/>
      <c r="E15" s="33" t="s">
        <v>330</v>
      </c>
      <c r="F15" s="40"/>
      <c r="G15" s="40"/>
      <c r="H15" s="40"/>
      <c r="I15" s="40"/>
      <c r="J15" s="41"/>
    </row>
    <row r="16" spans="1:16">
      <c r="A16" s="31" t="s">
        <v>47</v>
      </c>
      <c r="B16" s="39"/>
      <c r="C16" s="40"/>
      <c r="D16" s="40"/>
      <c r="E16" s="42" t="s">
        <v>331</v>
      </c>
      <c r="F16" s="40"/>
      <c r="G16" s="40"/>
      <c r="H16" s="40"/>
      <c r="I16" s="40"/>
      <c r="J16" s="41"/>
    </row>
    <row r="17" spans="1:16" ht="43.75">
      <c r="A17" s="31" t="s">
        <v>49</v>
      </c>
      <c r="B17" s="39"/>
      <c r="C17" s="40"/>
      <c r="D17" s="40"/>
      <c r="E17" s="33" t="s">
        <v>120</v>
      </c>
      <c r="F17" s="40"/>
      <c r="G17" s="40"/>
      <c r="H17" s="40"/>
      <c r="I17" s="40"/>
      <c r="J17" s="41"/>
    </row>
    <row r="18" spans="1:16">
      <c r="A18" s="25" t="s">
        <v>36</v>
      </c>
      <c r="B18" s="26"/>
      <c r="C18" s="27" t="s">
        <v>182</v>
      </c>
      <c r="D18" s="28"/>
      <c r="E18" s="25" t="s">
        <v>183</v>
      </c>
      <c r="F18" s="28"/>
      <c r="G18" s="28"/>
      <c r="H18" s="28"/>
      <c r="I18" s="29">
        <f>SUMIFS(I19:I34,A19:A34,"P")</f>
        <v>0</v>
      </c>
      <c r="J18" s="30"/>
    </row>
    <row r="19" spans="1:16">
      <c r="A19" s="31" t="s">
        <v>39</v>
      </c>
      <c r="B19" s="31">
        <v>3</v>
      </c>
      <c r="C19" s="32" t="s">
        <v>194</v>
      </c>
      <c r="D19" s="31" t="s">
        <v>41</v>
      </c>
      <c r="E19" s="33" t="s">
        <v>195</v>
      </c>
      <c r="F19" s="34" t="s">
        <v>106</v>
      </c>
      <c r="G19" s="35">
        <v>240</v>
      </c>
      <c r="H19" s="36">
        <v>0</v>
      </c>
      <c r="I19" s="37">
        <f>ROUND(G19*H19,P4)</f>
        <v>0</v>
      </c>
      <c r="J19" s="34" t="s">
        <v>44</v>
      </c>
      <c r="O19" s="38">
        <f>I19*0.21</f>
        <v>0</v>
      </c>
      <c r="P19">
        <v>3</v>
      </c>
    </row>
    <row r="20" spans="1:16" ht="58.3">
      <c r="A20" s="31" t="s">
        <v>45</v>
      </c>
      <c r="B20" s="39"/>
      <c r="C20" s="40"/>
      <c r="D20" s="40"/>
      <c r="E20" s="33" t="s">
        <v>332</v>
      </c>
      <c r="F20" s="40"/>
      <c r="G20" s="40"/>
      <c r="H20" s="40"/>
      <c r="I20" s="40"/>
      <c r="J20" s="41"/>
    </row>
    <row r="21" spans="1:16">
      <c r="A21" s="31" t="s">
        <v>47</v>
      </c>
      <c r="B21" s="39"/>
      <c r="C21" s="40"/>
      <c r="D21" s="40"/>
      <c r="E21" s="42" t="s">
        <v>333</v>
      </c>
      <c r="F21" s="40"/>
      <c r="G21" s="40"/>
      <c r="H21" s="40"/>
      <c r="I21" s="40"/>
      <c r="J21" s="41"/>
    </row>
    <row r="22" spans="1:16" ht="72.900000000000006">
      <c r="A22" s="31" t="s">
        <v>49</v>
      </c>
      <c r="B22" s="39"/>
      <c r="C22" s="40"/>
      <c r="D22" s="40"/>
      <c r="E22" s="33" t="s">
        <v>198</v>
      </c>
      <c r="F22" s="40"/>
      <c r="G22" s="40"/>
      <c r="H22" s="40"/>
      <c r="I22" s="40"/>
      <c r="J22" s="41"/>
    </row>
    <row r="23" spans="1:16">
      <c r="A23" s="31" t="s">
        <v>39</v>
      </c>
      <c r="B23" s="31">
        <v>4</v>
      </c>
      <c r="C23" s="32" t="s">
        <v>199</v>
      </c>
      <c r="D23" s="31" t="s">
        <v>41</v>
      </c>
      <c r="E23" s="33" t="s">
        <v>200</v>
      </c>
      <c r="F23" s="34" t="s">
        <v>117</v>
      </c>
      <c r="G23" s="35">
        <v>4.8</v>
      </c>
      <c r="H23" s="36">
        <v>0</v>
      </c>
      <c r="I23" s="37">
        <f>ROUND(G23*H23,P4)</f>
        <v>0</v>
      </c>
      <c r="J23" s="34" t="s">
        <v>44</v>
      </c>
      <c r="O23" s="38">
        <f>I23*0.21</f>
        <v>0</v>
      </c>
      <c r="P23">
        <v>3</v>
      </c>
    </row>
    <row r="24" spans="1:16" ht="29.15">
      <c r="A24" s="31" t="s">
        <v>45</v>
      </c>
      <c r="B24" s="39"/>
      <c r="C24" s="40"/>
      <c r="D24" s="40"/>
      <c r="E24" s="33" t="s">
        <v>334</v>
      </c>
      <c r="F24" s="40"/>
      <c r="G24" s="40"/>
      <c r="H24" s="40"/>
      <c r="I24" s="40"/>
      <c r="J24" s="41"/>
    </row>
    <row r="25" spans="1:16">
      <c r="A25" s="31" t="s">
        <v>47</v>
      </c>
      <c r="B25" s="39"/>
      <c r="C25" s="40"/>
      <c r="D25" s="40"/>
      <c r="E25" s="42" t="s">
        <v>335</v>
      </c>
      <c r="F25" s="40"/>
      <c r="G25" s="40"/>
      <c r="H25" s="40"/>
      <c r="I25" s="40"/>
      <c r="J25" s="41"/>
    </row>
    <row r="26" spans="1:16" ht="131.15">
      <c r="A26" s="31" t="s">
        <v>49</v>
      </c>
      <c r="B26" s="39"/>
      <c r="C26" s="40"/>
      <c r="D26" s="40"/>
      <c r="E26" s="33" t="s">
        <v>203</v>
      </c>
      <c r="F26" s="40"/>
      <c r="G26" s="40"/>
      <c r="H26" s="40"/>
      <c r="I26" s="40"/>
      <c r="J26" s="41"/>
    </row>
    <row r="27" spans="1:16">
      <c r="A27" s="31" t="s">
        <v>39</v>
      </c>
      <c r="B27" s="31">
        <v>5</v>
      </c>
      <c r="C27" s="32" t="s">
        <v>204</v>
      </c>
      <c r="D27" s="31" t="s">
        <v>41</v>
      </c>
      <c r="E27" s="33" t="s">
        <v>205</v>
      </c>
      <c r="F27" s="34" t="s">
        <v>117</v>
      </c>
      <c r="G27" s="35">
        <v>7.2</v>
      </c>
      <c r="H27" s="36">
        <v>0</v>
      </c>
      <c r="I27" s="37">
        <f>ROUND(G27*H27,P4)</f>
        <v>0</v>
      </c>
      <c r="J27" s="34" t="s">
        <v>44</v>
      </c>
      <c r="O27" s="38">
        <f>I27*0.21</f>
        <v>0</v>
      </c>
      <c r="P27">
        <v>3</v>
      </c>
    </row>
    <row r="28" spans="1:16" ht="29.15">
      <c r="A28" s="31" t="s">
        <v>45</v>
      </c>
      <c r="B28" s="39"/>
      <c r="C28" s="40"/>
      <c r="D28" s="40"/>
      <c r="E28" s="33" t="s">
        <v>336</v>
      </c>
      <c r="F28" s="40"/>
      <c r="G28" s="40"/>
      <c r="H28" s="40"/>
      <c r="I28" s="40"/>
      <c r="J28" s="41"/>
    </row>
    <row r="29" spans="1:16">
      <c r="A29" s="31" t="s">
        <v>47</v>
      </c>
      <c r="B29" s="39"/>
      <c r="C29" s="40"/>
      <c r="D29" s="40"/>
      <c r="E29" s="42" t="s">
        <v>337</v>
      </c>
      <c r="F29" s="40"/>
      <c r="G29" s="40"/>
      <c r="H29" s="40"/>
      <c r="I29" s="40"/>
      <c r="J29" s="41"/>
    </row>
    <row r="30" spans="1:16" ht="131.15">
      <c r="A30" s="31" t="s">
        <v>49</v>
      </c>
      <c r="B30" s="39"/>
      <c r="C30" s="40"/>
      <c r="D30" s="40"/>
      <c r="E30" s="33" t="s">
        <v>203</v>
      </c>
      <c r="F30" s="40"/>
      <c r="G30" s="40"/>
      <c r="H30" s="40"/>
      <c r="I30" s="40"/>
      <c r="J30" s="41"/>
    </row>
    <row r="31" spans="1:16">
      <c r="A31" s="31" t="s">
        <v>39</v>
      </c>
      <c r="B31" s="31">
        <v>6</v>
      </c>
      <c r="C31" s="32" t="s">
        <v>208</v>
      </c>
      <c r="D31" s="31" t="s">
        <v>41</v>
      </c>
      <c r="E31" s="33" t="s">
        <v>209</v>
      </c>
      <c r="F31" s="34" t="s">
        <v>132</v>
      </c>
      <c r="G31" s="35">
        <v>60</v>
      </c>
      <c r="H31" s="36">
        <v>0</v>
      </c>
      <c r="I31" s="37">
        <f>ROUND(G31*H31,P4)</f>
        <v>0</v>
      </c>
      <c r="J31" s="34" t="s">
        <v>44</v>
      </c>
      <c r="O31" s="38">
        <f>I31*0.21</f>
        <v>0</v>
      </c>
      <c r="P31">
        <v>3</v>
      </c>
    </row>
    <row r="32" spans="1:16" ht="29.15">
      <c r="A32" s="31" t="s">
        <v>45</v>
      </c>
      <c r="B32" s="39"/>
      <c r="C32" s="40"/>
      <c r="D32" s="40"/>
      <c r="E32" s="33" t="s">
        <v>338</v>
      </c>
      <c r="F32" s="40"/>
      <c r="G32" s="40"/>
      <c r="H32" s="40"/>
      <c r="I32" s="40"/>
      <c r="J32" s="41"/>
    </row>
    <row r="33" spans="1:16">
      <c r="A33" s="31" t="s">
        <v>47</v>
      </c>
      <c r="B33" s="39"/>
      <c r="C33" s="40"/>
      <c r="D33" s="40"/>
      <c r="E33" s="42" t="s">
        <v>339</v>
      </c>
      <c r="F33" s="40"/>
      <c r="G33" s="40"/>
      <c r="H33" s="40"/>
      <c r="I33" s="40"/>
      <c r="J33" s="41"/>
    </row>
    <row r="34" spans="1:16" ht="72.900000000000006">
      <c r="A34" s="31" t="s">
        <v>49</v>
      </c>
      <c r="B34" s="39"/>
      <c r="C34" s="40"/>
      <c r="D34" s="40"/>
      <c r="E34" s="33" t="s">
        <v>212</v>
      </c>
      <c r="F34" s="40"/>
      <c r="G34" s="40"/>
      <c r="H34" s="40"/>
      <c r="I34" s="40"/>
      <c r="J34" s="41"/>
    </row>
    <row r="35" spans="1:16">
      <c r="A35" s="25" t="s">
        <v>36</v>
      </c>
      <c r="B35" s="26"/>
      <c r="C35" s="27" t="s">
        <v>234</v>
      </c>
      <c r="D35" s="28"/>
      <c r="E35" s="25" t="s">
        <v>235</v>
      </c>
      <c r="F35" s="28"/>
      <c r="G35" s="28"/>
      <c r="H35" s="28"/>
      <c r="I35" s="29">
        <f>SUMIFS(I36:I47,A36:A47,"P")</f>
        <v>0</v>
      </c>
      <c r="J35" s="30"/>
    </row>
    <row r="36" spans="1:16">
      <c r="A36" s="31" t="s">
        <v>39</v>
      </c>
      <c r="B36" s="31">
        <v>7</v>
      </c>
      <c r="C36" s="32" t="s">
        <v>245</v>
      </c>
      <c r="D36" s="31" t="s">
        <v>41</v>
      </c>
      <c r="E36" s="33" t="s">
        <v>246</v>
      </c>
      <c r="F36" s="34" t="s">
        <v>80</v>
      </c>
      <c r="G36" s="35">
        <v>4</v>
      </c>
      <c r="H36" s="36">
        <v>0</v>
      </c>
      <c r="I36" s="37">
        <f>ROUND(G36*H36,P4)</f>
        <v>0</v>
      </c>
      <c r="J36" s="34" t="s">
        <v>44</v>
      </c>
      <c r="O36" s="38">
        <f>I36*0.21</f>
        <v>0</v>
      </c>
      <c r="P36">
        <v>3</v>
      </c>
    </row>
    <row r="37" spans="1:16" ht="29.15">
      <c r="A37" s="31" t="s">
        <v>45</v>
      </c>
      <c r="B37" s="39"/>
      <c r="C37" s="40"/>
      <c r="D37" s="40"/>
      <c r="E37" s="33" t="s">
        <v>340</v>
      </c>
      <c r="F37" s="40"/>
      <c r="G37" s="40"/>
      <c r="H37" s="40"/>
      <c r="I37" s="40"/>
      <c r="J37" s="41"/>
    </row>
    <row r="38" spans="1:16">
      <c r="A38" s="31" t="s">
        <v>47</v>
      </c>
      <c r="B38" s="39"/>
      <c r="C38" s="40"/>
      <c r="D38" s="40"/>
      <c r="E38" s="42" t="s">
        <v>341</v>
      </c>
      <c r="F38" s="40"/>
      <c r="G38" s="40"/>
      <c r="H38" s="40"/>
      <c r="I38" s="40"/>
      <c r="J38" s="41"/>
    </row>
    <row r="39" spans="1:16" ht="29.15">
      <c r="A39" s="31" t="s">
        <v>49</v>
      </c>
      <c r="B39" s="39"/>
      <c r="C39" s="40"/>
      <c r="D39" s="40"/>
      <c r="E39" s="33" t="s">
        <v>249</v>
      </c>
      <c r="F39" s="40"/>
      <c r="G39" s="40"/>
      <c r="H39" s="40"/>
      <c r="I39" s="40"/>
      <c r="J39" s="41"/>
    </row>
    <row r="40" spans="1:16">
      <c r="A40" s="31" t="s">
        <v>39</v>
      </c>
      <c r="B40" s="31">
        <v>8</v>
      </c>
      <c r="C40" s="32" t="s">
        <v>250</v>
      </c>
      <c r="D40" s="31" t="s">
        <v>41</v>
      </c>
      <c r="E40" s="33" t="s">
        <v>251</v>
      </c>
      <c r="F40" s="34" t="s">
        <v>80</v>
      </c>
      <c r="G40" s="35">
        <v>3</v>
      </c>
      <c r="H40" s="36">
        <v>0</v>
      </c>
      <c r="I40" s="37">
        <f>ROUND(G40*H40,P4)</f>
        <v>0</v>
      </c>
      <c r="J40" s="34" t="s">
        <v>44</v>
      </c>
      <c r="O40" s="38">
        <f>I40*0.21</f>
        <v>0</v>
      </c>
      <c r="P40">
        <v>3</v>
      </c>
    </row>
    <row r="41" spans="1:16" ht="43.75">
      <c r="A41" s="31" t="s">
        <v>45</v>
      </c>
      <c r="B41" s="39"/>
      <c r="C41" s="40"/>
      <c r="D41" s="40"/>
      <c r="E41" s="33" t="s">
        <v>342</v>
      </c>
      <c r="F41" s="40"/>
      <c r="G41" s="40"/>
      <c r="H41" s="40"/>
      <c r="I41" s="40"/>
      <c r="J41" s="41"/>
    </row>
    <row r="42" spans="1:16">
      <c r="A42" s="31" t="s">
        <v>47</v>
      </c>
      <c r="B42" s="39"/>
      <c r="C42" s="40"/>
      <c r="D42" s="40"/>
      <c r="E42" s="42" t="s">
        <v>343</v>
      </c>
      <c r="F42" s="40"/>
      <c r="G42" s="40"/>
      <c r="H42" s="40"/>
      <c r="I42" s="40"/>
      <c r="J42" s="41"/>
    </row>
    <row r="43" spans="1:16" ht="43.75">
      <c r="A43" s="31" t="s">
        <v>49</v>
      </c>
      <c r="B43" s="39"/>
      <c r="C43" s="40"/>
      <c r="D43" s="40"/>
      <c r="E43" s="33" t="s">
        <v>254</v>
      </c>
      <c r="F43" s="40"/>
      <c r="G43" s="40"/>
      <c r="H43" s="40"/>
      <c r="I43" s="40"/>
      <c r="J43" s="41"/>
    </row>
    <row r="44" spans="1:16">
      <c r="A44" s="31" t="s">
        <v>39</v>
      </c>
      <c r="B44" s="31">
        <v>9</v>
      </c>
      <c r="C44" s="32" t="s">
        <v>258</v>
      </c>
      <c r="D44" s="31" t="s">
        <v>41</v>
      </c>
      <c r="E44" s="33" t="s">
        <v>259</v>
      </c>
      <c r="F44" s="34" t="s">
        <v>80</v>
      </c>
      <c r="G44" s="35">
        <v>4</v>
      </c>
      <c r="H44" s="36">
        <v>0</v>
      </c>
      <c r="I44" s="37">
        <f>ROUND(G44*H44,P4)</f>
        <v>0</v>
      </c>
      <c r="J44" s="34" t="s">
        <v>44</v>
      </c>
      <c r="O44" s="38">
        <f>I44*0.21</f>
        <v>0</v>
      </c>
      <c r="P44">
        <v>3</v>
      </c>
    </row>
    <row r="45" spans="1:16" ht="43.75">
      <c r="A45" s="31" t="s">
        <v>45</v>
      </c>
      <c r="B45" s="39"/>
      <c r="C45" s="40"/>
      <c r="D45" s="40"/>
      <c r="E45" s="33" t="s">
        <v>344</v>
      </c>
      <c r="F45" s="40"/>
      <c r="G45" s="40"/>
      <c r="H45" s="40"/>
      <c r="I45" s="40"/>
      <c r="J45" s="41"/>
    </row>
    <row r="46" spans="1:16">
      <c r="A46" s="31" t="s">
        <v>47</v>
      </c>
      <c r="B46" s="39"/>
      <c r="C46" s="40"/>
      <c r="D46" s="40"/>
      <c r="E46" s="42" t="s">
        <v>341</v>
      </c>
      <c r="F46" s="40"/>
      <c r="G46" s="40"/>
      <c r="H46" s="40"/>
      <c r="I46" s="40"/>
      <c r="J46" s="41"/>
    </row>
    <row r="47" spans="1:16" ht="43.75">
      <c r="A47" s="31" t="s">
        <v>49</v>
      </c>
      <c r="B47" s="39"/>
      <c r="C47" s="40"/>
      <c r="D47" s="40"/>
      <c r="E47" s="33" t="s">
        <v>254</v>
      </c>
      <c r="F47" s="40"/>
      <c r="G47" s="40"/>
      <c r="H47" s="40"/>
      <c r="I47" s="40"/>
      <c r="J47" s="41"/>
    </row>
    <row r="48" spans="1:16">
      <c r="A48" s="25" t="s">
        <v>36</v>
      </c>
      <c r="B48" s="26"/>
      <c r="C48" s="27" t="s">
        <v>261</v>
      </c>
      <c r="D48" s="28"/>
      <c r="E48" s="25" t="s">
        <v>262</v>
      </c>
      <c r="F48" s="28"/>
      <c r="G48" s="28"/>
      <c r="H48" s="28"/>
      <c r="I48" s="29">
        <f>SUMIFS(I49:I60,A49:A60,"P")</f>
        <v>0</v>
      </c>
      <c r="J48" s="30"/>
    </row>
    <row r="49" spans="1:16">
      <c r="A49" s="31" t="s">
        <v>39</v>
      </c>
      <c r="B49" s="31">
        <v>10</v>
      </c>
      <c r="C49" s="32" t="s">
        <v>276</v>
      </c>
      <c r="D49" s="31" t="s">
        <v>41</v>
      </c>
      <c r="E49" s="33" t="s">
        <v>277</v>
      </c>
      <c r="F49" s="34" t="s">
        <v>132</v>
      </c>
      <c r="G49" s="35">
        <v>120</v>
      </c>
      <c r="H49" s="36">
        <v>0</v>
      </c>
      <c r="I49" s="37">
        <f>ROUND(G49*H49,P4)</f>
        <v>0</v>
      </c>
      <c r="J49" s="34" t="s">
        <v>44</v>
      </c>
      <c r="O49" s="38">
        <f>I49*0.21</f>
        <v>0</v>
      </c>
      <c r="P49">
        <v>3</v>
      </c>
    </row>
    <row r="50" spans="1:16" ht="58.3">
      <c r="A50" s="31" t="s">
        <v>45</v>
      </c>
      <c r="B50" s="39"/>
      <c r="C50" s="40"/>
      <c r="D50" s="40"/>
      <c r="E50" s="33" t="s">
        <v>345</v>
      </c>
      <c r="F50" s="40"/>
      <c r="G50" s="40"/>
      <c r="H50" s="40"/>
      <c r="I50" s="40"/>
      <c r="J50" s="41"/>
    </row>
    <row r="51" spans="1:16">
      <c r="A51" s="31" t="s">
        <v>47</v>
      </c>
      <c r="B51" s="39"/>
      <c r="C51" s="40"/>
      <c r="D51" s="40"/>
      <c r="E51" s="42" t="s">
        <v>346</v>
      </c>
      <c r="F51" s="40"/>
      <c r="G51" s="40"/>
      <c r="H51" s="40"/>
      <c r="I51" s="40"/>
      <c r="J51" s="41"/>
    </row>
    <row r="52" spans="1:16" ht="43.75">
      <c r="A52" s="31" t="s">
        <v>49</v>
      </c>
      <c r="B52" s="39"/>
      <c r="C52" s="40"/>
      <c r="D52" s="40"/>
      <c r="E52" s="33" t="s">
        <v>280</v>
      </c>
      <c r="F52" s="40"/>
      <c r="G52" s="40"/>
      <c r="H52" s="40"/>
      <c r="I52" s="40"/>
      <c r="J52" s="41"/>
    </row>
    <row r="53" spans="1:16">
      <c r="A53" s="31" t="s">
        <v>39</v>
      </c>
      <c r="B53" s="31">
        <v>11</v>
      </c>
      <c r="C53" s="32" t="s">
        <v>293</v>
      </c>
      <c r="D53" s="31" t="s">
        <v>41</v>
      </c>
      <c r="E53" s="33" t="s">
        <v>294</v>
      </c>
      <c r="F53" s="34" t="s">
        <v>106</v>
      </c>
      <c r="G53" s="35">
        <v>150</v>
      </c>
      <c r="H53" s="36">
        <v>0</v>
      </c>
      <c r="I53" s="37">
        <f>ROUND(G53*H53,P4)</f>
        <v>0</v>
      </c>
      <c r="J53" s="34" t="s">
        <v>44</v>
      </c>
      <c r="O53" s="38">
        <f>I53*0.21</f>
        <v>0</v>
      </c>
      <c r="P53">
        <v>3</v>
      </c>
    </row>
    <row r="54" spans="1:16" ht="43.75">
      <c r="A54" s="31" t="s">
        <v>45</v>
      </c>
      <c r="B54" s="39"/>
      <c r="C54" s="40"/>
      <c r="D54" s="40"/>
      <c r="E54" s="33" t="s">
        <v>347</v>
      </c>
      <c r="F54" s="40"/>
      <c r="G54" s="40"/>
      <c r="H54" s="40"/>
      <c r="I54" s="40"/>
      <c r="J54" s="41"/>
    </row>
    <row r="55" spans="1:16">
      <c r="A55" s="31" t="s">
        <v>47</v>
      </c>
      <c r="B55" s="39"/>
      <c r="C55" s="40"/>
      <c r="D55" s="40"/>
      <c r="E55" s="42" t="s">
        <v>348</v>
      </c>
      <c r="F55" s="40"/>
      <c r="G55" s="40"/>
      <c r="H55" s="40"/>
      <c r="I55" s="40"/>
      <c r="J55" s="41"/>
    </row>
    <row r="56" spans="1:16" ht="43.75">
      <c r="A56" s="31" t="s">
        <v>49</v>
      </c>
      <c r="B56" s="39"/>
      <c r="C56" s="40"/>
      <c r="D56" s="40"/>
      <c r="E56" s="33" t="s">
        <v>296</v>
      </c>
      <c r="F56" s="40"/>
      <c r="G56" s="40"/>
      <c r="H56" s="40"/>
      <c r="I56" s="40"/>
      <c r="J56" s="41"/>
    </row>
    <row r="57" spans="1:16">
      <c r="A57" s="31" t="s">
        <v>39</v>
      </c>
      <c r="B57" s="31">
        <v>12</v>
      </c>
      <c r="C57" s="32" t="s">
        <v>297</v>
      </c>
      <c r="D57" s="31" t="s">
        <v>41</v>
      </c>
      <c r="E57" s="33" t="s">
        <v>298</v>
      </c>
      <c r="F57" s="34" t="s">
        <v>106</v>
      </c>
      <c r="G57" s="35">
        <v>150</v>
      </c>
      <c r="H57" s="36">
        <v>0</v>
      </c>
      <c r="I57" s="37">
        <f>ROUND(G57*H57,P4)</f>
        <v>0</v>
      </c>
      <c r="J57" s="34" t="s">
        <v>44</v>
      </c>
      <c r="O57" s="38">
        <f>I57*0.21</f>
        <v>0</v>
      </c>
      <c r="P57">
        <v>3</v>
      </c>
    </row>
    <row r="58" spans="1:16" ht="43.75">
      <c r="A58" s="31" t="s">
        <v>45</v>
      </c>
      <c r="B58" s="39"/>
      <c r="C58" s="40"/>
      <c r="D58" s="40"/>
      <c r="E58" s="33" t="s">
        <v>349</v>
      </c>
      <c r="F58" s="40"/>
      <c r="G58" s="40"/>
      <c r="H58" s="40"/>
      <c r="I58" s="40"/>
      <c r="J58" s="41"/>
    </row>
    <row r="59" spans="1:16">
      <c r="A59" s="31" t="s">
        <v>47</v>
      </c>
      <c r="B59" s="39"/>
      <c r="C59" s="40"/>
      <c r="D59" s="40"/>
      <c r="E59" s="42" t="s">
        <v>348</v>
      </c>
      <c r="F59" s="40"/>
      <c r="G59" s="40"/>
      <c r="H59" s="40"/>
      <c r="I59" s="40"/>
      <c r="J59" s="41"/>
    </row>
    <row r="60" spans="1:16" ht="43.75">
      <c r="A60" s="31" t="s">
        <v>49</v>
      </c>
      <c r="B60" s="43"/>
      <c r="C60" s="44"/>
      <c r="D60" s="44"/>
      <c r="E60" s="33" t="s">
        <v>296</v>
      </c>
      <c r="F60" s="44"/>
      <c r="G60" s="44"/>
      <c r="H60" s="44"/>
      <c r="I60" s="44"/>
      <c r="J60" s="45"/>
    </row>
  </sheetData>
  <sheetProtection algorithmName="SHA-512" hashValue="cfyndZsqKfXEL5yTDPpiylzcNpxz3mCvYD2UpT8VBaTHPKF/s/RmJ9RaTC9mcfXj9aCCeRrgvQ0JQb5Mm0biXA==" saltValue="GJYrRUEb4i+XMtk4fH25pLKbXLvTY5uw+GVGi5gda+GyGPwpX6Amv+hlNLtgDzRSLhixVbT0aC0rcwfj7AHGrw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001</vt:lpstr>
      <vt:lpstr>101</vt:lpstr>
      <vt:lpstr>102</vt:lpstr>
      <vt:lpstr>103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Madera</dc:creator>
  <cp:lastModifiedBy>Jan Madera</cp:lastModifiedBy>
  <dcterms:created xsi:type="dcterms:W3CDTF">2024-11-23T07:33:57Z</dcterms:created>
  <dcterms:modified xsi:type="dcterms:W3CDTF">2024-11-23T07:34:33Z</dcterms:modified>
</cp:coreProperties>
</file>