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543b5910b304aa8e/PRÁCE/BOKOVKY/SYMBIO STUDIO s.r.o/Liberec ulice vítezná/"/>
    </mc:Choice>
  </mc:AlternateContent>
  <xr:revisionPtr revIDLastSave="15" documentId="11_02B58D3A987120F6A1251925950FAEA94C6A117F" xr6:coauthVersionLast="47" xr6:coauthVersionMax="47" xr10:uidLastSave="{42534A3F-1B3F-4D7E-85AE-C4A0D4D5FC92}"/>
  <bookViews>
    <workbookView xWindow="-120" yWindow="-120" windowWidth="29040" windowHeight="15720" xr2:uid="{00000000-000D-0000-FFFF-FFFF00000000}"/>
  </bookViews>
  <sheets>
    <sheet name="Rekapitulace stavby" sheetId="1" r:id="rId1"/>
    <sheet name="801_A - Vegetační úpravy ..." sheetId="2" r:id="rId2"/>
    <sheet name="801_B - Park Vítězná" sheetId="3" r:id="rId3"/>
    <sheet name="Pokyny pro vyplnění" sheetId="4" r:id="rId4"/>
  </sheets>
  <definedNames>
    <definedName name="_xlnm._FilterDatabase" localSheetId="1" hidden="1">'801_A - Vegetační úpravy ...'!$C$87:$K$313</definedName>
    <definedName name="_xlnm._FilterDatabase" localSheetId="2" hidden="1">'801_B - Park Vítězná'!$C$86:$K$226</definedName>
    <definedName name="_xlnm.Print_Titles" localSheetId="1">'801_A - Vegetační úpravy ...'!$87:$87</definedName>
    <definedName name="_xlnm.Print_Titles" localSheetId="2">'801_B - Park Vítězná'!$86:$86</definedName>
    <definedName name="_xlnm.Print_Titles" localSheetId="0">'Rekapitulace stavby'!$52:$52</definedName>
    <definedName name="_xlnm.Print_Area" localSheetId="1">'801_A - Vegetační úpravy ...'!$C$4:$J$39,'801_A - Vegetační úpravy ...'!$C$45:$J$69,'801_A - Vegetační úpravy ...'!$C$75:$K$313</definedName>
    <definedName name="_xlnm.Print_Area" localSheetId="2">'801_B - Park Vítězná'!$C$4:$J$39,'801_B - Park Vítězná'!$C$45:$J$68,'801_B - Park Vítězná'!$C$74:$K$226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225" i="3"/>
  <c r="BH225" i="3"/>
  <c r="BG225" i="3"/>
  <c r="BF225" i="3"/>
  <c r="T225" i="3"/>
  <c r="T224" i="3" s="1"/>
  <c r="T223" i="3" s="1"/>
  <c r="R225" i="3"/>
  <c r="R224" i="3"/>
  <c r="R223" i="3" s="1"/>
  <c r="P225" i="3"/>
  <c r="P224" i="3" s="1"/>
  <c r="P223" i="3" s="1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T191" i="3" s="1"/>
  <c r="R192" i="3"/>
  <c r="R191" i="3" s="1"/>
  <c r="P192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/>
  <c r="J17" i="3"/>
  <c r="J12" i="3"/>
  <c r="J52" i="3" s="1"/>
  <c r="E7" i="3"/>
  <c r="E77" i="3"/>
  <c r="J37" i="2"/>
  <c r="J36" i="2"/>
  <c r="AY55" i="1" s="1"/>
  <c r="J35" i="2"/>
  <c r="AX55" i="1"/>
  <c r="BI312" i="2"/>
  <c r="BH312" i="2"/>
  <c r="BG312" i="2"/>
  <c r="BF312" i="2"/>
  <c r="T312" i="2"/>
  <c r="T311" i="2"/>
  <c r="T310" i="2"/>
  <c r="R312" i="2"/>
  <c r="R311" i="2"/>
  <c r="R310" i="2" s="1"/>
  <c r="P312" i="2"/>
  <c r="P311" i="2"/>
  <c r="P310" i="2" s="1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T238" i="2"/>
  <c r="R239" i="2"/>
  <c r="R238" i="2"/>
  <c r="P239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3" i="2"/>
  <c r="BH113" i="2"/>
  <c r="BG113" i="2"/>
  <c r="BF113" i="2"/>
  <c r="F34" i="2" s="1"/>
  <c r="T113" i="2"/>
  <c r="R113" i="2"/>
  <c r="P113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99" i="2"/>
  <c r="BH99" i="2"/>
  <c r="BG99" i="2"/>
  <c r="F35" i="2" s="1"/>
  <c r="BF99" i="2"/>
  <c r="T99" i="2"/>
  <c r="R99" i="2"/>
  <c r="P99" i="2"/>
  <c r="BI96" i="2"/>
  <c r="BH96" i="2"/>
  <c r="BG96" i="2"/>
  <c r="BF96" i="2"/>
  <c r="T96" i="2"/>
  <c r="R96" i="2"/>
  <c r="P96" i="2"/>
  <c r="BI93" i="2"/>
  <c r="F37" i="2" s="1"/>
  <c r="BH93" i="2"/>
  <c r="BG93" i="2"/>
  <c r="BF93" i="2"/>
  <c r="T93" i="2"/>
  <c r="R93" i="2"/>
  <c r="P93" i="2"/>
  <c r="BI91" i="2"/>
  <c r="BH91" i="2"/>
  <c r="F36" i="2" s="1"/>
  <c r="BG91" i="2"/>
  <c r="BF91" i="2"/>
  <c r="J34" i="2" s="1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52" i="2"/>
  <c r="E7" i="2"/>
  <c r="E78" i="2"/>
  <c r="L50" i="1"/>
  <c r="AM50" i="1"/>
  <c r="AM49" i="1"/>
  <c r="L49" i="1"/>
  <c r="AM47" i="1"/>
  <c r="L47" i="1"/>
  <c r="L45" i="1"/>
  <c r="L44" i="1"/>
  <c r="BK199" i="2"/>
  <c r="BK152" i="3"/>
  <c r="J277" i="2"/>
  <c r="J189" i="3"/>
  <c r="J117" i="2"/>
  <c r="BK161" i="2"/>
  <c r="J125" i="3"/>
  <c r="BK312" i="2"/>
  <c r="J150" i="2"/>
  <c r="J211" i="2"/>
  <c r="BK212" i="3"/>
  <c r="BK126" i="2"/>
  <c r="BK221" i="2"/>
  <c r="BK97" i="3"/>
  <c r="BK172" i="2"/>
  <c r="J133" i="3"/>
  <c r="J166" i="2"/>
  <c r="BK108" i="2"/>
  <c r="BK239" i="2"/>
  <c r="BK122" i="3"/>
  <c r="J189" i="2"/>
  <c r="BK307" i="2"/>
  <c r="J172" i="3"/>
  <c r="J224" i="2"/>
  <c r="BK118" i="2"/>
  <c r="BK213" i="2"/>
  <c r="J112" i="3"/>
  <c r="J105" i="2"/>
  <c r="BK107" i="2"/>
  <c r="J250" i="2"/>
  <c r="J91" i="2"/>
  <c r="BK271" i="2"/>
  <c r="J160" i="3"/>
  <c r="BK207" i="2"/>
  <c r="BK275" i="2"/>
  <c r="BK181" i="3"/>
  <c r="BK113" i="2"/>
  <c r="J183" i="3"/>
  <c r="J196" i="2"/>
  <c r="BK168" i="3"/>
  <c r="J212" i="3"/>
  <c r="J159" i="3"/>
  <c r="BK205" i="2"/>
  <c r="BK93" i="2"/>
  <c r="J283" i="2"/>
  <c r="J175" i="3"/>
  <c r="J113" i="2"/>
  <c r="BK224" i="2"/>
  <c r="J144" i="3"/>
  <c r="J219" i="2"/>
  <c r="J205" i="3"/>
  <c r="BK106" i="2"/>
  <c r="J210" i="2"/>
  <c r="J181" i="3"/>
  <c r="J294" i="2"/>
  <c r="BK189" i="3"/>
  <c r="J260" i="2"/>
  <c r="J227" i="2"/>
  <c r="J186" i="3"/>
  <c r="J181" i="2"/>
  <c r="BK125" i="3"/>
  <c r="J126" i="2"/>
  <c r="J307" i="2"/>
  <c r="BK162" i="2"/>
  <c r="BK147" i="3"/>
  <c r="J221" i="2"/>
  <c r="BK96" i="2"/>
  <c r="BK181" i="2"/>
  <c r="J163" i="3"/>
  <c r="J162" i="2"/>
  <c r="J161" i="2"/>
  <c r="BK147" i="2"/>
  <c r="BK144" i="3"/>
  <c r="BK305" i="2"/>
  <c r="BK215" i="3"/>
  <c r="BK158" i="2"/>
  <c r="BK232" i="2"/>
  <c r="J217" i="3"/>
  <c r="J109" i="2"/>
  <c r="J236" i="2"/>
  <c r="BK159" i="3"/>
  <c r="BK175" i="3"/>
  <c r="J100" i="3"/>
  <c r="J112" i="2"/>
  <c r="J215" i="3"/>
  <c r="BK137" i="2"/>
  <c r="BK163" i="3"/>
  <c r="J297" i="2"/>
  <c r="J293" i="2"/>
  <c r="J195" i="2"/>
  <c r="J208" i="3"/>
  <c r="BK210" i="2"/>
  <c r="BK186" i="2"/>
  <c r="J234" i="2"/>
  <c r="BK195" i="3"/>
  <c r="BK150" i="2"/>
  <c r="J157" i="3"/>
  <c r="J96" i="2"/>
  <c r="J159" i="2"/>
  <c r="BK128" i="3"/>
  <c r="J220" i="3"/>
  <c r="J305" i="2"/>
  <c r="J120" i="3"/>
  <c r="BK220" i="2"/>
  <c r="J156" i="2"/>
  <c r="J90" i="3"/>
  <c r="J214" i="2"/>
  <c r="J177" i="3"/>
  <c r="BK202" i="2"/>
  <c r="BK281" i="2"/>
  <c r="J124" i="2"/>
  <c r="BK131" i="2"/>
  <c r="J170" i="2"/>
  <c r="J289" i="2"/>
  <c r="BK213" i="3"/>
  <c r="BK222" i="2"/>
  <c r="J138" i="3"/>
  <c r="BK205" i="3"/>
  <c r="BK153" i="3"/>
  <c r="J303" i="2"/>
  <c r="J144" i="2"/>
  <c r="BK215" i="2"/>
  <c r="BK150" i="3"/>
  <c r="BK195" i="2"/>
  <c r="J263" i="2"/>
  <c r="BK133" i="3"/>
  <c r="J106" i="2"/>
  <c r="BK217" i="3"/>
  <c r="BK249" i="2"/>
  <c r="BK168" i="2"/>
  <c r="BK250" i="2"/>
  <c r="BK131" i="3"/>
  <c r="BK193" i="2"/>
  <c r="BK227" i="2"/>
  <c r="BK120" i="3"/>
  <c r="BK219" i="2"/>
  <c r="J198" i="2"/>
  <c r="BK106" i="3"/>
  <c r="J267" i="2"/>
  <c r="J119" i="2"/>
  <c r="J191" i="2"/>
  <c r="J291" i="2"/>
  <c r="J312" i="2"/>
  <c r="AS54" i="1"/>
  <c r="J141" i="3"/>
  <c r="J155" i="2"/>
  <c r="BK116" i="3"/>
  <c r="BK158" i="3"/>
  <c r="J156" i="3"/>
  <c r="J118" i="2"/>
  <c r="BK174" i="2"/>
  <c r="J232" i="2"/>
  <c r="BK180" i="3"/>
  <c r="BK183" i="3"/>
  <c r="BK159" i="2"/>
  <c r="BK153" i="2"/>
  <c r="BK155" i="2"/>
  <c r="BK166" i="3"/>
  <c r="J137" i="2"/>
  <c r="BK109" i="3"/>
  <c r="J135" i="2"/>
  <c r="BK200" i="2"/>
  <c r="J242" i="2"/>
  <c r="BK141" i="3"/>
  <c r="J215" i="2"/>
  <c r="J204" i="2"/>
  <c r="J150" i="3"/>
  <c r="J174" i="2"/>
  <c r="BK198" i="2"/>
  <c r="J93" i="2"/>
  <c r="BK294" i="2"/>
  <c r="BK112" i="3"/>
  <c r="J223" i="2"/>
  <c r="J128" i="2"/>
  <c r="BK223" i="2"/>
  <c r="J168" i="3"/>
  <c r="J131" i="2"/>
  <c r="BK206" i="2"/>
  <c r="J168" i="2"/>
  <c r="J170" i="3"/>
  <c r="J153" i="3"/>
  <c r="J158" i="3"/>
  <c r="J222" i="2"/>
  <c r="BK138" i="3"/>
  <c r="BK90" i="3"/>
  <c r="BK128" i="2"/>
  <c r="J193" i="2"/>
  <c r="BK204" i="2"/>
  <c r="BK296" i="2"/>
  <c r="J207" i="2"/>
  <c r="BK92" i="3"/>
  <c r="BK208" i="2"/>
  <c r="BK203" i="2"/>
  <c r="J213" i="3"/>
  <c r="J212" i="2"/>
  <c r="J173" i="3"/>
  <c r="BK209" i="2"/>
  <c r="BK293" i="2"/>
  <c r="J147" i="2"/>
  <c r="BK208" i="3"/>
  <c r="BK285" i="2"/>
  <c r="BK186" i="3"/>
  <c r="J206" i="2"/>
  <c r="J213" i="2"/>
  <c r="J180" i="3"/>
  <c r="J203" i="2"/>
  <c r="J239" i="2"/>
  <c r="J116" i="3"/>
  <c r="J202" i="2"/>
  <c r="J296" i="2"/>
  <c r="J105" i="3"/>
  <c r="BK201" i="2"/>
  <c r="J249" i="2"/>
  <c r="BK170" i="3"/>
  <c r="J209" i="2"/>
  <c r="BK202" i="3"/>
  <c r="J186" i="2"/>
  <c r="BK212" i="2"/>
  <c r="BK225" i="3"/>
  <c r="J200" i="2"/>
  <c r="BK156" i="2"/>
  <c r="BK263" i="2"/>
  <c r="J202" i="3"/>
  <c r="J97" i="3"/>
  <c r="BK133" i="2"/>
  <c r="BK291" i="2"/>
  <c r="BK192" i="3"/>
  <c r="BK297" i="2"/>
  <c r="J155" i="3"/>
  <c r="J208" i="2"/>
  <c r="J114" i="2"/>
  <c r="J285" i="2"/>
  <c r="J225" i="3"/>
  <c r="BK109" i="2"/>
  <c r="J158" i="2"/>
  <c r="J192" i="3"/>
  <c r="J133" i="2"/>
  <c r="J107" i="2"/>
  <c r="BK260" i="2"/>
  <c r="J152" i="3"/>
  <c r="BK289" i="2"/>
  <c r="BK156" i="3"/>
  <c r="J106" i="3"/>
  <c r="J201" i="2"/>
  <c r="BK258" i="2"/>
  <c r="BK155" i="3"/>
  <c r="J220" i="2"/>
  <c r="J169" i="2"/>
  <c r="J147" i="3"/>
  <c r="BK245" i="2"/>
  <c r="J109" i="3"/>
  <c r="BK140" i="2"/>
  <c r="BK242" i="2"/>
  <c r="BK177" i="3"/>
  <c r="BK283" i="2"/>
  <c r="J92" i="3"/>
  <c r="BK170" i="2"/>
  <c r="BK214" i="2"/>
  <c r="J205" i="2"/>
  <c r="BK220" i="3"/>
  <c r="BK124" i="2"/>
  <c r="J94" i="3"/>
  <c r="J108" i="2"/>
  <c r="J99" i="2"/>
  <c r="BK144" i="2"/>
  <c r="BK234" i="2"/>
  <c r="J131" i="3"/>
  <c r="J216" i="2"/>
  <c r="BK216" i="2"/>
  <c r="J275" i="2"/>
  <c r="J153" i="2"/>
  <c r="J301" i="2"/>
  <c r="J225" i="2"/>
  <c r="J166" i="3"/>
  <c r="BK191" i="2"/>
  <c r="J128" i="3"/>
  <c r="J172" i="2"/>
  <c r="BK303" i="2"/>
  <c r="BK225" i="2"/>
  <c r="BK135" i="3"/>
  <c r="BK169" i="2"/>
  <c r="J271" i="2"/>
  <c r="BK94" i="3"/>
  <c r="J177" i="2"/>
  <c r="J199" i="2"/>
  <c r="J122" i="3"/>
  <c r="BK157" i="3"/>
  <c r="BK196" i="2"/>
  <c r="BK119" i="2"/>
  <c r="J135" i="3"/>
  <c r="BK166" i="2"/>
  <c r="J245" i="2"/>
  <c r="BK173" i="3"/>
  <c r="BK117" i="2"/>
  <c r="BK105" i="2"/>
  <c r="BK135" i="2"/>
  <c r="BK99" i="2"/>
  <c r="BK177" i="2"/>
  <c r="J258" i="2"/>
  <c r="BK277" i="2"/>
  <c r="BK112" i="2"/>
  <c r="BK105" i="3"/>
  <c r="BK91" i="2"/>
  <c r="BK100" i="3"/>
  <c r="BK114" i="2"/>
  <c r="J281" i="2"/>
  <c r="BK160" i="3"/>
  <c r="BK189" i="2"/>
  <c r="BK301" i="2"/>
  <c r="BK211" i="2"/>
  <c r="BK267" i="2"/>
  <c r="J195" i="3"/>
  <c r="J140" i="2"/>
  <c r="BK236" i="2"/>
  <c r="BK172" i="3"/>
  <c r="T262" i="2" l="1"/>
  <c r="P104" i="2"/>
  <c r="T241" i="2"/>
  <c r="BK188" i="2"/>
  <c r="J188" i="2"/>
  <c r="J63" i="2"/>
  <c r="T104" i="2"/>
  <c r="P241" i="2"/>
  <c r="BK104" i="2"/>
  <c r="J104" i="2"/>
  <c r="J62" i="2"/>
  <c r="P90" i="2"/>
  <c r="R262" i="2"/>
  <c r="R89" i="3"/>
  <c r="R188" i="2"/>
  <c r="BK89" i="3"/>
  <c r="J89" i="3"/>
  <c r="J61" i="3"/>
  <c r="BK165" i="3"/>
  <c r="J165" i="3"/>
  <c r="J63" i="3" s="1"/>
  <c r="T188" i="2"/>
  <c r="BK130" i="3"/>
  <c r="J130" i="3" s="1"/>
  <c r="J62" i="3" s="1"/>
  <c r="P165" i="3"/>
  <c r="BK90" i="2"/>
  <c r="BK89" i="2" s="1"/>
  <c r="R90" i="2"/>
  <c r="R89" i="2" s="1"/>
  <c r="R88" i="2" s="1"/>
  <c r="P262" i="2"/>
  <c r="T89" i="3"/>
  <c r="BK194" i="3"/>
  <c r="J194" i="3"/>
  <c r="J65" i="3"/>
  <c r="T90" i="2"/>
  <c r="BK262" i="2"/>
  <c r="J262" i="2"/>
  <c r="J66" i="2"/>
  <c r="T130" i="3"/>
  <c r="P194" i="3"/>
  <c r="P188" i="2"/>
  <c r="R241" i="2"/>
  <c r="P130" i="3"/>
  <c r="T165" i="3"/>
  <c r="T194" i="3"/>
  <c r="R104" i="2"/>
  <c r="BK241" i="2"/>
  <c r="J241" i="2"/>
  <c r="J65" i="2" s="1"/>
  <c r="P89" i="3"/>
  <c r="P88" i="3"/>
  <c r="P87" i="3" s="1"/>
  <c r="AU56" i="1" s="1"/>
  <c r="R130" i="3"/>
  <c r="R165" i="3"/>
  <c r="R194" i="3"/>
  <c r="BK238" i="2"/>
  <c r="J238" i="2" s="1"/>
  <c r="J64" i="2" s="1"/>
  <c r="BK311" i="2"/>
  <c r="J311" i="2" s="1"/>
  <c r="J68" i="2" s="1"/>
  <c r="BK191" i="3"/>
  <c r="J191" i="3" s="1"/>
  <c r="J64" i="3" s="1"/>
  <c r="BK224" i="3"/>
  <c r="J224" i="3"/>
  <c r="J67" i="3"/>
  <c r="E48" i="3"/>
  <c r="BE173" i="3"/>
  <c r="BE112" i="3"/>
  <c r="BE189" i="3"/>
  <c r="BE213" i="3"/>
  <c r="BE131" i="3"/>
  <c r="BE141" i="3"/>
  <c r="BE158" i="3"/>
  <c r="BE172" i="3"/>
  <c r="BE202" i="3"/>
  <c r="BE208" i="3"/>
  <c r="F55" i="3"/>
  <c r="BE92" i="3"/>
  <c r="BE133" i="3"/>
  <c r="BE215" i="3"/>
  <c r="BE144" i="3"/>
  <c r="BE152" i="3"/>
  <c r="BE192" i="3"/>
  <c r="BE220" i="3"/>
  <c r="BE225" i="3"/>
  <c r="J81" i="3"/>
  <c r="BE105" i="3"/>
  <c r="BE153" i="3"/>
  <c r="BE160" i="3"/>
  <c r="BE175" i="3"/>
  <c r="BE212" i="3"/>
  <c r="BE120" i="3"/>
  <c r="BE125" i="3"/>
  <c r="BE147" i="3"/>
  <c r="BE157" i="3"/>
  <c r="BE166" i="3"/>
  <c r="BE183" i="3"/>
  <c r="BE135" i="3"/>
  <c r="BE186" i="3"/>
  <c r="BE195" i="3"/>
  <c r="BE97" i="3"/>
  <c r="BE122" i="3"/>
  <c r="BE168" i="3"/>
  <c r="BE217" i="3"/>
  <c r="BE90" i="3"/>
  <c r="BE106" i="3"/>
  <c r="BE128" i="3"/>
  <c r="BE156" i="3"/>
  <c r="BE159" i="3"/>
  <c r="BE170" i="3"/>
  <c r="BE180" i="3"/>
  <c r="BE94" i="3"/>
  <c r="BE138" i="3"/>
  <c r="BE155" i="3"/>
  <c r="BE163" i="3"/>
  <c r="BE181" i="3"/>
  <c r="BE100" i="3"/>
  <c r="BE109" i="3"/>
  <c r="BE116" i="3"/>
  <c r="BE150" i="3"/>
  <c r="BE177" i="3"/>
  <c r="BE205" i="3"/>
  <c r="F55" i="2"/>
  <c r="J82" i="2"/>
  <c r="BE91" i="2"/>
  <c r="BE107" i="2"/>
  <c r="BE113" i="2"/>
  <c r="BE119" i="2"/>
  <c r="BE128" i="2"/>
  <c r="BE131" i="2"/>
  <c r="BE144" i="2"/>
  <c r="BE147" i="2"/>
  <c r="BE150" i="2"/>
  <c r="BE156" i="2"/>
  <c r="BE158" i="2"/>
  <c r="BE168" i="2"/>
  <c r="BE169" i="2"/>
  <c r="BE181" i="2"/>
  <c r="BE189" i="2"/>
  <c r="BE199" i="2"/>
  <c r="BE201" i="2"/>
  <c r="BE205" i="2"/>
  <c r="BE208" i="2"/>
  <c r="BE216" i="2"/>
  <c r="BE223" i="2"/>
  <c r="BE224" i="2"/>
  <c r="BE225" i="2"/>
  <c r="BE227" i="2"/>
  <c r="BE232" i="2"/>
  <c r="BE234" i="2"/>
  <c r="BE236" i="2"/>
  <c r="BE239" i="2"/>
  <c r="BE242" i="2"/>
  <c r="BE249" i="2"/>
  <c r="BE260" i="2"/>
  <c r="BE263" i="2"/>
  <c r="BE267" i="2"/>
  <c r="BE271" i="2"/>
  <c r="BE275" i="2"/>
  <c r="BE277" i="2"/>
  <c r="BE281" i="2"/>
  <c r="BE283" i="2"/>
  <c r="BE285" i="2"/>
  <c r="BE289" i="2"/>
  <c r="BE293" i="2"/>
  <c r="BE294" i="2"/>
  <c r="BE303" i="2"/>
  <c r="BE305" i="2"/>
  <c r="BE307" i="2"/>
  <c r="BC55" i="1"/>
  <c r="BA55" i="1"/>
  <c r="BE106" i="2"/>
  <c r="BE126" i="2"/>
  <c r="BE159" i="2"/>
  <c r="BE170" i="2"/>
  <c r="BE177" i="2"/>
  <c r="BE186" i="2"/>
  <c r="BE191" i="2"/>
  <c r="BE193" i="2"/>
  <c r="BE195" i="2"/>
  <c r="BE209" i="2"/>
  <c r="BE210" i="2"/>
  <c r="BE221" i="2"/>
  <c r="BE222" i="2"/>
  <c r="BE291" i="2"/>
  <c r="BE296" i="2"/>
  <c r="BB55" i="1"/>
  <c r="BE93" i="2"/>
  <c r="BE99" i="2"/>
  <c r="BE124" i="2"/>
  <c r="BE135" i="2"/>
  <c r="BE137" i="2"/>
  <c r="BE153" i="2"/>
  <c r="BE172" i="2"/>
  <c r="BE174" i="2"/>
  <c r="BE196" i="2"/>
  <c r="BE202" i="2"/>
  <c r="BE206" i="2"/>
  <c r="BE207" i="2"/>
  <c r="BE211" i="2"/>
  <c r="BE212" i="2"/>
  <c r="BE214" i="2"/>
  <c r="BE215" i="2"/>
  <c r="E48" i="2"/>
  <c r="BE105" i="2"/>
  <c r="BE108" i="2"/>
  <c r="BE109" i="2"/>
  <c r="BE133" i="2"/>
  <c r="BE140" i="2"/>
  <c r="BE155" i="2"/>
  <c r="BE161" i="2"/>
  <c r="BE162" i="2"/>
  <c r="BE166" i="2"/>
  <c r="BE198" i="2"/>
  <c r="BE200" i="2"/>
  <c r="BE203" i="2"/>
  <c r="BE204" i="2"/>
  <c r="BE213" i="2"/>
  <c r="BE219" i="2"/>
  <c r="BE220" i="2"/>
  <c r="BE245" i="2"/>
  <c r="BE250" i="2"/>
  <c r="BE258" i="2"/>
  <c r="BE297" i="2"/>
  <c r="AW55" i="1"/>
  <c r="BE96" i="2"/>
  <c r="BE112" i="2"/>
  <c r="BE114" i="2"/>
  <c r="BE117" i="2"/>
  <c r="BE118" i="2"/>
  <c r="BE301" i="2"/>
  <c r="BE312" i="2"/>
  <c r="BD55" i="1"/>
  <c r="F35" i="3"/>
  <c r="BB56" i="1"/>
  <c r="BB54" i="1"/>
  <c r="W31" i="1" s="1"/>
  <c r="F37" i="3"/>
  <c r="BD56" i="1" s="1"/>
  <c r="F34" i="3"/>
  <c r="BA56" i="1" s="1"/>
  <c r="BA54" i="1" s="1"/>
  <c r="W30" i="1" s="1"/>
  <c r="F36" i="3"/>
  <c r="BC56" i="1"/>
  <c r="BC54" i="1"/>
  <c r="W32" i="1" s="1"/>
  <c r="J34" i="3"/>
  <c r="AW56" i="1" s="1"/>
  <c r="BD54" i="1" l="1"/>
  <c r="W33" i="1" s="1"/>
  <c r="BK310" i="2"/>
  <c r="J310" i="2" s="1"/>
  <c r="J67" i="2" s="1"/>
  <c r="J90" i="2"/>
  <c r="J61" i="2" s="1"/>
  <c r="R88" i="3"/>
  <c r="R87" i="3"/>
  <c r="T89" i="2"/>
  <c r="T88" i="2" s="1"/>
  <c r="T88" i="3"/>
  <c r="T87" i="3" s="1"/>
  <c r="P89" i="2"/>
  <c r="P88" i="2"/>
  <c r="AU55" i="1" s="1"/>
  <c r="AU54" i="1" s="1"/>
  <c r="BK88" i="3"/>
  <c r="J88" i="3" s="1"/>
  <c r="J60" i="3" s="1"/>
  <c r="BK223" i="3"/>
  <c r="J223" i="3"/>
  <c r="J66" i="3"/>
  <c r="BK88" i="2"/>
  <c r="J88" i="2"/>
  <c r="J89" i="2"/>
  <c r="J60" i="2"/>
  <c r="F33" i="2"/>
  <c r="AZ55" i="1" s="1"/>
  <c r="J33" i="2"/>
  <c r="AV55" i="1"/>
  <c r="AT55" i="1"/>
  <c r="J33" i="3"/>
  <c r="AV56" i="1"/>
  <c r="AT56" i="1"/>
  <c r="J30" i="2"/>
  <c r="AG55" i="1" s="1"/>
  <c r="AY54" i="1"/>
  <c r="AX54" i="1"/>
  <c r="F33" i="3"/>
  <c r="AZ56" i="1" s="1"/>
  <c r="AW54" i="1"/>
  <c r="AK30" i="1"/>
  <c r="BK87" i="3" l="1"/>
  <c r="J87" i="3" s="1"/>
  <c r="J30" i="3" s="1"/>
  <c r="AG56" i="1" s="1"/>
  <c r="AN55" i="1"/>
  <c r="J59" i="2"/>
  <c r="J39" i="2"/>
  <c r="AZ54" i="1"/>
  <c r="AV54" i="1" s="1"/>
  <c r="AK29" i="1" s="1"/>
  <c r="J39" i="3" l="1"/>
  <c r="J59" i="3"/>
  <c r="AN56" i="1"/>
  <c r="AG54" i="1"/>
  <c r="AK26" i="1"/>
  <c r="AK35" i="1"/>
  <c r="W29" i="1"/>
  <c r="AT54" i="1"/>
  <c r="AN54" i="1" s="1"/>
</calcChain>
</file>

<file path=xl/sharedStrings.xml><?xml version="1.0" encoding="utf-8"?>
<sst xmlns="http://schemas.openxmlformats.org/spreadsheetml/2006/main" count="4398" uniqueCount="1001">
  <si>
    <t>Export Komplet</t>
  </si>
  <si>
    <t>VZ</t>
  </si>
  <si>
    <t>2.0</t>
  </si>
  <si>
    <t>ZAMOK</t>
  </si>
  <si>
    <t>False</t>
  </si>
  <si>
    <t>{15180c83-ac0e-4e17-967a-61889762e97f}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</si>
  <si>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</si>
  <si>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</si>
  <si>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</si>
  <si>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</si>
  <si>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</si>
  <si>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</si>
  <si>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</si>
  <si>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</si>
  <si>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B31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</si>
  <si>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</si>
  <si>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</si>
  <si>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801 - Vegetační úpravy - Stavební úprava ulice Vítězná - II. etapa</t>
  </si>
  <si>
    <t>KSO:</t>
  </si>
  <si>
    <t/>
  </si>
  <si>
    <t>CC-CZ:</t>
  </si>
  <si>
    <t>Místo:</t>
  </si>
  <si>
    <t>Liberec</t>
  </si>
  <si>
    <t>Datum:</t>
  </si>
  <si>
    <t>13. 3. 2025</t>
  </si>
  <si>
    <t>Zadavatel:</t>
  </si>
  <si>
    <t>IČ:</t>
  </si>
  <si>
    <t>00262978</t>
  </si>
  <si>
    <t>Statutární město Liberec</t>
  </si>
  <si>
    <t>DIČ:</t>
  </si>
  <si>
    <t>Účastník:</t>
  </si>
  <si>
    <t>Vyplň údaj</t>
  </si>
  <si>
    <t>Projektant:</t>
  </si>
  <si>
    <t>symbio studio s.r.o., KAM Liberec</t>
  </si>
  <si>
    <t>True</t>
  </si>
  <si>
    <t>Zpracovatel:</t>
  </si>
  <si>
    <t>21438102</t>
  </si>
  <si>
    <t>Ing. Lenka Hrušková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</si>
  <si>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</si>
  <si>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</si>
  <si>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</si>
  <si>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</si>
  <si>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</si>
  <si>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</si>
  <si>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</si>
  <si>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</si>
  <si>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</si>
  <si>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</si>
  <si>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</si>
  <si>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</si>
  <si>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</si>
  <si>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</si>
  <si>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</si>
  <si>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</si>
  <si>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</si>
  <si>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</si>
  <si>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</si>
  <si>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</si>
  <si>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</si>
  <si>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</si>
  <si>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</si>
  <si>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</si>
  <si>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</si>
  <si>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</si>
  <si>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</si>
  <si>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</si>
  <si>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</si>
  <si>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</si>
  <si>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</si>
  <si>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</si>
  <si>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</si>
  <si>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</si>
  <si>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</si>
  <si>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</si>
  <si>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</si>
  <si>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</si>
  <si>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</si>
  <si>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</si>
  <si>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</si>
  <si>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801_A</t>
  </si>
  <si>
    <t>Vegetační úpravy - ulice Vítězná</t>
  </si>
  <si>
    <t>STA</t>
  </si>
  <si>
    <t>1</t>
  </si>
  <si>
    <t>{8b0e3d6b-61e2-426b-a51c-34ec4b92edeb}</t>
  </si>
  <si>
    <t>2</t>
  </si>
  <si>
    <t>801_B</t>
  </si>
  <si>
    <t>Park Vítězná</t>
  </si>
  <si>
    <t>{8cc3ded5-4f8f-44a0-9579-443e3791e2bc}</t>
  </si>
  <si>
    <t>KRYCÍ LIST SOUPISU PRACÍ</t>
  </si>
  <si>
    <t>Objekt:</t>
  </si>
  <si>
    <t>801_A - Vegetační úpravy - ulice Vítězná</t>
  </si>
  <si>
    <t>08643211</t>
  </si>
  <si>
    <t>symbio studio s.r.o.</t>
  </si>
  <si>
    <t>REKAPITULACE ČLENĚNÍ SOUPISU PRACÍ</t>
  </si>
  <si>
    <t>Kód dílu - Popis</t>
  </si>
  <si>
    <t>Cena celkem [CZK]</t>
  </si>
  <si>
    <t>-1</t>
  </si>
  <si>
    <t>HSV - HSV</t>
  </si>
  <si>
    <t xml:space="preserve">    K - Odstranění nežádoucích dřevin</t>
  </si>
  <si>
    <t xml:space="preserve">    C.1 - Výsadba stromu do zpevněné plochy</t>
  </si>
  <si>
    <t xml:space="preserve">    C.3 - Stromová rabata - založení půdopokryvného společenstva</t>
  </si>
  <si>
    <t xml:space="preserve">    998 - Přesun hmot</t>
  </si>
  <si>
    <t xml:space="preserve">    N_P_S - Následná péče o stromy - 5 let</t>
  </si>
  <si>
    <t xml:space="preserve">    N_P_R - Následná péče o rabata - 5 let</t>
  </si>
  <si>
    <t>VRN - Vedlejší rozpočtové náklady</t>
  </si>
  <si>
    <t xml:space="preserve">    VRN1 - Průzkumné, zeměměřičské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</si>
  <si>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</si>
  <si>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</si>
  <si>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</si>
  <si>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</si>
  <si>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</si>
  <si>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</si>
  <si>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</si>
  <si>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</si>
  <si>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</si>
  <si>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</si>
  <si>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</si>
  <si>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</si>
  <si>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</si>
  <si>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</si>
  <si>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</si>
  <si>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</si>
  <si>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Odstranění nežádoucích dřevin</t>
  </si>
  <si>
    <t>112201116</t>
  </si>
  <si>
    <t>Odstranění pařezu v rovině nebo na svahu do 1:5 o průměru pařezu na řezné ploše přes 600 do 700 mm</t>
  </si>
  <si>
    <t>kus</t>
  </si>
  <si>
    <t>CS ÚRS 2025 01</t>
  </si>
  <si>
    <t>4</t>
  </si>
  <si>
    <t>1061331938</t>
  </si>
  <si>
    <t>Online PSC</t>
  </si>
  <si>
    <t>https://podminky.urs.cz/item/CS_URS_2025_01/112201116</t>
  </si>
  <si>
    <t>162201423</t>
  </si>
  <si>
    <t>Vodorovné přemístění větví, kmenů nebo pařezů s naložením, složením a dopravou do 1000 m pařezů kmenů, průměru přes 500 do 700 mm</t>
  </si>
  <si>
    <t>-2095825074</t>
  </si>
  <si>
    <t>https://podminky.urs.cz/item/CS_URS_2025_01/162201423</t>
  </si>
  <si>
    <t>P</t>
  </si>
  <si>
    <t>Poznámka k položce:_x000D_
odvoz na skládku</t>
  </si>
  <si>
    <t>3</t>
  </si>
  <si>
    <t>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</si>
  <si>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</si>
  <si>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-1360610983</t>
  </si>
  <si>
    <t>https://podminky.urs.cz/item/CS_URS_2025_01/162301933</t>
  </si>
  <si>
    <t>VV</t>
  </si>
  <si>
    <t>7*20</t>
  </si>
  <si>
    <t>997221858</t>
  </si>
  <si>
    <t>Poplatek za uložení stavebního odpadu na recyklační skládce (skládkovné) z rostlinných pletiv zatříděného do Katalogu odpadů pod kódem 02 01 03</t>
  </si>
  <si>
    <t>t</t>
  </si>
  <si>
    <t>-1931078010</t>
  </si>
  <si>
    <t>https://podminky.urs.cz/item/CS_URS_2025_01/997221858</t>
  </si>
  <si>
    <t>Poznámka k položce:_x000D_
Hmotnost je orientační. Nutnost ji aktuálizovat dle skutečného odvezeného množství.</t>
  </si>
  <si>
    <t>7*0,25</t>
  </si>
  <si>
    <t>Součet</t>
  </si>
  <si>
    <t>C.1</t>
  </si>
  <si>
    <t>Výsadba stromu do zpevněné plochy</t>
  </si>
  <si>
    <t>5</t>
  </si>
  <si>
    <t>R001</t>
  </si>
  <si>
    <t>Zaměření kontrolních bodů – geodetické práce</t>
  </si>
  <si>
    <t>kpl.</t>
  </si>
  <si>
    <t>-902994138</t>
  </si>
  <si>
    <t>6</t>
  </si>
  <si>
    <t>Zatop_zkou</t>
  </si>
  <si>
    <t>Zátopová zkouška</t>
  </si>
  <si>
    <t>1607688299</t>
  </si>
  <si>
    <t>7</t>
  </si>
  <si>
    <t>R002</t>
  </si>
  <si>
    <t>Usazení a napojení šachty vč. spotřeby trubního materiálu</t>
  </si>
  <si>
    <t>696070660</t>
  </si>
  <si>
    <t>8</t>
  </si>
  <si>
    <t>M</t>
  </si>
  <si>
    <t>M01</t>
  </si>
  <si>
    <t>Regulační šachta z PVC korgurované trubky, DN 300, poklop plastový plný do teleskopické trubky vč. osazení bezpečnostrního přepadu DN 110, kolena a redukce DN 110/160</t>
  </si>
  <si>
    <t>2033949594</t>
  </si>
  <si>
    <t>9</t>
  </si>
  <si>
    <t>212755216</t>
  </si>
  <si>
    <t>Trativody bez lože a obsypu z drenážních trubek plastových flexibilních DN 160 mm</t>
  </si>
  <si>
    <t>m</t>
  </si>
  <si>
    <t>-1058038252</t>
  </si>
  <si>
    <t>https://podminky.urs.cz/item/CS_URS_2025_01/212755216</t>
  </si>
  <si>
    <t>Poznámka k položce:_x000D_
včetně materiálu</t>
  </si>
  <si>
    <t>10</t>
  </si>
  <si>
    <t>R003</t>
  </si>
  <si>
    <t>Výkop rýhy pro uložení propojovacích potrubí hl. 1,5 m šíře 0,5 m vč. opětovného zasypání a zhutnění</t>
  </si>
  <si>
    <t>-764308140</t>
  </si>
  <si>
    <t>11</t>
  </si>
  <si>
    <t>R004</t>
  </si>
  <si>
    <t>Uložení trubky plnostěnné KG DN 160 mm vč. zřízení obsypu dle požadavků výrobce</t>
  </si>
  <si>
    <t>1548964190</t>
  </si>
  <si>
    <t>M02</t>
  </si>
  <si>
    <t>Trubka KG DN 160</t>
  </si>
  <si>
    <t>-1576466329</t>
  </si>
  <si>
    <t>Poznámka k položce:_x000D_
prořez 5 %</t>
  </si>
  <si>
    <t>142*1,05 'Přepočtené koeficientem množství</t>
  </si>
  <si>
    <t>13</t>
  </si>
  <si>
    <t>R005</t>
  </si>
  <si>
    <t>Napojení přepadu RŠ 2 do uliční vpusti vsazením T kusu na vývodu UV vč. spotřeby materiálu</t>
  </si>
  <si>
    <t>666253157</t>
  </si>
  <si>
    <t>14</t>
  </si>
  <si>
    <t>R006</t>
  </si>
  <si>
    <t>Zřízení hutněných jílových clon okolo sítí technické infrastruktury vč. spotřeby materiálu</t>
  </si>
  <si>
    <t>-1657103887</t>
  </si>
  <si>
    <t>15</t>
  </si>
  <si>
    <t>1848541_R</t>
  </si>
  <si>
    <t>Míchání vegetačních substrátů strojně</t>
  </si>
  <si>
    <t>m3</t>
  </si>
  <si>
    <t>-414408287</t>
  </si>
  <si>
    <t>"substrát S1"(102+96+73+66+11)*1,2</t>
  </si>
  <si>
    <t>"substrát S2"((20+44+28+24+0,8)/2)*1,1</t>
  </si>
  <si>
    <t>"substrát S3"((20+44+28+24+0,8)/2)*1,1</t>
  </si>
  <si>
    <t>16</t>
  </si>
  <si>
    <t>174151101</t>
  </si>
  <si>
    <t>Zásyp sypaninou z jakékoliv horniny strojně s uložením výkopku ve vrstvách se zhutněním jam, šachet, rýh nebo kolem objektů v těchto vykopávkách</t>
  </si>
  <si>
    <t>-1101840397</t>
  </si>
  <si>
    <t>https://podminky.urs.cz/item/CS_URS_2025_01/174151101</t>
  </si>
  <si>
    <t>17</t>
  </si>
  <si>
    <t>S1</t>
  </si>
  <si>
    <t>substrát S1</t>
  </si>
  <si>
    <t>-54238387</t>
  </si>
  <si>
    <t>Poznámka k položce:_x000D_
slehnutí a ztratné 20 %, cena včetně dopravy_x000D_
_x000D_
složení:_x000D_
HDK fr. 32/63 - 85% obj.			_x000D_
Organický kompost fr. 0/10 - 7,5 % obj. 	_x000D_
Biouhel fr. 0/10 mm - 7,5% obj.</t>
  </si>
  <si>
    <t>18</t>
  </si>
  <si>
    <t>R007</t>
  </si>
  <si>
    <t>Hutnění strukturálního substrátu ve vrstvách</t>
  </si>
  <si>
    <t>m2</t>
  </si>
  <si>
    <t>-1465310</t>
  </si>
  <si>
    <t>Poznámka k položce:_x000D_
3 vrstvy s hutněním na 30 MPa</t>
  </si>
  <si>
    <t>535*3</t>
  </si>
  <si>
    <t>19</t>
  </si>
  <si>
    <t>56471000_R</t>
  </si>
  <si>
    <t>Mezivrstva z kameniva hrubého drceného vel. 8-16 mm s rozprostřením a zhutněním plochy, po zhutnění tl. 30 mm</t>
  </si>
  <si>
    <t>-1467362896</t>
  </si>
  <si>
    <t>20</t>
  </si>
  <si>
    <t>R008</t>
  </si>
  <si>
    <t>Bednění do výsadbové jámy k oddělení susbtrátů</t>
  </si>
  <si>
    <t>1533492333</t>
  </si>
  <si>
    <t>Poznámka k položce:_x000D_
včetně odstranění</t>
  </si>
  <si>
    <t>174211101</t>
  </si>
  <si>
    <t>Zásyp sypaninou z jakékoliv horniny ručně s uložením výkopku ve vrstvách bez zhutnění jam, šachet, rýh nebo kolem objektů v těchto vykopávkách</t>
  </si>
  <si>
    <t>-604135914</t>
  </si>
  <si>
    <t>https://podminky.urs.cz/item/CS_URS_2025_01/174211101</t>
  </si>
  <si>
    <t>22</t>
  </si>
  <si>
    <t>S2</t>
  </si>
  <si>
    <t>susbtrát S2</t>
  </si>
  <si>
    <t>1266147155</t>
  </si>
  <si>
    <t>Poznámka k položce:_x000D_
slehnutí a ztratné 10 %, cena včetně dopravy_x000D_
_x000D_
složení:_x000D_
HDK fr. 4/8 - 65 % obj._x000D_
Organický kompost fr. 0/10 - 25 % obj. _x000D_
Biouhel netříděný - 10 % obj.</t>
  </si>
  <si>
    <t>64,24+16,1</t>
  </si>
  <si>
    <t>23</t>
  </si>
  <si>
    <t>S3</t>
  </si>
  <si>
    <t>substrát S3</t>
  </si>
  <si>
    <t>-779979009</t>
  </si>
  <si>
    <t xml:space="preserve">Poznámka k položce:_x000D_
slehnutí a ztratné 10 %, cena včetně dopravy_x000D_
_x000D_
složení:_x000D_
HDK fr. 4/8 - 55% obj._x000D_
kompost - 35 % obj. _x000D_
Biouhel fr. 0/10mm - 10 % obj. </t>
  </si>
  <si>
    <t>3,22*5</t>
  </si>
  <si>
    <t>64,24-16,1</t>
  </si>
  <si>
    <t>24</t>
  </si>
  <si>
    <t>712771_R</t>
  </si>
  <si>
    <t>Provedení filtrační vrstvy z textilií kladených volně</t>
  </si>
  <si>
    <t>-1238000827</t>
  </si>
  <si>
    <t>Poznámka k položce:_x000D_
dno výsadbové jámy</t>
  </si>
  <si>
    <t>(1,5*1,5)*54</t>
  </si>
  <si>
    <t>25</t>
  </si>
  <si>
    <t>M03</t>
  </si>
  <si>
    <t>kokosová rohož 800 g/m2</t>
  </si>
  <si>
    <t>-719889470</t>
  </si>
  <si>
    <t>Poznámka k položce:_x000D_
3 % prořez</t>
  </si>
  <si>
    <t>121,5*1,03 'Přepočtené koeficientem množství</t>
  </si>
  <si>
    <t>26</t>
  </si>
  <si>
    <t>7127717_R</t>
  </si>
  <si>
    <t>Kotevní konstrukce z KARI sítě</t>
  </si>
  <si>
    <t>-618201621</t>
  </si>
  <si>
    <t>Poznámka k položce:_x000D_
karai síť o rozměrech 150 x 150 cm, včetně materiálu</t>
  </si>
  <si>
    <t>2,25*54</t>
  </si>
  <si>
    <t>27</t>
  </si>
  <si>
    <t>184215232</t>
  </si>
  <si>
    <t>Ukotvení dřeviny podzemním kotvením na konstrukci, obvodu kmene přes 200 do 500 mm, výšky přes 5 do 10 m</t>
  </si>
  <si>
    <t>230325934</t>
  </si>
  <si>
    <t>https://podminky.urs.cz/item/CS_URS_2025_01/184215232</t>
  </si>
  <si>
    <t>28</t>
  </si>
  <si>
    <t>67587002</t>
  </si>
  <si>
    <t>sada pro podzemní kotvení stromu za kořenový bal do volné zeminy obvodu kmene do 600mm výšky kmene do 12m</t>
  </si>
  <si>
    <t>sada</t>
  </si>
  <si>
    <t>1722207108</t>
  </si>
  <si>
    <t>29</t>
  </si>
  <si>
    <t>R009</t>
  </si>
  <si>
    <t>Aplikace tabletového hnoji do výsadbové jámy</t>
  </si>
  <si>
    <t>1050319084</t>
  </si>
  <si>
    <t>Poznámka k položce:_x000D_
5 tablet na strom</t>
  </si>
  <si>
    <t>30</t>
  </si>
  <si>
    <t>M04</t>
  </si>
  <si>
    <t>tabletové hnojivo typu silvamix</t>
  </si>
  <si>
    <t>kg</t>
  </si>
  <si>
    <t>1855025083</t>
  </si>
  <si>
    <t>31</t>
  </si>
  <si>
    <t>184102117</t>
  </si>
  <si>
    <t>Výsadba dřeviny s balem do předem vyhloubené jamky se zalitím v rovině nebo na svahu do 1:5, při průměru balu přes 800 do 1000 mm</t>
  </si>
  <si>
    <t>430758578</t>
  </si>
  <si>
    <t>https://podminky.urs.cz/item/CS_URS_2025_01/184102117</t>
  </si>
  <si>
    <t>32</t>
  </si>
  <si>
    <t>acer_plat</t>
  </si>
  <si>
    <t>Acer platanoides - 3x, Vk, ok 25-30, bal</t>
  </si>
  <si>
    <t>-844238187</t>
  </si>
  <si>
    <t>33</t>
  </si>
  <si>
    <t>184911151</t>
  </si>
  <si>
    <t>Mulčování záhonů kačírkem nebo drceným kamenivem tloušťky mulče přes 20 do 50 mm v rovině nebo na svahu do 1:5</t>
  </si>
  <si>
    <t>-2064367476</t>
  </si>
  <si>
    <t>https://podminky.urs.cz/item/CS_URS_2025_01/184911151</t>
  </si>
  <si>
    <t>Poznámka k položce:_x000D_
Mulčování rabat s mříží.</t>
  </si>
  <si>
    <t>(2*2,25)*5</t>
  </si>
  <si>
    <t>34</t>
  </si>
  <si>
    <t>58343810</t>
  </si>
  <si>
    <t>kamenivo drcené hrubé frakce 4/8</t>
  </si>
  <si>
    <t>1464068193</t>
  </si>
  <si>
    <t>22,5*0,125 'Přepočtené koeficientem množství</t>
  </si>
  <si>
    <t>35</t>
  </si>
  <si>
    <t>R010</t>
  </si>
  <si>
    <t>Instalace ochranné mříže</t>
  </si>
  <si>
    <t>1573202841</t>
  </si>
  <si>
    <t>36</t>
  </si>
  <si>
    <t>ochr_mří</t>
  </si>
  <si>
    <t>stromová mříž, 2250 x 2000 mm, pororošt 30/10, žárově zinkováno</t>
  </si>
  <si>
    <t>-285874824</t>
  </si>
  <si>
    <t>37</t>
  </si>
  <si>
    <t>184852322</t>
  </si>
  <si>
    <t>Řez stromů výchovný (S-RV) alejové stromy, výšky přes 4 do 6 m</t>
  </si>
  <si>
    <t>-1192637902</t>
  </si>
  <si>
    <t>https://podminky.urs.cz/item/CS_URS_2025_01/184852322</t>
  </si>
  <si>
    <t>38</t>
  </si>
  <si>
    <t>184801121</t>
  </si>
  <si>
    <t>Ošetření vysazených dřevin solitérních v rovině nebo na svahu do 1:5</t>
  </si>
  <si>
    <t>-1781184958</t>
  </si>
  <si>
    <t>https://podminky.urs.cz/item/CS_URS_2025_01/184801121</t>
  </si>
  <si>
    <t>39</t>
  </si>
  <si>
    <t>184813163</t>
  </si>
  <si>
    <t>Zřízení ochranného nátěru kmene stromu do výšky 1 m, obvodu kmene přes 250 mm</t>
  </si>
  <si>
    <t>135502970</t>
  </si>
  <si>
    <t>https://podminky.urs.cz/item/CS_URS_2025_01/184813163</t>
  </si>
  <si>
    <t>54*2</t>
  </si>
  <si>
    <t>40</t>
  </si>
  <si>
    <t>M06</t>
  </si>
  <si>
    <t>ochranný nátěr kmenu stromu</t>
  </si>
  <si>
    <t>-984400227</t>
  </si>
  <si>
    <t>Poznámka k položce:_x000D_
aplikace dle instrukcí výrobce</t>
  </si>
  <si>
    <t>54*(0,38*2)"nátěr proti korní spále včetně případného podkladu"</t>
  </si>
  <si>
    <t>41</t>
  </si>
  <si>
    <t>185804311</t>
  </si>
  <si>
    <t>Zalití rostlin vodou plochy záhonů jednotlivě do 20 m2</t>
  </si>
  <si>
    <t>592641827</t>
  </si>
  <si>
    <t>https://podminky.urs.cz/item/CS_URS_2025_01/185804311</t>
  </si>
  <si>
    <t>Poznámka k položce:_x000D_
opakování: 3x</t>
  </si>
  <si>
    <t>54*0,1</t>
  </si>
  <si>
    <t>42</t>
  </si>
  <si>
    <t>185851121</t>
  </si>
  <si>
    <t>Dovoz vody pro zálivku rostlin na vzdálenost do 1000 m</t>
  </si>
  <si>
    <t>1826792096</t>
  </si>
  <si>
    <t>https://podminky.urs.cz/item/CS_URS_2025_01/185851121</t>
  </si>
  <si>
    <t>C.3</t>
  </si>
  <si>
    <t>Stromová rabata - založení půdopokryvného společenstva</t>
  </si>
  <si>
    <t>43</t>
  </si>
  <si>
    <t>119005112</t>
  </si>
  <si>
    <t>Vytyčení výsadeb s rozmístěním rostlin dle projektové dokumentace zapojených nebo v záhonu, plochy do 10 m2 do plochy individuálně</t>
  </si>
  <si>
    <t>-259872818</t>
  </si>
  <si>
    <t>https://podminky.urs.cz/item/CS_URS_2025_01/119005112</t>
  </si>
  <si>
    <t>44</t>
  </si>
  <si>
    <t>183111111</t>
  </si>
  <si>
    <t>Hloubení jamek pro vysazování rostlin v zemině skupiny 1 až 4 bez výměny půdy v rovině nebo na svahu do 1:5, objemu do 0,002 m3</t>
  </si>
  <si>
    <t>640434711</t>
  </si>
  <si>
    <t>https://podminky.urs.cz/item/CS_URS_2025_01/183111111</t>
  </si>
  <si>
    <t>45</t>
  </si>
  <si>
    <t>R009.1</t>
  </si>
  <si>
    <t>1511191208</t>
  </si>
  <si>
    <t>Poznámka k položce:_x000D_
1 tableta na rostlinu</t>
  </si>
  <si>
    <t>46</t>
  </si>
  <si>
    <t>256055762</t>
  </si>
  <si>
    <t>47</t>
  </si>
  <si>
    <t>183211322</t>
  </si>
  <si>
    <t>Výsadba květin do připravené půdy se zalitím do připravené půdy, se zalitím květin krytokořenných o průměru kontejneru přes 80 do 120 mm</t>
  </si>
  <si>
    <t>308683413</t>
  </si>
  <si>
    <t>https://podminky.urs.cz/item/CS_URS_2025_01/183211322</t>
  </si>
  <si>
    <t>48</t>
  </si>
  <si>
    <t>T01</t>
  </si>
  <si>
    <t>Luzula nivea 'Yeti'</t>
  </si>
  <si>
    <t>2119694938</t>
  </si>
  <si>
    <t>49</t>
  </si>
  <si>
    <t>T02</t>
  </si>
  <si>
    <t>Carex ´Beatles´</t>
  </si>
  <si>
    <t>-793647264</t>
  </si>
  <si>
    <t>50</t>
  </si>
  <si>
    <t>T03</t>
  </si>
  <si>
    <t>Sesleria autumnalis</t>
  </si>
  <si>
    <t>-510531378</t>
  </si>
  <si>
    <t>51</t>
  </si>
  <si>
    <t>T04</t>
  </si>
  <si>
    <t>Luzula sylvatica</t>
  </si>
  <si>
    <t>170650324</t>
  </si>
  <si>
    <t>52</t>
  </si>
  <si>
    <t>T05</t>
  </si>
  <si>
    <t>Polygonatum odoratum</t>
  </si>
  <si>
    <t>-725584134</t>
  </si>
  <si>
    <t>53</t>
  </si>
  <si>
    <t>T06</t>
  </si>
  <si>
    <t>Euphorbia amygdaloides var. Robbiae</t>
  </si>
  <si>
    <t>-204471283</t>
  </si>
  <si>
    <t>54</t>
  </si>
  <si>
    <t>T07</t>
  </si>
  <si>
    <t>Euphorbia seguieriana ssp. Niciciana</t>
  </si>
  <si>
    <t>-1801013649</t>
  </si>
  <si>
    <t>55</t>
  </si>
  <si>
    <t>T08</t>
  </si>
  <si>
    <t>Bergenia ´Wintermachen´</t>
  </si>
  <si>
    <t>481823755</t>
  </si>
  <si>
    <t>56</t>
  </si>
  <si>
    <t>T09</t>
  </si>
  <si>
    <t>Geranium nodosum</t>
  </si>
  <si>
    <t>-1305216044</t>
  </si>
  <si>
    <t>57</t>
  </si>
  <si>
    <t>T10</t>
  </si>
  <si>
    <t>Geranium sanquineum 'Album'</t>
  </si>
  <si>
    <t>120892841</t>
  </si>
  <si>
    <t>58</t>
  </si>
  <si>
    <t>T11</t>
  </si>
  <si>
    <t>Ceratostigma plumbaginoides</t>
  </si>
  <si>
    <t>1198564286</t>
  </si>
  <si>
    <t>59</t>
  </si>
  <si>
    <t>T12</t>
  </si>
  <si>
    <t>Lathyrus vernus</t>
  </si>
  <si>
    <t>-396833298</t>
  </si>
  <si>
    <t>60</t>
  </si>
  <si>
    <t>T13</t>
  </si>
  <si>
    <t>Primula veris</t>
  </si>
  <si>
    <t>1755745839</t>
  </si>
  <si>
    <t>61</t>
  </si>
  <si>
    <t>T14</t>
  </si>
  <si>
    <t>Prunella grandiflora</t>
  </si>
  <si>
    <t>1239964000</t>
  </si>
  <si>
    <t>62</t>
  </si>
  <si>
    <t>T15</t>
  </si>
  <si>
    <t>Vinca minor</t>
  </si>
  <si>
    <t>1194524309</t>
  </si>
  <si>
    <t>63</t>
  </si>
  <si>
    <t>T16</t>
  </si>
  <si>
    <t>Vinca minor 'Alba'</t>
  </si>
  <si>
    <t>-1543730341</t>
  </si>
  <si>
    <t>64</t>
  </si>
  <si>
    <t>T17</t>
  </si>
  <si>
    <t>Omphalodes verna</t>
  </si>
  <si>
    <t>-1156613096</t>
  </si>
  <si>
    <t>65</t>
  </si>
  <si>
    <t>T18</t>
  </si>
  <si>
    <t>Anemone sylvestris</t>
  </si>
  <si>
    <t>1173971748</t>
  </si>
  <si>
    <t>66</t>
  </si>
  <si>
    <t>183211313</t>
  </si>
  <si>
    <t>Výsadba květin do připravené půdy se zalitím do připravené půdy, se zalitím cibulí nebo hlíz</t>
  </si>
  <si>
    <t>1116499973</t>
  </si>
  <si>
    <t>https://podminky.urs.cz/item/CS_URS_2025_01/183211313</t>
  </si>
  <si>
    <t>Poznámka k položce:_x000D_
včetně hloubení jamky</t>
  </si>
  <si>
    <t>67</t>
  </si>
  <si>
    <t>C01</t>
  </si>
  <si>
    <t>Muscari latifolium</t>
  </si>
  <si>
    <t>-2024270262</t>
  </si>
  <si>
    <t>68</t>
  </si>
  <si>
    <t>C02</t>
  </si>
  <si>
    <t>Narcissus poeticus 'Actaea'</t>
  </si>
  <si>
    <t>-24789169</t>
  </si>
  <si>
    <t>69</t>
  </si>
  <si>
    <t>C03</t>
  </si>
  <si>
    <t>Puschkinia scilloides</t>
  </si>
  <si>
    <t>-1912054460</t>
  </si>
  <si>
    <t>70</t>
  </si>
  <si>
    <t>C04</t>
  </si>
  <si>
    <t>Galanthus elwesii</t>
  </si>
  <si>
    <t>52016365</t>
  </si>
  <si>
    <t>71</t>
  </si>
  <si>
    <t>C05</t>
  </si>
  <si>
    <t>Hyacinthoides hispanica ´Excelsior´</t>
  </si>
  <si>
    <t>1198569493</t>
  </si>
  <si>
    <t>72</t>
  </si>
  <si>
    <t>C06</t>
  </si>
  <si>
    <t>Corydalis solida</t>
  </si>
  <si>
    <t>-979978919</t>
  </si>
  <si>
    <t>73</t>
  </si>
  <si>
    <t>185804111</t>
  </si>
  <si>
    <t>Ošetření vysazených květin jednorázové v rovině</t>
  </si>
  <si>
    <t>1636107918</t>
  </si>
  <si>
    <t>https://podminky.urs.cz/item/CS_URS_2025_01/185804111</t>
  </si>
  <si>
    <t>74</t>
  </si>
  <si>
    <t>-717187136</t>
  </si>
  <si>
    <t>168,4*0,025</t>
  </si>
  <si>
    <t>75</t>
  </si>
  <si>
    <t>-1726852834</t>
  </si>
  <si>
    <t>76</t>
  </si>
  <si>
    <t>884045368</t>
  </si>
  <si>
    <t>77</t>
  </si>
  <si>
    <t>-1655403154</t>
  </si>
  <si>
    <t>168,4*0,125 'Přepočtené koeficientem množství</t>
  </si>
  <si>
    <t>998</t>
  </si>
  <si>
    <t>Přesun hmot</t>
  </si>
  <si>
    <t>78</t>
  </si>
  <si>
    <t>998231311</t>
  </si>
  <si>
    <t>Přesun hmot pro sadovnické a krajinářské úpravy strojně dopravní vzdálenost do 5000 m</t>
  </si>
  <si>
    <t>1181096392</t>
  </si>
  <si>
    <t>https://podminky.urs.cz/item/CS_URS_2025_01/998231311</t>
  </si>
  <si>
    <t>N_P_S</t>
  </si>
  <si>
    <t>Následná péče o stromy - 5 let</t>
  </si>
  <si>
    <t>79</t>
  </si>
  <si>
    <t>M_Z_S</t>
  </si>
  <si>
    <t>Monitoring funkčnosti systému HDV, kontrola stavu regulačních šachet</t>
  </si>
  <si>
    <t>-1810460053</t>
  </si>
  <si>
    <t>Poznámka k položce:_x000D_
6 návštěv za rok (54 stromů).</t>
  </si>
  <si>
    <t>(54*6)*5</t>
  </si>
  <si>
    <t>80</t>
  </si>
  <si>
    <t>K_S</t>
  </si>
  <si>
    <t>Kontrola stromů během veg. období</t>
  </si>
  <si>
    <t>návštěva</t>
  </si>
  <si>
    <t>-1295172785</t>
  </si>
  <si>
    <t>Poznámka k položce:_x000D_
dvě návštěvy za rok po dobu 5 let_x000D_
_x000D_
V náštěvě bude provedena kontrola kotvení a závláhové mísy. Bude provedeno odplevelení závlahové mísy a případné doplnění mulče. Monitoring výskytu chorob a škůdců._x000D_
_x000D_
Bude-li v průběhu provádění následné péče zjištěn výskyt chorob a škůdců, bude provedeno nezbytné biologické či chemické ošetření!</t>
  </si>
  <si>
    <t>2*5</t>
  </si>
  <si>
    <t>81</t>
  </si>
  <si>
    <t>18485232_R</t>
  </si>
  <si>
    <t>Řez stromů výchovný (S-RV) alejové stromy, výšky přes 5 do 10 m</t>
  </si>
  <si>
    <t>-664151468</t>
  </si>
  <si>
    <t>82</t>
  </si>
  <si>
    <t>976607853</t>
  </si>
  <si>
    <t>Poznámka k položce:_x000D_
Četnost zálivky je třeba upravit vždy dle aktuálního počasí!</t>
  </si>
  <si>
    <t>(54*0,1)*24"první rok"</t>
  </si>
  <si>
    <t>(54*0,1)*12"druhý rok"</t>
  </si>
  <si>
    <t>(54*0,1)*8"třetí rok"</t>
  </si>
  <si>
    <t>((54*0,1)*6)*2"4.-5. rok"</t>
  </si>
  <si>
    <t>83</t>
  </si>
  <si>
    <t>-957667824</t>
  </si>
  <si>
    <t>84</t>
  </si>
  <si>
    <t>D_K</t>
  </si>
  <si>
    <t>Demontáž nadzemního a a přerušení podzemního kotvení</t>
  </si>
  <si>
    <t>-1559630825</t>
  </si>
  <si>
    <t>Poznámka k položce:_x000D_
včetně odvozu materiálu</t>
  </si>
  <si>
    <t>N_P_R</t>
  </si>
  <si>
    <t>Následná péče o rabata - 5 let</t>
  </si>
  <si>
    <t>85</t>
  </si>
  <si>
    <t>185804252</t>
  </si>
  <si>
    <t>Odstranění odkvetlých a odumřelých částí rostlin ze záhonů trvalek</t>
  </si>
  <si>
    <t>-777144737</t>
  </si>
  <si>
    <t>https://podminky.urs.cz/item/CS_URS_2025_01/185804252</t>
  </si>
  <si>
    <t>Poznámka k položce:_x000D_
včetně odvozu a skládkovného odstraněného rostlinného materiálu</t>
  </si>
  <si>
    <t>168,4*5</t>
  </si>
  <si>
    <t>86</t>
  </si>
  <si>
    <t>184817114</t>
  </si>
  <si>
    <t>Řez trvalek během vegetačního období v rovině nebo na svahu do 1:5 odstranění odkvetlých květů a květenství plošně</t>
  </si>
  <si>
    <t>38936736</t>
  </si>
  <si>
    <t>https://podminky.urs.cz/item/CS_URS_2025_01/184817114</t>
  </si>
  <si>
    <t>Poznámka k položce:_x000D_
25 % plochy_x000D_
_x000D_
včetně odvozu a skládkovného odstraněného rostlinného materiálu</t>
  </si>
  <si>
    <t>(168,4*0,25)*5</t>
  </si>
  <si>
    <t>87</t>
  </si>
  <si>
    <t>-1318145747</t>
  </si>
  <si>
    <t>((168,4*0,015)*7)*5</t>
  </si>
  <si>
    <t>88</t>
  </si>
  <si>
    <t>1388263739</t>
  </si>
  <si>
    <t>89</t>
  </si>
  <si>
    <t>185804211</t>
  </si>
  <si>
    <t>Vypletí v rovině nebo na svahu do 1:5 záhonu květin</t>
  </si>
  <si>
    <t>2036377489</t>
  </si>
  <si>
    <t>https://podminky.urs.cz/item/CS_URS_2025_01/185804211</t>
  </si>
  <si>
    <t>(168,4*10)*5</t>
  </si>
  <si>
    <t>90</t>
  </si>
  <si>
    <t>U_O</t>
  </si>
  <si>
    <t>Úklid odpadků včetně odvozu</t>
  </si>
  <si>
    <t>-118765310</t>
  </si>
  <si>
    <t>91</t>
  </si>
  <si>
    <t>Ú_N</t>
  </si>
  <si>
    <t>Úklid minerálních naplavenin (prach, písek, štěrk) z nátokového místa včetně odvozu</t>
  </si>
  <si>
    <t>956291045</t>
  </si>
  <si>
    <t>(38*12)*5</t>
  </si>
  <si>
    <t>92</t>
  </si>
  <si>
    <t>185811151</t>
  </si>
  <si>
    <t>Shrabání listí ručně nebo strojně souvislé plochy do 1000 m2 s pokryvnými rostlinami v rovině nebo na svahu do 1:5 ve vrstvě do 50 mm</t>
  </si>
  <si>
    <t>-1987090599</t>
  </si>
  <si>
    <t>https://podminky.urs.cz/item/CS_URS_2025_01/185811151</t>
  </si>
  <si>
    <t>(168,4*2)*5</t>
  </si>
  <si>
    <t>93</t>
  </si>
  <si>
    <t>335405919</t>
  </si>
  <si>
    <t>94</t>
  </si>
  <si>
    <t>1591623636</t>
  </si>
  <si>
    <t>95</t>
  </si>
  <si>
    <t>-388375659</t>
  </si>
  <si>
    <t>96</t>
  </si>
  <si>
    <t>-359870138</t>
  </si>
  <si>
    <t>97</t>
  </si>
  <si>
    <t>T_N</t>
  </si>
  <si>
    <t>trvalka</t>
  </si>
  <si>
    <t>916091127</t>
  </si>
  <si>
    <t>98</t>
  </si>
  <si>
    <t>-1147123254</t>
  </si>
  <si>
    <t>Poznámka k položce:_x000D_
25 % plochy</t>
  </si>
  <si>
    <t>99</t>
  </si>
  <si>
    <t>-2021641841</t>
  </si>
  <si>
    <t>210,5*0,125 'Přepočtené koeficientem množství</t>
  </si>
  <si>
    <t>100</t>
  </si>
  <si>
    <t>18580211_R</t>
  </si>
  <si>
    <t>Hnojení záhon v rovině nebo na svahu do 1:5 speciálně dluhodobě působící hnojivem</t>
  </si>
  <si>
    <t>-1011304320</t>
  </si>
  <si>
    <t>101</t>
  </si>
  <si>
    <t>251111_R</t>
  </si>
  <si>
    <t xml:space="preserve">hnojivo s humínovými látkami </t>
  </si>
  <si>
    <t>-1561935081</t>
  </si>
  <si>
    <t>842*0,03 'Přepočtené koeficientem množství</t>
  </si>
  <si>
    <t>102</t>
  </si>
  <si>
    <t>M_Z_R</t>
  </si>
  <si>
    <t>Monitoring rabat</t>
  </si>
  <si>
    <t>-806284817</t>
  </si>
  <si>
    <t>Poznámka k položce:_x000D_
choroby, škůdci, poškození polehem, kontaminací), následné vyhodnocení potřebných zásahů (pěstební zásahy, dohnojení apod.</t>
  </si>
  <si>
    <t>(168,4*5)*5</t>
  </si>
  <si>
    <t>VRN</t>
  </si>
  <si>
    <t>Vedlejší rozpočtové náklady</t>
  </si>
  <si>
    <t>VRN1</t>
  </si>
  <si>
    <t>Průzkumné, zeměměřičské a projektové práce</t>
  </si>
  <si>
    <t>103</t>
  </si>
  <si>
    <t>013002000</t>
  </si>
  <si>
    <t>1024</t>
  </si>
  <si>
    <t>616809017</t>
  </si>
  <si>
    <t>https://podminky.urs.cz/item/CS_URS_2025_01/013002000</t>
  </si>
  <si>
    <t>801_B - Park Vítězná</t>
  </si>
  <si>
    <t>KAM Liberec</t>
  </si>
  <si>
    <t xml:space="preserve">    01 - Příprava stanoviště</t>
  </si>
  <si>
    <t xml:space="preserve">    02 - Výsadba keřů</t>
  </si>
  <si>
    <t xml:space="preserve">    03 - Založení podrostového patra</t>
  </si>
  <si>
    <t xml:space="preserve">    N_P - Následná péče po dobu 5 let</t>
  </si>
  <si>
    <t>01</t>
  </si>
  <si>
    <t>Příprava stanoviště</t>
  </si>
  <si>
    <t>112201113</t>
  </si>
  <si>
    <t>Odstranění pařezu v rovině nebo na svahu do 1:5 o průměru pařezu na řezné ploše přes 300 do 400 mm</t>
  </si>
  <si>
    <t>-64618443</t>
  </si>
  <si>
    <t>https://podminky.urs.cz/item/CS_URS_2025_01/112201113</t>
  </si>
  <si>
    <t>112201114</t>
  </si>
  <si>
    <t>Odstranění pařezu v rovině nebo na svahu do 1:5 o průměru pařezu na řezné ploše přes 400 do 500 mm</t>
  </si>
  <si>
    <t>1901889421</t>
  </si>
  <si>
    <t>https://podminky.urs.cz/item/CS_URS_2025_01/112201114</t>
  </si>
  <si>
    <t>162201422</t>
  </si>
  <si>
    <t>Vodorovné přemístění větví, kmenů nebo pařezů s naložením, složením a dopravou do 1000 m pařezů kmenů, průměru přes 300 do 500 mm</t>
  </si>
  <si>
    <t>772870291</t>
  </si>
  <si>
    <t>https://podminky.urs.cz/item/CS_URS_2025_01/162201422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</si>
  <si>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</si>
  <si>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</si>
  <si>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1333225422</t>
  </si>
  <si>
    <t>https://podminky.urs.cz/item/CS_URS_2025_01/162301932</t>
  </si>
  <si>
    <t>3*20</t>
  </si>
  <si>
    <t>1609289178</t>
  </si>
  <si>
    <t>3*0,1</t>
  </si>
  <si>
    <t>Odstranění vegetačních zbytků (kořeny, zbytky nadzemních částí) a stavebních zbytků</t>
  </si>
  <si>
    <t>140747547</t>
  </si>
  <si>
    <t>184813512</t>
  </si>
  <si>
    <t>Chemické odplevelení půdy před založením kultury, trávníku nebo zpevněných ploch ručně o jakékoli výměře postřikem na široko na svahu přes 1:5 do 1:2</t>
  </si>
  <si>
    <t>-1789062907</t>
  </si>
  <si>
    <t>https://podminky.urs.cz/item/CS_URS_2025_01/184813512</t>
  </si>
  <si>
    <t>Poznámka k položce:_x000D_
včetně herbicidu</t>
  </si>
  <si>
    <t>183402122</t>
  </si>
  <si>
    <t>Ruční rozrušení půdy na hloubku přes 50 do 150 mm souvislé plochy na svahu přes 1:5 do 1:2</t>
  </si>
  <si>
    <t>-670698026</t>
  </si>
  <si>
    <t>https://podminky.urs.cz/item/CS_URS_2025_01/183402122</t>
  </si>
  <si>
    <t>Poznámka k položce:_x000D_
celková plocha výsadeb</t>
  </si>
  <si>
    <t>182303112</t>
  </si>
  <si>
    <t>Doplnění zeminy nebo substrátu na plochách tloušťky do 50 mm na svahu přes 1:5 do 1:2</t>
  </si>
  <si>
    <t>-1174027969</t>
  </si>
  <si>
    <t>https://podminky.urs.cz/item/CS_URS_2025_01/182303112</t>
  </si>
  <si>
    <t>Poznámka k položce:_x000D_
celková plocha výsadeb_x000D_
výsledná výška návozu susbtrátu cca 8 cm po slehnutí</t>
  </si>
  <si>
    <t>555*2</t>
  </si>
  <si>
    <t>S_01</t>
  </si>
  <si>
    <t>-99414737</t>
  </si>
  <si>
    <t>Poznámka k položce:_x000D_
slehnutí a ztratné 5 %, cena včetně dopravy_x000D_
_x000D_
složení:_x000D_
80 % rašeliny, 15 % uzrálého kompostu, 5 % písku</t>
  </si>
  <si>
    <t>555*0,08</t>
  </si>
  <si>
    <t>44,4*1,1 'Přepočtené koeficientem množství</t>
  </si>
  <si>
    <t>18485422_R</t>
  </si>
  <si>
    <t>Zapracování substrátu do půdy frézováním do hloubky 150 mm na svahu přes 1:5 do 1:2</t>
  </si>
  <si>
    <t>234819376</t>
  </si>
  <si>
    <t>Poznámka k položce:_x000D_
V kořenovém prostoru stromů substrát zapracovat ručně!</t>
  </si>
  <si>
    <t>181111112</t>
  </si>
  <si>
    <t>Plošná úprava terénu v zemině skupiny 1 až 4 s urovnáním povrchu bez doplnění ornice souvislé plochy do 500 m2 při nerovnostech terénu přes 50 do 100 mm na svahu přes 1:5 do 1:2</t>
  </si>
  <si>
    <t>-1258438897</t>
  </si>
  <si>
    <t>https://podminky.urs.cz/item/CS_URS_2025_01/181111112</t>
  </si>
  <si>
    <t>Poznámka k položce:_x000D_
modelace terénu</t>
  </si>
  <si>
    <t>183403253</t>
  </si>
  <si>
    <t>Obdělání půdy hrabáním na svahu přes 1:5 do 1:2</t>
  </si>
  <si>
    <t>1307286270</t>
  </si>
  <si>
    <t>https://podminky.urs.cz/item/CS_URS_2025_01/183403253</t>
  </si>
  <si>
    <t>18291112_R</t>
  </si>
  <si>
    <t>Zpevnění svahu prkny v zemině skupiny 1 až 4 na svahu přes 1:2 do 1:1</t>
  </si>
  <si>
    <t>1188727578</t>
  </si>
  <si>
    <t>Poznámka k položce:_x000D_
včetně materiálu - prkna cca 1-2 m dlouhé, tl. 3 cm, š. 15 cm, kotvení: roxorovými tyčemi 3x (kraj, střed, kraj); případně dřevěnými hranoly_x000D_
Umístit do míst, kde není kořenový systém stromů. Rozestup mezi jednotlivými hatěmi cca 1-2 m alá trojspon._x000D_
Rozmístění jednotlivých hatí bude konzultováno a odsouhlaseno autorem projektu.</t>
  </si>
  <si>
    <t>02</t>
  </si>
  <si>
    <t>Výsadba keřů</t>
  </si>
  <si>
    <t>119005155</t>
  </si>
  <si>
    <t>Vytyčení výsadeb s rozmístěním rostlin dle projektové dokumentace solitérních přes 50 kusů</t>
  </si>
  <si>
    <t>-1486063750</t>
  </si>
  <si>
    <t>https://podminky.urs.cz/item/CS_URS_2025_01/119005155</t>
  </si>
  <si>
    <t>183102313</t>
  </si>
  <si>
    <t>Hloubení jamek pro vysazování rostlin v zemině skupiny 1 až 4 s výměnou půdy z 100% na svahu přes 1:5 do 1:2, objemu přes 0,02 do 0,05 m3</t>
  </si>
  <si>
    <t>1822594184</t>
  </si>
  <si>
    <t>https://podminky.urs.cz/item/CS_URS_2025_01/183102313</t>
  </si>
  <si>
    <t>S_02</t>
  </si>
  <si>
    <t>substrát S2</t>
  </si>
  <si>
    <t>-169011452</t>
  </si>
  <si>
    <t>Poznámka k položce:_x000D_
slehnutí a ztratné 10 %, cena včetně doprav_x000D_
_x000D_
složení:_x000D_
60% rašelina, 20% kompost 20% bezplevelná hlinitopísčitá zemina.</t>
  </si>
  <si>
    <t>12,15*1,05 'Přepočtené koeficientem množství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</si>
  <si>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</si>
  <si>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</si>
  <si>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305475390</t>
  </si>
  <si>
    <t>https://podminky.urs.cz/item/CS_URS_2025_01/162211321</t>
  </si>
  <si>
    <t>Poznámka k položce:_x000D_
Odvoz přebytečného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</si>
  <si>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</si>
  <si>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</si>
  <si>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857578156</t>
  </si>
  <si>
    <t>https://podminky.urs.cz/item/CS_URS_2025_01/162751117</t>
  </si>
  <si>
    <t>167111102</t>
  </si>
  <si>
    <t>Nakládání, skládání a překládání neulehlého výkopku nebo sypaniny ručně nakládání, z hornin třídy těžitelnosti II, skupiny 4 a 5</t>
  </si>
  <si>
    <t>217097770</t>
  </si>
  <si>
    <t>https://podminky.urs.cz/item/CS_URS_2025_01/167111102</t>
  </si>
  <si>
    <t>171201231</t>
  </si>
  <si>
    <t>Poplatek za uložení stavebního odpadu na recyklační skládce (skládkovné) zeminy a kamení zatříděného do Katalogu odpadů pod kódem 17 05 04</t>
  </si>
  <si>
    <t>-1777535719</t>
  </si>
  <si>
    <t>https://podminky.urs.cz/item/CS_URS_2025_01/171201231</t>
  </si>
  <si>
    <t>Poznámka k položce:_x000D_
skládkovné přebytečného výkopku</t>
  </si>
  <si>
    <t>973656103</t>
  </si>
  <si>
    <t>Poznámka k položce:_x000D_
3 tablety na keř</t>
  </si>
  <si>
    <t>M13</t>
  </si>
  <si>
    <t>1415935293</t>
  </si>
  <si>
    <t>184102122</t>
  </si>
  <si>
    <t>Výsadba dřeviny s balem do předem vyhloubené jamky se zalitím na svahu přes 1:5 do 1:2, při průměru balu přes 200 do 300 mm</t>
  </si>
  <si>
    <t>-375772485</t>
  </si>
  <si>
    <t>https://podminky.urs.cz/item/CS_URS_2025_01/184102122</t>
  </si>
  <si>
    <t>K_01</t>
  </si>
  <si>
    <t>Azalea 'Knap Hill yellow' - kont. C5</t>
  </si>
  <si>
    <t>-746809863</t>
  </si>
  <si>
    <t>K_02</t>
  </si>
  <si>
    <t>Rhododendron 'Dagmar' - kont. C5</t>
  </si>
  <si>
    <t>-1299604701</t>
  </si>
  <si>
    <t>K_03</t>
  </si>
  <si>
    <t>Hydrangea arborescens 'Annabelle' - kont. C5</t>
  </si>
  <si>
    <t>-1415434511</t>
  </si>
  <si>
    <t>K_04</t>
  </si>
  <si>
    <t>Azalea japonica 'Schneeperle' - kont. C5</t>
  </si>
  <si>
    <t>1887226003</t>
  </si>
  <si>
    <t>K_05</t>
  </si>
  <si>
    <t>Rhododendron 'Robert Seleger' - kont. C5</t>
  </si>
  <si>
    <t>-1705168002</t>
  </si>
  <si>
    <t>-466276631</t>
  </si>
  <si>
    <t>243*0,025</t>
  </si>
  <si>
    <t>-880478182</t>
  </si>
  <si>
    <t>03</t>
  </si>
  <si>
    <t>Založení podrostového patra</t>
  </si>
  <si>
    <t>119005132</t>
  </si>
  <si>
    <t>Vytyčení výsadeb s rozmístěním rostlin dle projektové dokumentace zapojených nebo v záhonu, plochy přes 100 m2 do plochy individuálně</t>
  </si>
  <si>
    <t>1888497478</t>
  </si>
  <si>
    <t>https://podminky.urs.cz/item/CS_URS_2025_01/119005132</t>
  </si>
  <si>
    <t>183112128</t>
  </si>
  <si>
    <t>Hloubení jamek pro vysazování rostlin v zemině skupiny 1 až 4 bez výměny půdy na svahu přes 1:5 do 1:2, objemu do 0,002 m3</t>
  </si>
  <si>
    <t>-1633433021</t>
  </si>
  <si>
    <t>https://podminky.urs.cz/item/CS_URS_2025_01/183112128</t>
  </si>
  <si>
    <t>R005.1</t>
  </si>
  <si>
    <t>36732051</t>
  </si>
  <si>
    <t>Poznámka k položce:_x000D_
1 tableta na trvalku</t>
  </si>
  <si>
    <t>1988470359</t>
  </si>
  <si>
    <t>2113044668</t>
  </si>
  <si>
    <t>T_O</t>
  </si>
  <si>
    <t>trvalka K9</t>
  </si>
  <si>
    <t>1788083480</t>
  </si>
  <si>
    <t>Poznámka k položce:_x000D_
specifikace druhu viz. TZ</t>
  </si>
  <si>
    <t>948110884</t>
  </si>
  <si>
    <t>Poznámka k položce:_x000D_
včetně hloubení jamky. Dosadba cibulovin proběhne na podzim.</t>
  </si>
  <si>
    <t>C_R</t>
  </si>
  <si>
    <t>Muscari 'Botryoides Album'</t>
  </si>
  <si>
    <t>-1669127405</t>
  </si>
  <si>
    <t>840411797</t>
  </si>
  <si>
    <t>185804312</t>
  </si>
  <si>
    <t>Zalití rostlin vodou plochy záhonů jednotlivě přes 20 m2</t>
  </si>
  <si>
    <t>1356083144</t>
  </si>
  <si>
    <t>https://podminky.urs.cz/item/CS_URS_2025_01/185804312</t>
  </si>
  <si>
    <t>(240*0,015)*2</t>
  </si>
  <si>
    <t>184911422</t>
  </si>
  <si>
    <t>Mulčování vysazených rostlin mulčovací kůrou, tl. do 100 mm na svahu přes 1:5 do 1:2</t>
  </si>
  <si>
    <t>326528217</t>
  </si>
  <si>
    <t>https://podminky.urs.cz/item/CS_URS_2025_01/184911422</t>
  </si>
  <si>
    <t>10391100</t>
  </si>
  <si>
    <t>kůra mulčovací VL</t>
  </si>
  <si>
    <t>1143513275</t>
  </si>
  <si>
    <t>555*0,103 'Přepočtené koeficientem množství</t>
  </si>
  <si>
    <t>1707301718</t>
  </si>
  <si>
    <t>N_P</t>
  </si>
  <si>
    <t>Následná péče po dobu 5 let</t>
  </si>
  <si>
    <t>-347306513</t>
  </si>
  <si>
    <t>((240"trvalky"*0,01)+(243"keře"*0,015))*12"první rok"</t>
  </si>
  <si>
    <t>((240*0,01)+(243*0,015))*10"druhý rok"</t>
  </si>
  <si>
    <t>((240*0,01)+(243*0,015))*8"třetí rok"</t>
  </si>
  <si>
    <t>((240*0,01)+(243*0,015))*5"4.-5. rok"</t>
  </si>
  <si>
    <t>18580425_R</t>
  </si>
  <si>
    <t>Odstranění odkvetlých a odumřelých částí trvalek a dřevin s odklizením odpadu do 20 km</t>
  </si>
  <si>
    <t>2005531266</t>
  </si>
  <si>
    <t>555*5</t>
  </si>
  <si>
    <t>18580423_R</t>
  </si>
  <si>
    <t>Vypletí záhonu s naložením a odvozem odpadu do 20 km ve svahu přes 1:5 do 1:2</t>
  </si>
  <si>
    <t>-1554226512</t>
  </si>
  <si>
    <t>(555*2)*5</t>
  </si>
  <si>
    <t>183211422</t>
  </si>
  <si>
    <t>Dosadba květin se zalitím hrnkovaných, o průměru květináče přes 80 do 120 mm</t>
  </si>
  <si>
    <t>986725993</t>
  </si>
  <si>
    <t>https://podminky.urs.cz/item/CS_URS_2025_01/183211422</t>
  </si>
  <si>
    <t>Poznámka k položce:_x000D_
včetně hloubení jamky a hnojiva, cca 2 % z celkového množství trvalek</t>
  </si>
  <si>
    <t>(2400*0,02)*5</t>
  </si>
  <si>
    <t>-284732512</t>
  </si>
  <si>
    <t>45480686</t>
  </si>
  <si>
    <t>-1641093667</t>
  </si>
  <si>
    <t>2775*0,03 'Přepočtené koeficientem množství</t>
  </si>
  <si>
    <t>1506576118</t>
  </si>
  <si>
    <t>Poznámka k položce:_x000D_
doplnění mulče, cca 10 % plochy</t>
  </si>
  <si>
    <t>-926728328</t>
  </si>
  <si>
    <t>(555*0,1)*5</t>
  </si>
  <si>
    <t>277,5*0,103 'Přepočtené koeficientem množství</t>
  </si>
  <si>
    <t>Vypracování realizační dokumentace</t>
  </si>
  <si>
    <t>1629057341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</si>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</sst>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51" fillId="5" borderId="0" xfId="0" applyFont="1" applyFill="1"/>
    <xf numFmtId="0" fontId="51" fillId="5" borderId="0" xfId="0" applyFont="1" applyFill="1" applyAlignment="1">
      <alignment horizontal="left"/>
    </xf>
    <xf numFmtId="0" fontId="52" fillId="5" borderId="0" xfId="0" applyFont="1" applyFill="1" applyAlignment="1">
      <alignment horizontal="left"/>
    </xf>
    <xf numFmtId="0" fontId="51" fillId="5" borderId="0" xfId="0" applyFont="1" applyFill="1" applyProtection="1">
      <protection locked="0"/>
    </xf>
    <xf numFmtId="4" fontId="52" fillId="5" borderId="0" xfId="0" applyNumberFormat="1" applyFont="1" applyFill="1"/>
    <xf numFmtId="0" fontId="51" fillId="0" borderId="0" xfId="0" applyFont="1"/>
    <xf numFmtId="0" fontId="51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51" fillId="0" borderId="0" xfId="0" applyFont="1" applyProtection="1">
      <protection locked="0"/>
    </xf>
    <xf numFmtId="4" fontId="53" fillId="0" borderId="0" xfId="0" applyNumberFormat="1" applyFont="1"/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4215232" TargetMode="External"/><Relationship Id="rId13" Type="http://schemas.openxmlformats.org/officeDocument/2006/relationships/hyperlink" Target="https://podminky.urs.cz/item/CS_URS_2025_01/184813163" TargetMode="External"/><Relationship Id="rId18" Type="http://schemas.openxmlformats.org/officeDocument/2006/relationships/hyperlink" Target="https://podminky.urs.cz/item/CS_URS_2025_01/183211322" TargetMode="External"/><Relationship Id="rId26" Type="http://schemas.openxmlformats.org/officeDocument/2006/relationships/hyperlink" Target="https://podminky.urs.cz/item/CS_URS_2025_01/185851121" TargetMode="External"/><Relationship Id="rId3" Type="http://schemas.openxmlformats.org/officeDocument/2006/relationships/hyperlink" Target="https://podminky.urs.cz/item/CS_URS_2025_01/162301933" TargetMode="External"/><Relationship Id="rId21" Type="http://schemas.openxmlformats.org/officeDocument/2006/relationships/hyperlink" Target="https://podminky.urs.cz/item/CS_URS_2025_01/185804311" TargetMode="External"/><Relationship Id="rId34" Type="http://schemas.openxmlformats.org/officeDocument/2006/relationships/hyperlink" Target="https://podminky.urs.cz/item/CS_URS_2025_01/183211322" TargetMode="External"/><Relationship Id="rId7" Type="http://schemas.openxmlformats.org/officeDocument/2006/relationships/hyperlink" Target="https://podminky.urs.cz/item/CS_URS_2025_01/174211101" TargetMode="External"/><Relationship Id="rId12" Type="http://schemas.openxmlformats.org/officeDocument/2006/relationships/hyperlink" Target="https://podminky.urs.cz/item/CS_URS_2025_01/184801121" TargetMode="External"/><Relationship Id="rId17" Type="http://schemas.openxmlformats.org/officeDocument/2006/relationships/hyperlink" Target="https://podminky.urs.cz/item/CS_URS_2025_01/183111111" TargetMode="External"/><Relationship Id="rId25" Type="http://schemas.openxmlformats.org/officeDocument/2006/relationships/hyperlink" Target="https://podminky.urs.cz/item/CS_URS_2025_01/185804311" TargetMode="External"/><Relationship Id="rId33" Type="http://schemas.openxmlformats.org/officeDocument/2006/relationships/hyperlink" Target="https://podminky.urs.cz/item/CS_URS_2025_01/183111111" TargetMode="External"/><Relationship Id="rId2" Type="http://schemas.openxmlformats.org/officeDocument/2006/relationships/hyperlink" Target="https://podminky.urs.cz/item/CS_URS_2025_01/162201423" TargetMode="External"/><Relationship Id="rId16" Type="http://schemas.openxmlformats.org/officeDocument/2006/relationships/hyperlink" Target="https://podminky.urs.cz/item/CS_URS_2025_01/119005112" TargetMode="External"/><Relationship Id="rId20" Type="http://schemas.openxmlformats.org/officeDocument/2006/relationships/hyperlink" Target="https://podminky.urs.cz/item/CS_URS_2025_01/185804111" TargetMode="External"/><Relationship Id="rId29" Type="http://schemas.openxmlformats.org/officeDocument/2006/relationships/hyperlink" Target="https://podminky.urs.cz/item/CS_URS_2025_01/185804311" TargetMode="External"/><Relationship Id="rId1" Type="http://schemas.openxmlformats.org/officeDocument/2006/relationships/hyperlink" Target="https://podminky.urs.cz/item/CS_URS_2025_01/112201116" TargetMode="External"/><Relationship Id="rId6" Type="http://schemas.openxmlformats.org/officeDocument/2006/relationships/hyperlink" Target="https://podminky.urs.cz/item/CS_URS_2025_01/174151101" TargetMode="External"/><Relationship Id="rId11" Type="http://schemas.openxmlformats.org/officeDocument/2006/relationships/hyperlink" Target="https://podminky.urs.cz/item/CS_URS_2025_01/184852322" TargetMode="External"/><Relationship Id="rId24" Type="http://schemas.openxmlformats.org/officeDocument/2006/relationships/hyperlink" Target="https://podminky.urs.cz/item/CS_URS_2025_01/998231311" TargetMode="External"/><Relationship Id="rId32" Type="http://schemas.openxmlformats.org/officeDocument/2006/relationships/hyperlink" Target="https://podminky.urs.cz/item/CS_URS_2025_01/185811151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212755216" TargetMode="External"/><Relationship Id="rId15" Type="http://schemas.openxmlformats.org/officeDocument/2006/relationships/hyperlink" Target="https://podminky.urs.cz/item/CS_URS_2025_01/185851121" TargetMode="External"/><Relationship Id="rId23" Type="http://schemas.openxmlformats.org/officeDocument/2006/relationships/hyperlink" Target="https://podminky.urs.cz/item/CS_URS_2025_01/184911151" TargetMode="External"/><Relationship Id="rId28" Type="http://schemas.openxmlformats.org/officeDocument/2006/relationships/hyperlink" Target="https://podminky.urs.cz/item/CS_URS_2025_01/184817114" TargetMode="External"/><Relationship Id="rId36" Type="http://schemas.openxmlformats.org/officeDocument/2006/relationships/hyperlink" Target="https://podminky.urs.cz/item/CS_URS_2025_01/013002000" TargetMode="External"/><Relationship Id="rId10" Type="http://schemas.openxmlformats.org/officeDocument/2006/relationships/hyperlink" Target="https://podminky.urs.cz/item/CS_URS_2025_01/184911151" TargetMode="External"/><Relationship Id="rId19" Type="http://schemas.openxmlformats.org/officeDocument/2006/relationships/hyperlink" Target="https://podminky.urs.cz/item/CS_URS_2025_01/183211313" TargetMode="External"/><Relationship Id="rId31" Type="http://schemas.openxmlformats.org/officeDocument/2006/relationships/hyperlink" Target="https://podminky.urs.cz/item/CS_URS_2025_01/185804211" TargetMode="External"/><Relationship Id="rId4" Type="http://schemas.openxmlformats.org/officeDocument/2006/relationships/hyperlink" Target="https://podminky.urs.cz/item/CS_URS_2025_01/997221858" TargetMode="External"/><Relationship Id="rId9" Type="http://schemas.openxmlformats.org/officeDocument/2006/relationships/hyperlink" Target="https://podminky.urs.cz/item/CS_URS_2025_01/184102117" TargetMode="External"/><Relationship Id="rId14" Type="http://schemas.openxmlformats.org/officeDocument/2006/relationships/hyperlink" Target="https://podminky.urs.cz/item/CS_URS_2025_01/185804311" TargetMode="External"/><Relationship Id="rId22" Type="http://schemas.openxmlformats.org/officeDocument/2006/relationships/hyperlink" Target="https://podminky.urs.cz/item/CS_URS_2025_01/185851121" TargetMode="External"/><Relationship Id="rId27" Type="http://schemas.openxmlformats.org/officeDocument/2006/relationships/hyperlink" Target="https://podminky.urs.cz/item/CS_URS_2025_01/185804252" TargetMode="External"/><Relationship Id="rId30" Type="http://schemas.openxmlformats.org/officeDocument/2006/relationships/hyperlink" Target="https://podminky.urs.cz/item/CS_URS_2025_01/185851121" TargetMode="External"/><Relationship Id="rId35" Type="http://schemas.openxmlformats.org/officeDocument/2006/relationships/hyperlink" Target="https://podminky.urs.cz/item/CS_URS_2025_01/18491115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2303112" TargetMode="External"/><Relationship Id="rId13" Type="http://schemas.openxmlformats.org/officeDocument/2006/relationships/hyperlink" Target="https://podminky.urs.cz/item/CS_URS_2025_01/162211321" TargetMode="External"/><Relationship Id="rId18" Type="http://schemas.openxmlformats.org/officeDocument/2006/relationships/hyperlink" Target="https://podminky.urs.cz/item/CS_URS_2025_01/185804311" TargetMode="External"/><Relationship Id="rId26" Type="http://schemas.openxmlformats.org/officeDocument/2006/relationships/hyperlink" Target="https://podminky.urs.cz/item/CS_URS_2025_01/184911422" TargetMode="External"/><Relationship Id="rId3" Type="http://schemas.openxmlformats.org/officeDocument/2006/relationships/hyperlink" Target="https://podminky.urs.cz/item/CS_URS_2025_01/162201422" TargetMode="External"/><Relationship Id="rId21" Type="http://schemas.openxmlformats.org/officeDocument/2006/relationships/hyperlink" Target="https://podminky.urs.cz/item/CS_URS_2025_01/183112128" TargetMode="External"/><Relationship Id="rId7" Type="http://schemas.openxmlformats.org/officeDocument/2006/relationships/hyperlink" Target="https://podminky.urs.cz/item/CS_URS_2025_01/183402122" TargetMode="External"/><Relationship Id="rId12" Type="http://schemas.openxmlformats.org/officeDocument/2006/relationships/hyperlink" Target="https://podminky.urs.cz/item/CS_URS_2025_01/183102313" TargetMode="External"/><Relationship Id="rId17" Type="http://schemas.openxmlformats.org/officeDocument/2006/relationships/hyperlink" Target="https://podminky.urs.cz/item/CS_URS_2025_01/184102122" TargetMode="External"/><Relationship Id="rId25" Type="http://schemas.openxmlformats.org/officeDocument/2006/relationships/hyperlink" Target="https://podminky.urs.cz/item/CS_URS_2025_01/185804312" TargetMode="External"/><Relationship Id="rId2" Type="http://schemas.openxmlformats.org/officeDocument/2006/relationships/hyperlink" Target="https://podminky.urs.cz/item/CS_URS_2025_01/112201114" TargetMode="External"/><Relationship Id="rId16" Type="http://schemas.openxmlformats.org/officeDocument/2006/relationships/hyperlink" Target="https://podminky.urs.cz/item/CS_URS_2025_01/171201231" TargetMode="External"/><Relationship Id="rId20" Type="http://schemas.openxmlformats.org/officeDocument/2006/relationships/hyperlink" Target="https://podminky.urs.cz/item/CS_URS_2025_01/119005132" TargetMode="External"/><Relationship Id="rId29" Type="http://schemas.openxmlformats.org/officeDocument/2006/relationships/hyperlink" Target="https://podminky.urs.cz/item/CS_URS_2025_01/183211422" TargetMode="External"/><Relationship Id="rId1" Type="http://schemas.openxmlformats.org/officeDocument/2006/relationships/hyperlink" Target="https://podminky.urs.cz/item/CS_URS_2025_01/112201113" TargetMode="External"/><Relationship Id="rId6" Type="http://schemas.openxmlformats.org/officeDocument/2006/relationships/hyperlink" Target="https://podminky.urs.cz/item/CS_URS_2025_01/184813512" TargetMode="External"/><Relationship Id="rId11" Type="http://schemas.openxmlformats.org/officeDocument/2006/relationships/hyperlink" Target="https://podminky.urs.cz/item/CS_URS_2025_01/119005155" TargetMode="External"/><Relationship Id="rId24" Type="http://schemas.openxmlformats.org/officeDocument/2006/relationships/hyperlink" Target="https://podminky.urs.cz/item/CS_URS_2025_01/185804111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997221858" TargetMode="External"/><Relationship Id="rId15" Type="http://schemas.openxmlformats.org/officeDocument/2006/relationships/hyperlink" Target="https://podminky.urs.cz/item/CS_URS_2025_01/167111102" TargetMode="External"/><Relationship Id="rId23" Type="http://schemas.openxmlformats.org/officeDocument/2006/relationships/hyperlink" Target="https://podminky.urs.cz/item/CS_URS_2025_01/183211313" TargetMode="External"/><Relationship Id="rId28" Type="http://schemas.openxmlformats.org/officeDocument/2006/relationships/hyperlink" Target="https://podminky.urs.cz/item/CS_URS_2025_01/185804312" TargetMode="External"/><Relationship Id="rId10" Type="http://schemas.openxmlformats.org/officeDocument/2006/relationships/hyperlink" Target="https://podminky.urs.cz/item/CS_URS_2025_01/183403253" TargetMode="External"/><Relationship Id="rId19" Type="http://schemas.openxmlformats.org/officeDocument/2006/relationships/hyperlink" Target="https://podminky.urs.cz/item/CS_URS_2025_01/184801121" TargetMode="External"/><Relationship Id="rId31" Type="http://schemas.openxmlformats.org/officeDocument/2006/relationships/hyperlink" Target="https://podminky.urs.cz/item/CS_URS_2025_01/013002000" TargetMode="External"/><Relationship Id="rId4" Type="http://schemas.openxmlformats.org/officeDocument/2006/relationships/hyperlink" Target="https://podminky.urs.cz/item/CS_URS_2025_01/162301932" TargetMode="External"/><Relationship Id="rId9" Type="http://schemas.openxmlformats.org/officeDocument/2006/relationships/hyperlink" Target="https://podminky.urs.cz/item/CS_URS_2025_01/181111112" TargetMode="External"/><Relationship Id="rId14" Type="http://schemas.openxmlformats.org/officeDocument/2006/relationships/hyperlink" Target="https://podminky.urs.cz/item/CS_URS_2025_01/162751117" TargetMode="External"/><Relationship Id="rId22" Type="http://schemas.openxmlformats.org/officeDocument/2006/relationships/hyperlink" Target="https://podminky.urs.cz/item/CS_URS_2025_01/183211322" TargetMode="External"/><Relationship Id="rId27" Type="http://schemas.openxmlformats.org/officeDocument/2006/relationships/hyperlink" Target="https://podminky.urs.cz/item/CS_URS_2025_01/998231311" TargetMode="External"/><Relationship Id="rId30" Type="http://schemas.openxmlformats.org/officeDocument/2006/relationships/hyperlink" Target="https://podminky.urs.cz/item/CS_URS_2025_01/18491142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9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R5" s="19"/>
      <c r="BE5" s="28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92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R6" s="19"/>
      <c r="BE6" s="289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89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9"/>
      <c r="BS8" s="16" t="s">
        <v>6</v>
      </c>
    </row>
    <row r="9" spans="1:74" ht="14.45" customHeight="1">
      <c r="B9" s="19"/>
      <c r="AR9" s="19"/>
      <c r="BE9" s="289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89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19</v>
      </c>
      <c r="AR11" s="19"/>
      <c r="BE11" s="289"/>
      <c r="BS11" s="16" t="s">
        <v>6</v>
      </c>
    </row>
    <row r="12" spans="1:74" ht="6.95" customHeight="1">
      <c r="B12" s="19"/>
      <c r="AR12" s="19"/>
      <c r="BE12" s="289"/>
      <c r="BS12" s="16" t="s">
        <v>6</v>
      </c>
    </row>
    <row r="13" spans="1:74" ht="12" customHeight="1">
      <c r="B13" s="19"/>
      <c r="D13" s="26" t="s">
        <v>30</v>
      </c>
      <c r="AK13" s="26" t="s">
        <v>26</v>
      </c>
      <c r="AN13" s="28" t="s">
        <v>31</v>
      </c>
      <c r="AR13" s="19"/>
      <c r="BE13" s="289"/>
      <c r="BS13" s="16" t="s">
        <v>6</v>
      </c>
    </row>
    <row r="14" spans="1:74" ht="12.75">
      <c r="B14" s="19"/>
      <c r="E14" s="293" t="s">
        <v>31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6" t="s">
        <v>29</v>
      </c>
      <c r="AN14" s="28" t="s">
        <v>31</v>
      </c>
      <c r="AR14" s="19"/>
      <c r="BE14" s="289"/>
      <c r="BS14" s="16" t="s">
        <v>6</v>
      </c>
    </row>
    <row r="15" spans="1:74" ht="6.95" customHeight="1">
      <c r="B15" s="19"/>
      <c r="AR15" s="19"/>
      <c r="BE15" s="289"/>
      <c r="BS15" s="16" t="s">
        <v>4</v>
      </c>
    </row>
    <row r="16" spans="1:74" ht="12" customHeight="1">
      <c r="B16" s="19"/>
      <c r="D16" s="26" t="s">
        <v>32</v>
      </c>
      <c r="AK16" s="26" t="s">
        <v>26</v>
      </c>
      <c r="AN16" s="24" t="s">
        <v>19</v>
      </c>
      <c r="AR16" s="19"/>
      <c r="BE16" s="289"/>
      <c r="BS16" s="16" t="s">
        <v>4</v>
      </c>
    </row>
    <row r="17" spans="2:71" ht="18.399999999999999" customHeight="1">
      <c r="B17" s="19"/>
      <c r="E17" s="24" t="s">
        <v>33</v>
      </c>
      <c r="AK17" s="26" t="s">
        <v>29</v>
      </c>
      <c r="AN17" s="24" t="s">
        <v>19</v>
      </c>
      <c r="AR17" s="19"/>
      <c r="BE17" s="289"/>
      <c r="BS17" s="16" t="s">
        <v>34</v>
      </c>
    </row>
    <row r="18" spans="2:71" ht="6.95" customHeight="1">
      <c r="B18" s="19"/>
      <c r="AR18" s="19"/>
      <c r="BE18" s="289"/>
      <c r="BS18" s="16" t="s">
        <v>6</v>
      </c>
    </row>
    <row r="19" spans="2:71" ht="12" customHeight="1">
      <c r="B19" s="19"/>
      <c r="D19" s="26" t="s">
        <v>35</v>
      </c>
      <c r="AK19" s="26" t="s">
        <v>26</v>
      </c>
      <c r="AN19" s="24" t="s">
        <v>36</v>
      </c>
      <c r="AR19" s="19"/>
      <c r="BE19" s="289"/>
      <c r="BS19" s="16" t="s">
        <v>6</v>
      </c>
    </row>
    <row r="20" spans="2:71" ht="18.399999999999999" customHeight="1">
      <c r="B20" s="19"/>
      <c r="E20" s="24" t="s">
        <v>37</v>
      </c>
      <c r="AK20" s="26" t="s">
        <v>29</v>
      </c>
      <c r="AN20" s="24" t="s">
        <v>19</v>
      </c>
      <c r="AR20" s="19"/>
      <c r="BE20" s="289"/>
      <c r="BS20" s="16" t="s">
        <v>4</v>
      </c>
    </row>
    <row r="21" spans="2:71" ht="6.95" customHeight="1">
      <c r="B21" s="19"/>
      <c r="AR21" s="19"/>
      <c r="BE21" s="289"/>
    </row>
    <row r="22" spans="2:71" ht="12" customHeight="1">
      <c r="B22" s="19"/>
      <c r="D22" s="26" t="s">
        <v>38</v>
      </c>
      <c r="AR22" s="19"/>
      <c r="BE22" s="289"/>
    </row>
    <row r="23" spans="2:71" ht="47.25" customHeight="1">
      <c r="B23" s="19"/>
      <c r="E23" s="295" t="s">
        <v>39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R23" s="19"/>
      <c r="BE23" s="289"/>
    </row>
    <row r="24" spans="2:71" ht="6.95" customHeight="1">
      <c r="B24" s="19"/>
      <c r="AR24" s="19"/>
      <c r="BE24" s="28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9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96">
        <f>ROUND(AG54,2)</f>
        <v>0</v>
      </c>
      <c r="AL26" s="297"/>
      <c r="AM26" s="297"/>
      <c r="AN26" s="297"/>
      <c r="AO26" s="297"/>
      <c r="AR26" s="31"/>
      <c r="BE26" s="289"/>
    </row>
    <row r="27" spans="2:71" s="1" customFormat="1" ht="6.95" customHeight="1">
      <c r="B27" s="31"/>
      <c r="AR27" s="31"/>
      <c r="BE27" s="289"/>
    </row>
    <row r="28" spans="2:71" s="1" customFormat="1" ht="12.75">
      <c r="B28" s="31"/>
      <c r="L28" s="298" t="s">
        <v>41</v>
      </c>
      <c r="M28" s="298"/>
      <c r="N28" s="298"/>
      <c r="O28" s="298"/>
      <c r="P28" s="298"/>
      <c r="W28" s="298" t="s">
        <v>42</v>
      </c>
      <c r="X28" s="298"/>
      <c r="Y28" s="298"/>
      <c r="Z28" s="298"/>
      <c r="AA28" s="298"/>
      <c r="AB28" s="298"/>
      <c r="AC28" s="298"/>
      <c r="AD28" s="298"/>
      <c r="AE28" s="298"/>
      <c r="AK28" s="298" t="s">
        <v>43</v>
      </c>
      <c r="AL28" s="298"/>
      <c r="AM28" s="298"/>
      <c r="AN28" s="298"/>
      <c r="AO28" s="298"/>
      <c r="AR28" s="31"/>
      <c r="BE28" s="289"/>
    </row>
    <row r="29" spans="2:71" s="2" customFormat="1" ht="14.45" customHeight="1">
      <c r="B29" s="35"/>
      <c r="D29" s="26" t="s">
        <v>44</v>
      </c>
      <c r="F29" s="26" t="s">
        <v>45</v>
      </c>
      <c r="L29" s="283">
        <v>0.21</v>
      </c>
      <c r="M29" s="282"/>
      <c r="N29" s="282"/>
      <c r="O29" s="282"/>
      <c r="P29" s="282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K29" s="281">
        <f>ROUND(AV54, 2)</f>
        <v>0</v>
      </c>
      <c r="AL29" s="282"/>
      <c r="AM29" s="282"/>
      <c r="AN29" s="282"/>
      <c r="AO29" s="282"/>
      <c r="AR29" s="35"/>
      <c r="BE29" s="290"/>
    </row>
    <row r="30" spans="2:71" s="2" customFormat="1" ht="14.45" customHeight="1">
      <c r="B30" s="35"/>
      <c r="F30" s="26" t="s">
        <v>46</v>
      </c>
      <c r="L30" s="283">
        <v>0.12</v>
      </c>
      <c r="M30" s="282"/>
      <c r="N30" s="282"/>
      <c r="O30" s="282"/>
      <c r="P30" s="282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K30" s="281">
        <f>ROUND(AW54, 2)</f>
        <v>0</v>
      </c>
      <c r="AL30" s="282"/>
      <c r="AM30" s="282"/>
      <c r="AN30" s="282"/>
      <c r="AO30" s="282"/>
      <c r="AR30" s="35"/>
      <c r="BE30" s="290"/>
    </row>
    <row r="31" spans="2:71" s="2" customFormat="1" ht="14.45" hidden="1" customHeight="1">
      <c r="B31" s="35"/>
      <c r="F31" s="26" t="s">
        <v>47</v>
      </c>
      <c r="L31" s="283">
        <v>0.21</v>
      </c>
      <c r="M31" s="282"/>
      <c r="N31" s="282"/>
      <c r="O31" s="282"/>
      <c r="P31" s="282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K31" s="281">
        <v>0</v>
      </c>
      <c r="AL31" s="282"/>
      <c r="AM31" s="282"/>
      <c r="AN31" s="282"/>
      <c r="AO31" s="282"/>
      <c r="AR31" s="35"/>
      <c r="BE31" s="290"/>
    </row>
    <row r="32" spans="2:71" s="2" customFormat="1" ht="14.45" hidden="1" customHeight="1">
      <c r="B32" s="35"/>
      <c r="F32" s="26" t="s">
        <v>48</v>
      </c>
      <c r="L32" s="283">
        <v>0.12</v>
      </c>
      <c r="M32" s="282"/>
      <c r="N32" s="282"/>
      <c r="O32" s="282"/>
      <c r="P32" s="282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K32" s="281">
        <v>0</v>
      </c>
      <c r="AL32" s="282"/>
      <c r="AM32" s="282"/>
      <c r="AN32" s="282"/>
      <c r="AO32" s="282"/>
      <c r="AR32" s="35"/>
      <c r="BE32" s="290"/>
    </row>
    <row r="33" spans="2:44" s="2" customFormat="1" ht="14.45" hidden="1" customHeight="1">
      <c r="B33" s="35"/>
      <c r="F33" s="26" t="s">
        <v>49</v>
      </c>
      <c r="L33" s="283">
        <v>0</v>
      </c>
      <c r="M33" s="282"/>
      <c r="N33" s="282"/>
      <c r="O33" s="282"/>
      <c r="P33" s="282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K33" s="281">
        <v>0</v>
      </c>
      <c r="AL33" s="282"/>
      <c r="AM33" s="282"/>
      <c r="AN33" s="282"/>
      <c r="AO33" s="282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84" t="s">
        <v>52</v>
      </c>
      <c r="Y35" s="285"/>
      <c r="Z35" s="285"/>
      <c r="AA35" s="285"/>
      <c r="AB35" s="285"/>
      <c r="AC35" s="38"/>
      <c r="AD35" s="38"/>
      <c r="AE35" s="38"/>
      <c r="AF35" s="38"/>
      <c r="AG35" s="38"/>
      <c r="AH35" s="38"/>
      <c r="AI35" s="38"/>
      <c r="AJ35" s="38"/>
      <c r="AK35" s="286">
        <f>SUM(AK26:AK33)</f>
        <v>0</v>
      </c>
      <c r="AL35" s="285"/>
      <c r="AM35" s="285"/>
      <c r="AN35" s="285"/>
      <c r="AO35" s="287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53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B31</v>
      </c>
      <c r="AR44" s="44"/>
    </row>
    <row r="45" spans="2:44" s="4" customFormat="1" ht="36.950000000000003" customHeight="1">
      <c r="B45" s="45"/>
      <c r="C45" s="46" t="s">
        <v>16</v>
      </c>
      <c r="L45" s="272" t="str">
        <f>K6</f>
        <v>801 - Vegetační úpravy - Stavební úprava ulice Vítězná - II. etapa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Liberec</v>
      </c>
      <c r="AI47" s="26" t="s">
        <v>23</v>
      </c>
      <c r="AM47" s="274" t="str">
        <f>IF(AN8= "","",AN8)</f>
        <v>13. 3. 2025</v>
      </c>
      <c r="AN47" s="274"/>
      <c r="AR47" s="31"/>
    </row>
    <row r="48" spans="2:44" s="1" customFormat="1" ht="6.95" customHeight="1">
      <c r="B48" s="31"/>
      <c r="AR48" s="31"/>
    </row>
    <row r="49" spans="1:91" s="1" customFormat="1" ht="25.7" customHeight="1">
      <c r="B49" s="31"/>
      <c r="C49" s="26" t="s">
        <v>25</v>
      </c>
      <c r="L49" s="3" t="str">
        <f>IF(E11= "","",E11)</f>
        <v>Statutární město Liberec</v>
      </c>
      <c r="AI49" s="26" t="s">
        <v>32</v>
      </c>
      <c r="AM49" s="275" t="str">
        <f>IF(E17="","",E17)</f>
        <v>symbio studio s.r.o., KAM Liberec</v>
      </c>
      <c r="AN49" s="276"/>
      <c r="AO49" s="276"/>
      <c r="AP49" s="276"/>
      <c r="AR49" s="31"/>
      <c r="AS49" s="277" t="s">
        <v>54</v>
      </c>
      <c r="AT49" s="278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30</v>
      </c>
      <c r="L50" s="3" t="str">
        <f>IF(E14= "Vyplň údaj","",E14)</f>
        <v/>
      </c>
      <c r="AI50" s="26" t="s">
        <v>35</v>
      </c>
      <c r="AM50" s="275" t="str">
        <f>IF(E20="","",E20)</f>
        <v>Ing. Lenka Hrušková</v>
      </c>
      <c r="AN50" s="276"/>
      <c r="AO50" s="276"/>
      <c r="AP50" s="276"/>
      <c r="AR50" s="31"/>
      <c r="AS50" s="279"/>
      <c r="AT50" s="280"/>
      <c r="BD50" s="52"/>
    </row>
    <row r="51" spans="1:91" s="1" customFormat="1" ht="10.9" customHeight="1">
      <c r="B51" s="31"/>
      <c r="AR51" s="31"/>
      <c r="AS51" s="279"/>
      <c r="AT51" s="280"/>
      <c r="BD51" s="52"/>
    </row>
    <row r="52" spans="1:91" s="1" customFormat="1" ht="29.25" customHeight="1">
      <c r="B52" s="31"/>
      <c r="C52" s="268" t="s">
        <v>55</v>
      </c>
      <c r="D52" s="269"/>
      <c r="E52" s="269"/>
      <c r="F52" s="269"/>
      <c r="G52" s="269"/>
      <c r="H52" s="53"/>
      <c r="I52" s="270" t="s">
        <v>56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1" t="s">
        <v>57</v>
      </c>
      <c r="AH52" s="269"/>
      <c r="AI52" s="269"/>
      <c r="AJ52" s="269"/>
      <c r="AK52" s="269"/>
      <c r="AL52" s="269"/>
      <c r="AM52" s="269"/>
      <c r="AN52" s="270" t="s">
        <v>58</v>
      </c>
      <c r="AO52" s="269"/>
      <c r="AP52" s="269"/>
      <c r="AQ52" s="54" t="s">
        <v>59</v>
      </c>
      <c r="AR52" s="31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66">
        <f>ROUND(SUM(AG55:AG56),2)</f>
        <v>0</v>
      </c>
      <c r="AH54" s="266"/>
      <c r="AI54" s="266"/>
      <c r="AJ54" s="266"/>
      <c r="AK54" s="266"/>
      <c r="AL54" s="266"/>
      <c r="AM54" s="266"/>
      <c r="AN54" s="267">
        <f>SUM(AG54,AT54)</f>
        <v>0</v>
      </c>
      <c r="AO54" s="267"/>
      <c r="AP54" s="267"/>
      <c r="AQ54" s="63" t="s">
        <v>19</v>
      </c>
      <c r="AR54" s="59"/>
      <c r="AS54" s="64">
        <f>ROUND(SUM(AS55:AS56),2)</f>
        <v>0</v>
      </c>
      <c r="AT54" s="65">
        <f>ROUND(SUM(AV54:AW54),2)</f>
        <v>0</v>
      </c>
      <c r="AU54" s="66">
        <f>ROUND(SUM(AU55:AU56),5)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ROUND(SUM(AZ55:AZ56),2)</f>
        <v>0</v>
      </c>
      <c r="BA54" s="65">
        <f>ROUND(SUM(BA55:BA56),2)</f>
        <v>0</v>
      </c>
      <c r="BB54" s="65">
        <f>ROUND(SUM(BB55:BB56),2)</f>
        <v>0</v>
      </c>
      <c r="BC54" s="65">
        <f>ROUND(SUM(BC55:BC56),2)</f>
        <v>0</v>
      </c>
      <c r="BD54" s="67">
        <f>ROUND(SUM(BD55:BD56),2)</f>
        <v>0</v>
      </c>
      <c r="BS54" s="68" t="s">
        <v>73</v>
      </c>
      <c r="BT54" s="68" t="s">
        <v>74</v>
      </c>
      <c r="BU54" s="69" t="s">
        <v>75</v>
      </c>
      <c r="BV54" s="68" t="s">
        <v>76</v>
      </c>
      <c r="BW54" s="68" t="s">
        <v>5</v>
      </c>
      <c r="BX54" s="68" t="s">
        <v>77</v>
      </c>
      <c r="CL54" s="68" t="s">
        <v>19</v>
      </c>
    </row>
    <row r="55" spans="1:91" s="6" customFormat="1" ht="16.5" customHeight="1">
      <c r="A55" s="70" t="s">
        <v>78</v>
      </c>
      <c r="B55" s="71"/>
      <c r="C55" s="72"/>
      <c r="D55" s="265" t="s">
        <v>79</v>
      </c>
      <c r="E55" s="265"/>
      <c r="F55" s="265"/>
      <c r="G55" s="265"/>
      <c r="H55" s="265"/>
      <c r="I55" s="73"/>
      <c r="J55" s="265" t="s">
        <v>80</v>
      </c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3">
        <f>'801_A - Vegetační úpravy ...'!J30</f>
        <v>0</v>
      </c>
      <c r="AH55" s="264"/>
      <c r="AI55" s="264"/>
      <c r="AJ55" s="264"/>
      <c r="AK55" s="264"/>
      <c r="AL55" s="264"/>
      <c r="AM55" s="264"/>
      <c r="AN55" s="263">
        <f>SUM(AG55,AT55)</f>
        <v>0</v>
      </c>
      <c r="AO55" s="264"/>
      <c r="AP55" s="264"/>
      <c r="AQ55" s="74" t="s">
        <v>81</v>
      </c>
      <c r="AR55" s="71"/>
      <c r="AS55" s="75">
        <v>0</v>
      </c>
      <c r="AT55" s="76">
        <f>ROUND(SUM(AV55:AW55),2)</f>
        <v>0</v>
      </c>
      <c r="AU55" s="77">
        <f>'801_A - Vegetační úpravy ...'!P88</f>
        <v>0</v>
      </c>
      <c r="AV55" s="76">
        <f>'801_A - Vegetační úpravy ...'!J33</f>
        <v>0</v>
      </c>
      <c r="AW55" s="76">
        <f>'801_A - Vegetační úpravy ...'!J34</f>
        <v>0</v>
      </c>
      <c r="AX55" s="76">
        <f>'801_A - Vegetační úpravy ...'!J35</f>
        <v>0</v>
      </c>
      <c r="AY55" s="76">
        <f>'801_A - Vegetační úpravy ...'!J36</f>
        <v>0</v>
      </c>
      <c r="AZ55" s="76">
        <f>'801_A - Vegetační úpravy ...'!F33</f>
        <v>0</v>
      </c>
      <c r="BA55" s="76">
        <f>'801_A - Vegetační úpravy ...'!F34</f>
        <v>0</v>
      </c>
      <c r="BB55" s="76">
        <f>'801_A - Vegetační úpravy ...'!F35</f>
        <v>0</v>
      </c>
      <c r="BC55" s="76">
        <f>'801_A - Vegetační úpravy ...'!F36</f>
        <v>0</v>
      </c>
      <c r="BD55" s="78">
        <f>'801_A - Vegetační úpravy ...'!F37</f>
        <v>0</v>
      </c>
      <c r="BT55" s="79" t="s">
        <v>82</v>
      </c>
      <c r="BV55" s="79" t="s">
        <v>76</v>
      </c>
      <c r="BW55" s="79" t="s">
        <v>83</v>
      </c>
      <c r="BX55" s="79" t="s">
        <v>5</v>
      </c>
      <c r="CL55" s="79" t="s">
        <v>19</v>
      </c>
      <c r="CM55" s="79" t="s">
        <v>84</v>
      </c>
    </row>
    <row r="56" spans="1:91" s="6" customFormat="1" ht="16.5" customHeight="1">
      <c r="A56" s="70" t="s">
        <v>78</v>
      </c>
      <c r="B56" s="71"/>
      <c r="C56" s="72"/>
      <c r="D56" s="265" t="s">
        <v>85</v>
      </c>
      <c r="E56" s="265"/>
      <c r="F56" s="265"/>
      <c r="G56" s="265"/>
      <c r="H56" s="265"/>
      <c r="I56" s="73"/>
      <c r="J56" s="265" t="s">
        <v>86</v>
      </c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3">
        <f>'801_B - Park Vítězná'!J30</f>
        <v>0</v>
      </c>
      <c r="AH56" s="264"/>
      <c r="AI56" s="264"/>
      <c r="AJ56" s="264"/>
      <c r="AK56" s="264"/>
      <c r="AL56" s="264"/>
      <c r="AM56" s="264"/>
      <c r="AN56" s="263">
        <f>SUM(AG56,AT56)</f>
        <v>0</v>
      </c>
      <c r="AO56" s="264"/>
      <c r="AP56" s="264"/>
      <c r="AQ56" s="74" t="s">
        <v>81</v>
      </c>
      <c r="AR56" s="71"/>
      <c r="AS56" s="80">
        <v>0</v>
      </c>
      <c r="AT56" s="81">
        <f>ROUND(SUM(AV56:AW56),2)</f>
        <v>0</v>
      </c>
      <c r="AU56" s="82">
        <f>'801_B - Park Vítězná'!P87</f>
        <v>0</v>
      </c>
      <c r="AV56" s="81">
        <f>'801_B - Park Vítězná'!J33</f>
        <v>0</v>
      </c>
      <c r="AW56" s="81">
        <f>'801_B - Park Vítězná'!J34</f>
        <v>0</v>
      </c>
      <c r="AX56" s="81">
        <f>'801_B - Park Vítězná'!J35</f>
        <v>0</v>
      </c>
      <c r="AY56" s="81">
        <f>'801_B - Park Vítězná'!J36</f>
        <v>0</v>
      </c>
      <c r="AZ56" s="81">
        <f>'801_B - Park Vítězná'!F33</f>
        <v>0</v>
      </c>
      <c r="BA56" s="81">
        <f>'801_B - Park Vítězná'!F34</f>
        <v>0</v>
      </c>
      <c r="BB56" s="81">
        <f>'801_B - Park Vítězná'!F35</f>
        <v>0</v>
      </c>
      <c r="BC56" s="81">
        <f>'801_B - Park Vítězná'!F36</f>
        <v>0</v>
      </c>
      <c r="BD56" s="83">
        <f>'801_B - Park Vítězná'!F37</f>
        <v>0</v>
      </c>
      <c r="BT56" s="79" t="s">
        <v>82</v>
      </c>
      <c r="BV56" s="79" t="s">
        <v>76</v>
      </c>
      <c r="BW56" s="79" t="s">
        <v>87</v>
      </c>
      <c r="BX56" s="79" t="s">
        <v>5</v>
      </c>
      <c r="CL56" s="79" t="s">
        <v>19</v>
      </c>
      <c r="CM56" s="79" t="s">
        <v>84</v>
      </c>
    </row>
    <row r="57" spans="1:91" s="1" customFormat="1" ht="30" customHeight="1">
      <c r="B57" s="31"/>
      <c r="AR57" s="31"/>
    </row>
    <row r="58" spans="1:91" s="1" customFormat="1" ht="6.95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</row>
  </sheetData>
  <sheetProtection algorithmName="SHA-512" hashValue="W1FkwpIlH88jtKHAHpQqFH5dlP6HQRJnCtvLh1lnYU5vJY65GqQNnDk/rQFHfy3BRHrUwsQy2uxo3PHaEpZUHg==" saltValue="1bZLgGJt39Kob0CLErA020PVSck5OSR3qKmHcJnj4883ngusP0Mnk/B1DpDhT6hR/3A9Dco1NTona9X3RAgV9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801_A - Vegetační úpravy ...'!C2" display="/" xr:uid="{00000000-0004-0000-0000-000000000000}"/>
    <hyperlink ref="A56" location="'801_B - Park Vítězná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4"/>
  <sheetViews>
    <sheetView showGridLines="0" workbookViewId="0">
      <selection activeCell="C2" sqref="C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88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0" t="str">
        <f>'Rekapitulace stavby'!K6</f>
        <v>801 - Vegetační úpravy - Stavební úprava ulice Vítězná - II. etapa</v>
      </c>
      <c r="F7" s="301"/>
      <c r="G7" s="301"/>
      <c r="H7" s="301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16.5" customHeight="1">
      <c r="B9" s="31"/>
      <c r="E9" s="272" t="s">
        <v>90</v>
      </c>
      <c r="F9" s="299"/>
      <c r="G9" s="299"/>
      <c r="H9" s="29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13. 3. 2025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91"/>
      <c r="G18" s="291"/>
      <c r="H18" s="29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91</v>
      </c>
      <c r="L20" s="31"/>
    </row>
    <row r="21" spans="2:12" s="1" customFormat="1" ht="18" customHeight="1">
      <c r="B21" s="31"/>
      <c r="E21" s="24" t="s">
        <v>92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36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95" t="s">
        <v>19</v>
      </c>
      <c r="F27" s="295"/>
      <c r="G27" s="295"/>
      <c r="H27" s="29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ROUND(J88,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ROUND((SUM(BE88:BE313)),  2)</f>
        <v>0</v>
      </c>
      <c r="I33" s="88">
        <v>0.21</v>
      </c>
      <c r="J33" s="87">
        <f>ROUND(((SUM(BE88:BE313))*I33),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ROUND((SUM(BF88:BF313)),  2)</f>
        <v>0</v>
      </c>
      <c r="I34" s="88">
        <v>0.12</v>
      </c>
      <c r="J34" s="87">
        <f>ROUND(((SUM(BF88:BF313))*I34),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ROUND((SUM(BG88:BG313)),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ROUND((SUM(BH88:BH313)),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ROUND((SUM(BI88:BI313)),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93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0" t="str">
        <f>E7</f>
        <v>801 - Vegetační úpravy - Stavební úprava ulice Vítězná - II. etapa</v>
      </c>
      <c r="F48" s="301"/>
      <c r="G48" s="301"/>
      <c r="H48" s="301"/>
      <c r="L48" s="31"/>
    </row>
    <row r="49" spans="2:47" s="1" customFormat="1" ht="12" customHeight="1">
      <c r="B49" s="31"/>
      <c r="C49" s="26" t="s">
        <v>89</v>
      </c>
      <c r="L49" s="31"/>
    </row>
    <row r="50" spans="2:47" s="1" customFormat="1" ht="16.5" customHeight="1">
      <c r="B50" s="31"/>
      <c r="E50" s="272" t="str">
        <f>E9</f>
        <v>801_A - Vegetační úpravy - ulice Vítězná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Liberec</v>
      </c>
      <c r="I52" s="26" t="s">
        <v>23</v>
      </c>
      <c r="J52" s="48" t="str">
        <f>IF(J12="","",J12)</f>
        <v>13. 3. 2025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Statutární město Liberec</v>
      </c>
      <c r="I54" s="26" t="s">
        <v>32</v>
      </c>
      <c r="J54" s="29" t="str">
        <f>E21</f>
        <v>symbio studio s.r.o.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35</v>
      </c>
      <c r="J55" s="29" t="str">
        <f>E24</f>
        <v>Ing. Lenka Hrušková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94</v>
      </c>
      <c r="D57" s="89"/>
      <c r="E57" s="89"/>
      <c r="F57" s="89"/>
      <c r="G57" s="89"/>
      <c r="H57" s="89"/>
      <c r="I57" s="89"/>
      <c r="J57" s="96" t="s">
        <v>95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J88</f>
        <v>0</v>
      </c>
      <c r="L59" s="31"/>
      <c r="AU59" s="16" t="s">
        <v>96</v>
      </c>
    </row>
    <row r="60" spans="2:47" s="8" customFormat="1" ht="24.95" customHeight="1">
      <c r="B60" s="98"/>
      <c r="D60" s="99" t="s">
        <v>97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>
      <c r="B61" s="102"/>
      <c r="D61" s="103" t="s">
        <v>98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>
      <c r="B62" s="102"/>
      <c r="D62" s="103" t="s">
        <v>99</v>
      </c>
      <c r="E62" s="104"/>
      <c r="F62" s="104"/>
      <c r="G62" s="104"/>
      <c r="H62" s="104"/>
      <c r="I62" s="104"/>
      <c r="J62" s="105">
        <f>J104</f>
        <v>0</v>
      </c>
      <c r="L62" s="102"/>
    </row>
    <row r="63" spans="2:47" s="9" customFormat="1" ht="19.899999999999999" customHeight="1">
      <c r="B63" s="102"/>
      <c r="D63" s="103" t="s">
        <v>100</v>
      </c>
      <c r="E63" s="104"/>
      <c r="F63" s="104"/>
      <c r="G63" s="104"/>
      <c r="H63" s="104"/>
      <c r="I63" s="104"/>
      <c r="J63" s="105">
        <f>J188</f>
        <v>0</v>
      </c>
      <c r="L63" s="102"/>
    </row>
    <row r="64" spans="2:47" s="9" customFormat="1" ht="19.899999999999999" customHeight="1">
      <c r="B64" s="102"/>
      <c r="D64" s="103" t="s">
        <v>101</v>
      </c>
      <c r="E64" s="104"/>
      <c r="F64" s="104"/>
      <c r="G64" s="104"/>
      <c r="H64" s="104"/>
      <c r="I64" s="104"/>
      <c r="J64" s="105">
        <f>J238</f>
        <v>0</v>
      </c>
      <c r="L64" s="102"/>
    </row>
    <row r="65" spans="2:12" s="9" customFormat="1" ht="19.899999999999999" customHeight="1">
      <c r="B65" s="102"/>
      <c r="D65" s="103" t="s">
        <v>102</v>
      </c>
      <c r="E65" s="104"/>
      <c r="F65" s="104"/>
      <c r="G65" s="104"/>
      <c r="H65" s="104"/>
      <c r="I65" s="104"/>
      <c r="J65" s="105">
        <f>J241</f>
        <v>0</v>
      </c>
      <c r="L65" s="102"/>
    </row>
    <row r="66" spans="2:12" s="9" customFormat="1" ht="19.899999999999999" customHeight="1">
      <c r="B66" s="102"/>
      <c r="D66" s="103" t="s">
        <v>103</v>
      </c>
      <c r="E66" s="104"/>
      <c r="F66" s="104"/>
      <c r="G66" s="104"/>
      <c r="H66" s="104"/>
      <c r="I66" s="104"/>
      <c r="J66" s="105">
        <f>J262</f>
        <v>0</v>
      </c>
      <c r="L66" s="102"/>
    </row>
    <row r="67" spans="2:12" s="8" customFormat="1" ht="24.95" customHeight="1">
      <c r="B67" s="98"/>
      <c r="D67" s="99" t="s">
        <v>104</v>
      </c>
      <c r="E67" s="100"/>
      <c r="F67" s="100"/>
      <c r="G67" s="100"/>
      <c r="H67" s="100"/>
      <c r="I67" s="100"/>
      <c r="J67" s="101">
        <f>J310</f>
        <v>0</v>
      </c>
      <c r="L67" s="98"/>
    </row>
    <row r="68" spans="2:12" s="9" customFormat="1" ht="19.899999999999999" customHeight="1">
      <c r="B68" s="102"/>
      <c r="D68" s="103" t="s">
        <v>105</v>
      </c>
      <c r="E68" s="104"/>
      <c r="F68" s="104"/>
      <c r="G68" s="104"/>
      <c r="H68" s="104"/>
      <c r="I68" s="104"/>
      <c r="J68" s="105">
        <f>J311</f>
        <v>0</v>
      </c>
      <c r="L68" s="102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106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16</v>
      </c>
      <c r="L77" s="31"/>
    </row>
    <row r="78" spans="2:12" s="1" customFormat="1" ht="16.5" customHeight="1">
      <c r="B78" s="31"/>
      <c r="E78" s="300" t="str">
        <f>E7</f>
        <v>801 - Vegetační úpravy - Stavební úprava ulice Vítězná - II. etapa</v>
      </c>
      <c r="F78" s="301"/>
      <c r="G78" s="301"/>
      <c r="H78" s="301"/>
      <c r="L78" s="31"/>
    </row>
    <row r="79" spans="2:12" s="1" customFormat="1" ht="12" customHeight="1">
      <c r="B79" s="31"/>
      <c r="C79" s="26" t="s">
        <v>89</v>
      </c>
      <c r="L79" s="31"/>
    </row>
    <row r="80" spans="2:12" s="1" customFormat="1" ht="16.5" customHeight="1">
      <c r="B80" s="31"/>
      <c r="E80" s="272" t="str">
        <f>E9</f>
        <v>801_A - Vegetační úpravy - ulice Vítězná</v>
      </c>
      <c r="F80" s="299"/>
      <c r="G80" s="299"/>
      <c r="H80" s="299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F12</f>
        <v>Liberec</v>
      </c>
      <c r="I82" s="26" t="s">
        <v>23</v>
      </c>
      <c r="J82" s="48" t="str">
        <f>IF(J12="","",J12)</f>
        <v>13. 3. 2025</v>
      </c>
      <c r="L82" s="31"/>
    </row>
    <row r="83" spans="2:65" s="1" customFormat="1" ht="6.95" customHeight="1">
      <c r="B83" s="31"/>
      <c r="L83" s="31"/>
    </row>
    <row r="84" spans="2:65" s="1" customFormat="1" ht="15.2" customHeight="1">
      <c r="B84" s="31"/>
      <c r="C84" s="26" t="s">
        <v>25</v>
      </c>
      <c r="F84" s="24" t="str">
        <f>E15</f>
        <v>Statutární město Liberec</v>
      </c>
      <c r="I84" s="26" t="s">
        <v>32</v>
      </c>
      <c r="J84" s="29" t="str">
        <f>E21</f>
        <v>symbio studio s.r.o.</v>
      </c>
      <c r="L84" s="31"/>
    </row>
    <row r="85" spans="2:65" s="1" customFormat="1" ht="15.2" customHeight="1">
      <c r="B85" s="31"/>
      <c r="C85" s="26" t="s">
        <v>30</v>
      </c>
      <c r="F85" s="24" t="str">
        <f>IF(E18="","",E18)</f>
        <v>Vyplň údaj</v>
      </c>
      <c r="I85" s="26" t="s">
        <v>35</v>
      </c>
      <c r="J85" s="29" t="str">
        <f>E24</f>
        <v>Ing. Lenka Hrušková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06"/>
      <c r="C87" s="107" t="s">
        <v>107</v>
      </c>
      <c r="D87" s="108" t="s">
        <v>59</v>
      </c>
      <c r="E87" s="108" t="s">
        <v>55</v>
      </c>
      <c r="F87" s="108" t="s">
        <v>56</v>
      </c>
      <c r="G87" s="108" t="s">
        <v>108</v>
      </c>
      <c r="H87" s="108" t="s">
        <v>109</v>
      </c>
      <c r="I87" s="108" t="s">
        <v>110</v>
      </c>
      <c r="J87" s="108" t="s">
        <v>95</v>
      </c>
      <c r="K87" s="109" t="s">
        <v>111</v>
      </c>
      <c r="L87" s="106"/>
      <c r="M87" s="55" t="s">
        <v>19</v>
      </c>
      <c r="N87" s="56" t="s">
        <v>44</v>
      </c>
      <c r="O87" s="56" t="s">
        <v>112</v>
      </c>
      <c r="P87" s="56" t="s">
        <v>113</v>
      </c>
      <c r="Q87" s="56" t="s">
        <v>114</v>
      </c>
      <c r="R87" s="56" t="s">
        <v>115</v>
      </c>
      <c r="S87" s="56" t="s">
        <v>116</v>
      </c>
      <c r="T87" s="57" t="s">
        <v>117</v>
      </c>
    </row>
    <row r="88" spans="2:65" s="1" customFormat="1" ht="22.9" customHeight="1">
      <c r="B88" s="31"/>
      <c r="C88" s="60" t="s">
        <v>118</v>
      </c>
      <c r="J88" s="110">
        <f>BK88</f>
        <v>0</v>
      </c>
      <c r="L88" s="31"/>
      <c r="M88" s="58"/>
      <c r="N88" s="49"/>
      <c r="O88" s="49"/>
      <c r="P88" s="111">
        <f>P89+P310</f>
        <v>0</v>
      </c>
      <c r="Q88" s="49"/>
      <c r="R88" s="111">
        <f>R89+R310</f>
        <v>66.989420999999993</v>
      </c>
      <c r="S88" s="49"/>
      <c r="T88" s="112">
        <f>T89+T310</f>
        <v>0</v>
      </c>
      <c r="AT88" s="16" t="s">
        <v>73</v>
      </c>
      <c r="AU88" s="16" t="s">
        <v>96</v>
      </c>
      <c r="BK88" s="113">
        <f>BK89+BK310</f>
        <v>0</v>
      </c>
    </row>
    <row r="89" spans="2:65" s="11" customFormat="1" ht="25.9" customHeight="1">
      <c r="B89" s="114"/>
      <c r="C89" s="257"/>
      <c r="D89" s="258" t="s">
        <v>73</v>
      </c>
      <c r="E89" s="259" t="s">
        <v>119</v>
      </c>
      <c r="F89" s="259" t="s">
        <v>119</v>
      </c>
      <c r="G89" s="257"/>
      <c r="H89" s="257"/>
      <c r="I89" s="260"/>
      <c r="J89" s="261">
        <f>BK89</f>
        <v>0</v>
      </c>
      <c r="K89" s="257"/>
      <c r="L89" s="114"/>
      <c r="M89" s="116"/>
      <c r="P89" s="117">
        <f>P90+P104+P188+P238+P241+P262</f>
        <v>0</v>
      </c>
      <c r="R89" s="117">
        <f>R90+R104+R188+R238+R241+R262</f>
        <v>66.989420999999993</v>
      </c>
      <c r="T89" s="118">
        <f>T90+T104+T188+T238+T241+T262</f>
        <v>0</v>
      </c>
      <c r="AR89" s="115" t="s">
        <v>82</v>
      </c>
      <c r="AT89" s="119" t="s">
        <v>73</v>
      </c>
      <c r="AU89" s="119" t="s">
        <v>74</v>
      </c>
      <c r="AY89" s="115" t="s">
        <v>120</v>
      </c>
      <c r="BK89" s="120">
        <f>BK90+BK104+BK188+BK238+BK241+BK262</f>
        <v>0</v>
      </c>
    </row>
    <row r="90" spans="2:65" s="11" customFormat="1" ht="22.9" customHeight="1">
      <c r="B90" s="114"/>
      <c r="C90" s="252"/>
      <c r="D90" s="253" t="s">
        <v>73</v>
      </c>
      <c r="E90" s="254" t="s">
        <v>121</v>
      </c>
      <c r="F90" s="254" t="s">
        <v>122</v>
      </c>
      <c r="G90" s="252"/>
      <c r="H90" s="252"/>
      <c r="I90" s="255"/>
      <c r="J90" s="256">
        <f>BK90</f>
        <v>0</v>
      </c>
      <c r="K90" s="252"/>
      <c r="L90" s="114"/>
      <c r="M90" s="116"/>
      <c r="P90" s="117">
        <f>SUM(P91:P103)</f>
        <v>0</v>
      </c>
      <c r="R90" s="117">
        <f>SUM(R91:R103)</f>
        <v>0</v>
      </c>
      <c r="T90" s="118">
        <f>SUM(T91:T103)</f>
        <v>0</v>
      </c>
      <c r="AR90" s="115" t="s">
        <v>82</v>
      </c>
      <c r="AT90" s="119" t="s">
        <v>73</v>
      </c>
      <c r="AU90" s="119" t="s">
        <v>82</v>
      </c>
      <c r="AY90" s="115" t="s">
        <v>120</v>
      </c>
      <c r="BK90" s="120">
        <f>SUM(BK91:BK103)</f>
        <v>0</v>
      </c>
    </row>
    <row r="91" spans="2:65" s="1" customFormat="1" ht="33" customHeight="1">
      <c r="B91" s="31"/>
      <c r="C91" s="121" t="s">
        <v>82</v>
      </c>
      <c r="D91" s="121" t="s">
        <v>121</v>
      </c>
      <c r="E91" s="122" t="s">
        <v>123</v>
      </c>
      <c r="F91" s="123" t="s">
        <v>124</v>
      </c>
      <c r="G91" s="124" t="s">
        <v>125</v>
      </c>
      <c r="H91" s="125">
        <v>7</v>
      </c>
      <c r="I91" s="126"/>
      <c r="J91" s="127">
        <f>ROUND(I91*H91,2)</f>
        <v>0</v>
      </c>
      <c r="K91" s="123" t="s">
        <v>126</v>
      </c>
      <c r="L91" s="31"/>
      <c r="M91" s="128" t="s">
        <v>19</v>
      </c>
      <c r="N91" s="129" t="s">
        <v>45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127</v>
      </c>
      <c r="AT91" s="132" t="s">
        <v>121</v>
      </c>
      <c r="AU91" s="132" t="s">
        <v>84</v>
      </c>
      <c r="AY91" s="16" t="s">
        <v>120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6" t="s">
        <v>82</v>
      </c>
      <c r="BK91" s="133">
        <f>ROUND(I91*H91,2)</f>
        <v>0</v>
      </c>
      <c r="BL91" s="16" t="s">
        <v>127</v>
      </c>
      <c r="BM91" s="132" t="s">
        <v>128</v>
      </c>
    </row>
    <row r="92" spans="2:65" s="1" customFormat="1">
      <c r="B92" s="31"/>
      <c r="D92" s="134" t="s">
        <v>129</v>
      </c>
      <c r="F92" s="135" t="s">
        <v>130</v>
      </c>
      <c r="I92" s="136"/>
      <c r="L92" s="31"/>
      <c r="M92" s="137"/>
      <c r="T92" s="52"/>
      <c r="AT92" s="16" t="s">
        <v>129</v>
      </c>
      <c r="AU92" s="16" t="s">
        <v>84</v>
      </c>
    </row>
    <row r="93" spans="2:65" s="1" customFormat="1" ht="37.9" customHeight="1">
      <c r="B93" s="31"/>
      <c r="C93" s="121" t="s">
        <v>84</v>
      </c>
      <c r="D93" s="121" t="s">
        <v>121</v>
      </c>
      <c r="E93" s="122" t="s">
        <v>131</v>
      </c>
      <c r="F93" s="123" t="s">
        <v>132</v>
      </c>
      <c r="G93" s="124" t="s">
        <v>125</v>
      </c>
      <c r="H93" s="125">
        <v>7</v>
      </c>
      <c r="I93" s="126"/>
      <c r="J93" s="127">
        <f>ROUND(I93*H93,2)</f>
        <v>0</v>
      </c>
      <c r="K93" s="123" t="s">
        <v>126</v>
      </c>
      <c r="L93" s="31"/>
      <c r="M93" s="128" t="s">
        <v>19</v>
      </c>
      <c r="N93" s="129" t="s">
        <v>45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127</v>
      </c>
      <c r="AT93" s="132" t="s">
        <v>121</v>
      </c>
      <c r="AU93" s="132" t="s">
        <v>84</v>
      </c>
      <c r="AY93" s="16" t="s">
        <v>120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6" t="s">
        <v>82</v>
      </c>
      <c r="BK93" s="133">
        <f>ROUND(I93*H93,2)</f>
        <v>0</v>
      </c>
      <c r="BL93" s="16" t="s">
        <v>127</v>
      </c>
      <c r="BM93" s="132" t="s">
        <v>133</v>
      </c>
    </row>
    <row r="94" spans="2:65" s="1" customFormat="1">
      <c r="B94" s="31"/>
      <c r="D94" s="134" t="s">
        <v>129</v>
      </c>
      <c r="F94" s="135" t="s">
        <v>134</v>
      </c>
      <c r="I94" s="136"/>
      <c r="L94" s="31"/>
      <c r="M94" s="137"/>
      <c r="T94" s="52"/>
      <c r="AT94" s="16" t="s">
        <v>129</v>
      </c>
      <c r="AU94" s="16" t="s">
        <v>84</v>
      </c>
    </row>
    <row r="95" spans="2:65" s="1" customFormat="1" ht="19.5">
      <c r="B95" s="31"/>
      <c r="D95" s="138" t="s">
        <v>135</v>
      </c>
      <c r="F95" s="139" t="s">
        <v>136</v>
      </c>
      <c r="I95" s="136"/>
      <c r="L95" s="31"/>
      <c r="M95" s="137"/>
      <c r="T95" s="52"/>
      <c r="AT95" s="16" t="s">
        <v>135</v>
      </c>
      <c r="AU95" s="16" t="s">
        <v>84</v>
      </c>
    </row>
    <row r="96" spans="2:65" s="1" customFormat="1" ht="62.65" customHeight="1">
      <c r="B96" s="31"/>
      <c r="C96" s="121" t="s">
        <v>137</v>
      </c>
      <c r="D96" s="121" t="s">
        <v>121</v>
      </c>
      <c r="E96" s="122" t="s">
        <v>138</v>
      </c>
      <c r="F96" s="123" t="s">
        <v>139</v>
      </c>
      <c r="G96" s="124" t="s">
        <v>125</v>
      </c>
      <c r="H96" s="125">
        <v>140</v>
      </c>
      <c r="I96" s="126"/>
      <c r="J96" s="127">
        <f>ROUND(I96*H96,2)</f>
        <v>0</v>
      </c>
      <c r="K96" s="123" t="s">
        <v>126</v>
      </c>
      <c r="L96" s="31"/>
      <c r="M96" s="128" t="s">
        <v>19</v>
      </c>
      <c r="N96" s="129" t="s">
        <v>45</v>
      </c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32" t="s">
        <v>127</v>
      </c>
      <c r="AT96" s="132" t="s">
        <v>121</v>
      </c>
      <c r="AU96" s="132" t="s">
        <v>84</v>
      </c>
      <c r="AY96" s="16" t="s">
        <v>120</v>
      </c>
      <c r="BE96" s="133">
        <f>IF(N96="základní",J96,0)</f>
        <v>0</v>
      </c>
      <c r="BF96" s="133">
        <f>IF(N96="snížená",J96,0)</f>
        <v>0</v>
      </c>
      <c r="BG96" s="133">
        <f>IF(N96="zákl. přenesená",J96,0)</f>
        <v>0</v>
      </c>
      <c r="BH96" s="133">
        <f>IF(N96="sníž. přenesená",J96,0)</f>
        <v>0</v>
      </c>
      <c r="BI96" s="133">
        <f>IF(N96="nulová",J96,0)</f>
        <v>0</v>
      </c>
      <c r="BJ96" s="16" t="s">
        <v>82</v>
      </c>
      <c r="BK96" s="133">
        <f>ROUND(I96*H96,2)</f>
        <v>0</v>
      </c>
      <c r="BL96" s="16" t="s">
        <v>127</v>
      </c>
      <c r="BM96" s="132" t="s">
        <v>140</v>
      </c>
    </row>
    <row r="97" spans="2:65" s="1" customFormat="1">
      <c r="B97" s="31"/>
      <c r="D97" s="134" t="s">
        <v>129</v>
      </c>
      <c r="F97" s="135" t="s">
        <v>141</v>
      </c>
      <c r="I97" s="136"/>
      <c r="L97" s="31"/>
      <c r="M97" s="137"/>
      <c r="T97" s="52"/>
      <c r="AT97" s="16" t="s">
        <v>129</v>
      </c>
      <c r="AU97" s="16" t="s">
        <v>84</v>
      </c>
    </row>
    <row r="98" spans="2:65" s="12" customFormat="1">
      <c r="B98" s="140"/>
      <c r="D98" s="138" t="s">
        <v>142</v>
      </c>
      <c r="E98" s="141" t="s">
        <v>19</v>
      </c>
      <c r="F98" s="142" t="s">
        <v>143</v>
      </c>
      <c r="H98" s="143">
        <v>140</v>
      </c>
      <c r="I98" s="144"/>
      <c r="L98" s="140"/>
      <c r="M98" s="145"/>
      <c r="T98" s="146"/>
      <c r="AT98" s="141" t="s">
        <v>142</v>
      </c>
      <c r="AU98" s="141" t="s">
        <v>84</v>
      </c>
      <c r="AV98" s="12" t="s">
        <v>84</v>
      </c>
      <c r="AW98" s="12" t="s">
        <v>34</v>
      </c>
      <c r="AX98" s="12" t="s">
        <v>82</v>
      </c>
      <c r="AY98" s="141" t="s">
        <v>120</v>
      </c>
    </row>
    <row r="99" spans="2:65" s="1" customFormat="1" ht="44.25" customHeight="1">
      <c r="B99" s="31"/>
      <c r="C99" s="121" t="s">
        <v>127</v>
      </c>
      <c r="D99" s="121" t="s">
        <v>121</v>
      </c>
      <c r="E99" s="122" t="s">
        <v>144</v>
      </c>
      <c r="F99" s="123" t="s">
        <v>145</v>
      </c>
      <c r="G99" s="124" t="s">
        <v>146</v>
      </c>
      <c r="H99" s="125">
        <v>1.75</v>
      </c>
      <c r="I99" s="126"/>
      <c r="J99" s="127">
        <f>ROUND(I99*H99,2)</f>
        <v>0</v>
      </c>
      <c r="K99" s="123" t="s">
        <v>126</v>
      </c>
      <c r="L99" s="31"/>
      <c r="M99" s="128" t="s">
        <v>19</v>
      </c>
      <c r="N99" s="129" t="s">
        <v>45</v>
      </c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32" t="s">
        <v>127</v>
      </c>
      <c r="AT99" s="132" t="s">
        <v>121</v>
      </c>
      <c r="AU99" s="132" t="s">
        <v>84</v>
      </c>
      <c r="AY99" s="16" t="s">
        <v>120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6" t="s">
        <v>82</v>
      </c>
      <c r="BK99" s="133">
        <f>ROUND(I99*H99,2)</f>
        <v>0</v>
      </c>
      <c r="BL99" s="16" t="s">
        <v>127</v>
      </c>
      <c r="BM99" s="132" t="s">
        <v>147</v>
      </c>
    </row>
    <row r="100" spans="2:65" s="1" customFormat="1">
      <c r="B100" s="31"/>
      <c r="D100" s="134" t="s">
        <v>129</v>
      </c>
      <c r="F100" s="135" t="s">
        <v>148</v>
      </c>
      <c r="I100" s="136"/>
      <c r="L100" s="31"/>
      <c r="M100" s="137"/>
      <c r="T100" s="52"/>
      <c r="AT100" s="16" t="s">
        <v>129</v>
      </c>
      <c r="AU100" s="16" t="s">
        <v>84</v>
      </c>
    </row>
    <row r="101" spans="2:65" s="1" customFormat="1" ht="29.25">
      <c r="B101" s="31"/>
      <c r="D101" s="138" t="s">
        <v>135</v>
      </c>
      <c r="F101" s="139" t="s">
        <v>149</v>
      </c>
      <c r="I101" s="136"/>
      <c r="L101" s="31"/>
      <c r="M101" s="137"/>
      <c r="T101" s="52"/>
      <c r="AT101" s="16" t="s">
        <v>135</v>
      </c>
      <c r="AU101" s="16" t="s">
        <v>84</v>
      </c>
    </row>
    <row r="102" spans="2:65" s="12" customFormat="1">
      <c r="B102" s="140"/>
      <c r="D102" s="138" t="s">
        <v>142</v>
      </c>
      <c r="E102" s="141" t="s">
        <v>19</v>
      </c>
      <c r="F102" s="142" t="s">
        <v>150</v>
      </c>
      <c r="H102" s="143">
        <v>1.75</v>
      </c>
      <c r="I102" s="144"/>
      <c r="L102" s="140"/>
      <c r="M102" s="145"/>
      <c r="T102" s="146"/>
      <c r="AT102" s="141" t="s">
        <v>142</v>
      </c>
      <c r="AU102" s="141" t="s">
        <v>84</v>
      </c>
      <c r="AV102" s="12" t="s">
        <v>84</v>
      </c>
      <c r="AW102" s="12" t="s">
        <v>34</v>
      </c>
      <c r="AX102" s="12" t="s">
        <v>74</v>
      </c>
      <c r="AY102" s="141" t="s">
        <v>120</v>
      </c>
    </row>
    <row r="103" spans="2:65" s="13" customFormat="1">
      <c r="B103" s="147"/>
      <c r="D103" s="138" t="s">
        <v>142</v>
      </c>
      <c r="E103" s="148" t="s">
        <v>19</v>
      </c>
      <c r="F103" s="149" t="s">
        <v>151</v>
      </c>
      <c r="H103" s="150">
        <v>1.75</v>
      </c>
      <c r="I103" s="151"/>
      <c r="L103" s="147"/>
      <c r="M103" s="152"/>
      <c r="T103" s="153"/>
      <c r="AT103" s="148" t="s">
        <v>142</v>
      </c>
      <c r="AU103" s="148" t="s">
        <v>84</v>
      </c>
      <c r="AV103" s="13" t="s">
        <v>127</v>
      </c>
      <c r="AW103" s="13" t="s">
        <v>34</v>
      </c>
      <c r="AX103" s="13" t="s">
        <v>82</v>
      </c>
      <c r="AY103" s="148" t="s">
        <v>120</v>
      </c>
    </row>
    <row r="104" spans="2:65" s="11" customFormat="1" ht="22.9" customHeight="1">
      <c r="B104" s="114"/>
      <c r="C104" s="252"/>
      <c r="D104" s="253" t="s">
        <v>73</v>
      </c>
      <c r="E104" s="254" t="s">
        <v>152</v>
      </c>
      <c r="F104" s="254" t="s">
        <v>153</v>
      </c>
      <c r="G104" s="252"/>
      <c r="H104" s="252"/>
      <c r="I104" s="255"/>
      <c r="J104" s="256">
        <f>BK104</f>
        <v>0</v>
      </c>
      <c r="K104" s="252"/>
      <c r="L104" s="114"/>
      <c r="M104" s="116"/>
      <c r="P104" s="117">
        <f>SUM(P105:P187)</f>
        <v>0</v>
      </c>
      <c r="R104" s="117">
        <f>SUM(R105:R187)</f>
        <v>19.583311000000002</v>
      </c>
      <c r="T104" s="118">
        <f>SUM(T105:T187)</f>
        <v>0</v>
      </c>
      <c r="AR104" s="115" t="s">
        <v>82</v>
      </c>
      <c r="AT104" s="119" t="s">
        <v>73</v>
      </c>
      <c r="AU104" s="119" t="s">
        <v>82</v>
      </c>
      <c r="AY104" s="115" t="s">
        <v>120</v>
      </c>
      <c r="BK104" s="120">
        <f>SUM(BK105:BK187)</f>
        <v>0</v>
      </c>
    </row>
    <row r="105" spans="2:65" s="1" customFormat="1" ht="16.5" customHeight="1">
      <c r="B105" s="31"/>
      <c r="C105" s="121" t="s">
        <v>154</v>
      </c>
      <c r="D105" s="121" t="s">
        <v>121</v>
      </c>
      <c r="E105" s="122" t="s">
        <v>155</v>
      </c>
      <c r="F105" s="123" t="s">
        <v>156</v>
      </c>
      <c r="G105" s="124" t="s">
        <v>157</v>
      </c>
      <c r="H105" s="125">
        <v>1</v>
      </c>
      <c r="I105" s="126"/>
      <c r="J105" s="127">
        <f>ROUND(I105*H105,2)</f>
        <v>0</v>
      </c>
      <c r="K105" s="123" t="s">
        <v>19</v>
      </c>
      <c r="L105" s="31"/>
      <c r="M105" s="128" t="s">
        <v>19</v>
      </c>
      <c r="N105" s="129" t="s">
        <v>45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127</v>
      </c>
      <c r="AT105" s="132" t="s">
        <v>121</v>
      </c>
      <c r="AU105" s="132" t="s">
        <v>84</v>
      </c>
      <c r="AY105" s="16" t="s">
        <v>120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6" t="s">
        <v>82</v>
      </c>
      <c r="BK105" s="133">
        <f>ROUND(I105*H105,2)</f>
        <v>0</v>
      </c>
      <c r="BL105" s="16" t="s">
        <v>127</v>
      </c>
      <c r="BM105" s="132" t="s">
        <v>158</v>
      </c>
    </row>
    <row r="106" spans="2:65" s="1" customFormat="1" ht="16.5" customHeight="1">
      <c r="B106" s="31"/>
      <c r="C106" s="121" t="s">
        <v>159</v>
      </c>
      <c r="D106" s="121" t="s">
        <v>121</v>
      </c>
      <c r="E106" s="122" t="s">
        <v>160</v>
      </c>
      <c r="F106" s="123" t="s">
        <v>161</v>
      </c>
      <c r="G106" s="124" t="s">
        <v>157</v>
      </c>
      <c r="H106" s="125">
        <v>1</v>
      </c>
      <c r="I106" s="126"/>
      <c r="J106" s="127">
        <f>ROUND(I106*H106,2)</f>
        <v>0</v>
      </c>
      <c r="K106" s="123" t="s">
        <v>19</v>
      </c>
      <c r="L106" s="31"/>
      <c r="M106" s="128" t="s">
        <v>19</v>
      </c>
      <c r="N106" s="129" t="s">
        <v>45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127</v>
      </c>
      <c r="AT106" s="132" t="s">
        <v>121</v>
      </c>
      <c r="AU106" s="132" t="s">
        <v>84</v>
      </c>
      <c r="AY106" s="16" t="s">
        <v>120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6" t="s">
        <v>82</v>
      </c>
      <c r="BK106" s="133">
        <f>ROUND(I106*H106,2)</f>
        <v>0</v>
      </c>
      <c r="BL106" s="16" t="s">
        <v>127</v>
      </c>
      <c r="BM106" s="132" t="s">
        <v>162</v>
      </c>
    </row>
    <row r="107" spans="2:65" s="1" customFormat="1" ht="24.2" customHeight="1">
      <c r="B107" s="31"/>
      <c r="C107" s="121" t="s">
        <v>163</v>
      </c>
      <c r="D107" s="121" t="s">
        <v>121</v>
      </c>
      <c r="E107" s="122" t="s">
        <v>164</v>
      </c>
      <c r="F107" s="123" t="s">
        <v>165</v>
      </c>
      <c r="G107" s="124" t="s">
        <v>125</v>
      </c>
      <c r="H107" s="125">
        <v>21</v>
      </c>
      <c r="I107" s="126"/>
      <c r="J107" s="127">
        <f>ROUND(I107*H107,2)</f>
        <v>0</v>
      </c>
      <c r="K107" s="123" t="s">
        <v>19</v>
      </c>
      <c r="L107" s="31"/>
      <c r="M107" s="128" t="s">
        <v>19</v>
      </c>
      <c r="N107" s="129" t="s">
        <v>45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127</v>
      </c>
      <c r="AT107" s="132" t="s">
        <v>121</v>
      </c>
      <c r="AU107" s="132" t="s">
        <v>84</v>
      </c>
      <c r="AY107" s="16" t="s">
        <v>120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6" t="s">
        <v>82</v>
      </c>
      <c r="BK107" s="133">
        <f>ROUND(I107*H107,2)</f>
        <v>0</v>
      </c>
      <c r="BL107" s="16" t="s">
        <v>127</v>
      </c>
      <c r="BM107" s="132" t="s">
        <v>166</v>
      </c>
    </row>
    <row r="108" spans="2:65" s="1" customFormat="1" ht="49.15" customHeight="1">
      <c r="B108" s="31"/>
      <c r="C108" s="154" t="s">
        <v>167</v>
      </c>
      <c r="D108" s="154" t="s">
        <v>168</v>
      </c>
      <c r="E108" s="155" t="s">
        <v>169</v>
      </c>
      <c r="F108" s="156" t="s">
        <v>170</v>
      </c>
      <c r="G108" s="157" t="s">
        <v>125</v>
      </c>
      <c r="H108" s="158">
        <v>21</v>
      </c>
      <c r="I108" s="159"/>
      <c r="J108" s="160">
        <f>ROUND(I108*H108,2)</f>
        <v>0</v>
      </c>
      <c r="K108" s="156" t="s">
        <v>19</v>
      </c>
      <c r="L108" s="161"/>
      <c r="M108" s="162" t="s">
        <v>19</v>
      </c>
      <c r="N108" s="163" t="s">
        <v>45</v>
      </c>
      <c r="P108" s="130">
        <f>O108*H108</f>
        <v>0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32" t="s">
        <v>167</v>
      </c>
      <c r="AT108" s="132" t="s">
        <v>168</v>
      </c>
      <c r="AU108" s="132" t="s">
        <v>84</v>
      </c>
      <c r="AY108" s="16" t="s">
        <v>120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6" t="s">
        <v>82</v>
      </c>
      <c r="BK108" s="133">
        <f>ROUND(I108*H108,2)</f>
        <v>0</v>
      </c>
      <c r="BL108" s="16" t="s">
        <v>127</v>
      </c>
      <c r="BM108" s="132" t="s">
        <v>171</v>
      </c>
    </row>
    <row r="109" spans="2:65" s="1" customFormat="1" ht="24.2" customHeight="1">
      <c r="B109" s="31"/>
      <c r="C109" s="121" t="s">
        <v>172</v>
      </c>
      <c r="D109" s="121" t="s">
        <v>121</v>
      </c>
      <c r="E109" s="122" t="s">
        <v>173</v>
      </c>
      <c r="F109" s="123" t="s">
        <v>174</v>
      </c>
      <c r="G109" s="124" t="s">
        <v>175</v>
      </c>
      <c r="H109" s="125">
        <v>92</v>
      </c>
      <c r="I109" s="126"/>
      <c r="J109" s="127">
        <f>ROUND(I109*H109,2)</f>
        <v>0</v>
      </c>
      <c r="K109" s="123" t="s">
        <v>126</v>
      </c>
      <c r="L109" s="31"/>
      <c r="M109" s="128" t="s">
        <v>19</v>
      </c>
      <c r="N109" s="129" t="s">
        <v>45</v>
      </c>
      <c r="P109" s="130">
        <f>O109*H109</f>
        <v>0</v>
      </c>
      <c r="Q109" s="130">
        <v>1.16E-3</v>
      </c>
      <c r="R109" s="130">
        <f>Q109*H109</f>
        <v>0.10672</v>
      </c>
      <c r="S109" s="130">
        <v>0</v>
      </c>
      <c r="T109" s="131">
        <f>S109*H109</f>
        <v>0</v>
      </c>
      <c r="AR109" s="132" t="s">
        <v>127</v>
      </c>
      <c r="AT109" s="132" t="s">
        <v>121</v>
      </c>
      <c r="AU109" s="132" t="s">
        <v>84</v>
      </c>
      <c r="AY109" s="16" t="s">
        <v>120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6" t="s">
        <v>82</v>
      </c>
      <c r="BK109" s="133">
        <f>ROUND(I109*H109,2)</f>
        <v>0</v>
      </c>
      <c r="BL109" s="16" t="s">
        <v>127</v>
      </c>
      <c r="BM109" s="132" t="s">
        <v>176</v>
      </c>
    </row>
    <row r="110" spans="2:65" s="1" customFormat="1">
      <c r="B110" s="31"/>
      <c r="D110" s="134" t="s">
        <v>129</v>
      </c>
      <c r="F110" s="135" t="s">
        <v>177</v>
      </c>
      <c r="I110" s="136"/>
      <c r="L110" s="31"/>
      <c r="M110" s="137"/>
      <c r="T110" s="52"/>
      <c r="AT110" s="16" t="s">
        <v>129</v>
      </c>
      <c r="AU110" s="16" t="s">
        <v>84</v>
      </c>
    </row>
    <row r="111" spans="2:65" s="1" customFormat="1" ht="19.5">
      <c r="B111" s="31"/>
      <c r="D111" s="138" t="s">
        <v>135</v>
      </c>
      <c r="F111" s="139" t="s">
        <v>178</v>
      </c>
      <c r="I111" s="136"/>
      <c r="L111" s="31"/>
      <c r="M111" s="137"/>
      <c r="T111" s="52"/>
      <c r="AT111" s="16" t="s">
        <v>135</v>
      </c>
      <c r="AU111" s="16" t="s">
        <v>84</v>
      </c>
    </row>
    <row r="112" spans="2:65" s="1" customFormat="1" ht="33" customHeight="1">
      <c r="B112" s="31"/>
      <c r="C112" s="121" t="s">
        <v>179</v>
      </c>
      <c r="D112" s="121" t="s">
        <v>121</v>
      </c>
      <c r="E112" s="122" t="s">
        <v>180</v>
      </c>
      <c r="F112" s="123" t="s">
        <v>181</v>
      </c>
      <c r="G112" s="124" t="s">
        <v>175</v>
      </c>
      <c r="H112" s="125">
        <v>142</v>
      </c>
      <c r="I112" s="126"/>
      <c r="J112" s="127">
        <f>ROUND(I112*H112,2)</f>
        <v>0</v>
      </c>
      <c r="K112" s="123" t="s">
        <v>19</v>
      </c>
      <c r="L112" s="31"/>
      <c r="M112" s="128" t="s">
        <v>19</v>
      </c>
      <c r="N112" s="129" t="s">
        <v>45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127</v>
      </c>
      <c r="AT112" s="132" t="s">
        <v>121</v>
      </c>
      <c r="AU112" s="132" t="s">
        <v>84</v>
      </c>
      <c r="AY112" s="16" t="s">
        <v>120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6" t="s">
        <v>82</v>
      </c>
      <c r="BK112" s="133">
        <f>ROUND(I112*H112,2)</f>
        <v>0</v>
      </c>
      <c r="BL112" s="16" t="s">
        <v>127</v>
      </c>
      <c r="BM112" s="132" t="s">
        <v>182</v>
      </c>
    </row>
    <row r="113" spans="2:65" s="1" customFormat="1" ht="24.2" customHeight="1">
      <c r="B113" s="31"/>
      <c r="C113" s="121" t="s">
        <v>183</v>
      </c>
      <c r="D113" s="121" t="s">
        <v>121</v>
      </c>
      <c r="E113" s="122" t="s">
        <v>184</v>
      </c>
      <c r="F113" s="123" t="s">
        <v>185</v>
      </c>
      <c r="G113" s="124" t="s">
        <v>175</v>
      </c>
      <c r="H113" s="125">
        <v>142</v>
      </c>
      <c r="I113" s="126"/>
      <c r="J113" s="127">
        <f>ROUND(I113*H113,2)</f>
        <v>0</v>
      </c>
      <c r="K113" s="123" t="s">
        <v>19</v>
      </c>
      <c r="L113" s="31"/>
      <c r="M113" s="128" t="s">
        <v>19</v>
      </c>
      <c r="N113" s="129" t="s">
        <v>45</v>
      </c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32" t="s">
        <v>127</v>
      </c>
      <c r="AT113" s="132" t="s">
        <v>121</v>
      </c>
      <c r="AU113" s="132" t="s">
        <v>84</v>
      </c>
      <c r="AY113" s="16" t="s">
        <v>120</v>
      </c>
      <c r="BE113" s="133">
        <f>IF(N113="základní",J113,0)</f>
        <v>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6" t="s">
        <v>82</v>
      </c>
      <c r="BK113" s="133">
        <f>ROUND(I113*H113,2)</f>
        <v>0</v>
      </c>
      <c r="BL113" s="16" t="s">
        <v>127</v>
      </c>
      <c r="BM113" s="132" t="s">
        <v>186</v>
      </c>
    </row>
    <row r="114" spans="2:65" s="1" customFormat="1" ht="16.5" customHeight="1">
      <c r="B114" s="31"/>
      <c r="C114" s="154" t="s">
        <v>8</v>
      </c>
      <c r="D114" s="154" t="s">
        <v>168</v>
      </c>
      <c r="E114" s="155" t="s">
        <v>187</v>
      </c>
      <c r="F114" s="156" t="s">
        <v>188</v>
      </c>
      <c r="G114" s="157" t="s">
        <v>125</v>
      </c>
      <c r="H114" s="158">
        <v>149.1</v>
      </c>
      <c r="I114" s="159"/>
      <c r="J114" s="160">
        <f>ROUND(I114*H114,2)</f>
        <v>0</v>
      </c>
      <c r="K114" s="156" t="s">
        <v>19</v>
      </c>
      <c r="L114" s="161"/>
      <c r="M114" s="162" t="s">
        <v>19</v>
      </c>
      <c r="N114" s="163" t="s">
        <v>45</v>
      </c>
      <c r="P114" s="130">
        <f>O114*H114</f>
        <v>0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32" t="s">
        <v>167</v>
      </c>
      <c r="AT114" s="132" t="s">
        <v>168</v>
      </c>
      <c r="AU114" s="132" t="s">
        <v>84</v>
      </c>
      <c r="AY114" s="16" t="s">
        <v>120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6" t="s">
        <v>82</v>
      </c>
      <c r="BK114" s="133">
        <f>ROUND(I114*H114,2)</f>
        <v>0</v>
      </c>
      <c r="BL114" s="16" t="s">
        <v>127</v>
      </c>
      <c r="BM114" s="132" t="s">
        <v>189</v>
      </c>
    </row>
    <row r="115" spans="2:65" s="1" customFormat="1" ht="19.5">
      <c r="B115" s="31"/>
      <c r="D115" s="138" t="s">
        <v>135</v>
      </c>
      <c r="F115" s="139" t="s">
        <v>190</v>
      </c>
      <c r="I115" s="136"/>
      <c r="L115" s="31"/>
      <c r="M115" s="137"/>
      <c r="T115" s="52"/>
      <c r="AT115" s="16" t="s">
        <v>135</v>
      </c>
      <c r="AU115" s="16" t="s">
        <v>84</v>
      </c>
    </row>
    <row r="116" spans="2:65" s="12" customFormat="1">
      <c r="B116" s="140"/>
      <c r="D116" s="138" t="s">
        <v>142</v>
      </c>
      <c r="F116" s="142" t="s">
        <v>191</v>
      </c>
      <c r="H116" s="143">
        <v>149.1</v>
      </c>
      <c r="I116" s="144"/>
      <c r="L116" s="140"/>
      <c r="M116" s="145"/>
      <c r="T116" s="146"/>
      <c r="AT116" s="141" t="s">
        <v>142</v>
      </c>
      <c r="AU116" s="141" t="s">
        <v>84</v>
      </c>
      <c r="AV116" s="12" t="s">
        <v>84</v>
      </c>
      <c r="AW116" s="12" t="s">
        <v>4</v>
      </c>
      <c r="AX116" s="12" t="s">
        <v>82</v>
      </c>
      <c r="AY116" s="141" t="s">
        <v>120</v>
      </c>
    </row>
    <row r="117" spans="2:65" s="1" customFormat="1" ht="33" customHeight="1">
      <c r="B117" s="31"/>
      <c r="C117" s="121" t="s">
        <v>192</v>
      </c>
      <c r="D117" s="121" t="s">
        <v>121</v>
      </c>
      <c r="E117" s="122" t="s">
        <v>193</v>
      </c>
      <c r="F117" s="123" t="s">
        <v>194</v>
      </c>
      <c r="G117" s="124" t="s">
        <v>157</v>
      </c>
      <c r="H117" s="125">
        <v>7</v>
      </c>
      <c r="I117" s="126"/>
      <c r="J117" s="127">
        <f>ROUND(I117*H117,2)</f>
        <v>0</v>
      </c>
      <c r="K117" s="123" t="s">
        <v>19</v>
      </c>
      <c r="L117" s="31"/>
      <c r="M117" s="128" t="s">
        <v>19</v>
      </c>
      <c r="N117" s="129" t="s">
        <v>45</v>
      </c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32" t="s">
        <v>127</v>
      </c>
      <c r="AT117" s="132" t="s">
        <v>121</v>
      </c>
      <c r="AU117" s="132" t="s">
        <v>84</v>
      </c>
      <c r="AY117" s="16" t="s">
        <v>120</v>
      </c>
      <c r="BE117" s="133">
        <f>IF(N117="základní",J117,0)</f>
        <v>0</v>
      </c>
      <c r="BF117" s="133">
        <f>IF(N117="snížená",J117,0)</f>
        <v>0</v>
      </c>
      <c r="BG117" s="133">
        <f>IF(N117="zákl. přenesená",J117,0)</f>
        <v>0</v>
      </c>
      <c r="BH117" s="133">
        <f>IF(N117="sníž. přenesená",J117,0)</f>
        <v>0</v>
      </c>
      <c r="BI117" s="133">
        <f>IF(N117="nulová",J117,0)</f>
        <v>0</v>
      </c>
      <c r="BJ117" s="16" t="s">
        <v>82</v>
      </c>
      <c r="BK117" s="133">
        <f>ROUND(I117*H117,2)</f>
        <v>0</v>
      </c>
      <c r="BL117" s="16" t="s">
        <v>127</v>
      </c>
      <c r="BM117" s="132" t="s">
        <v>195</v>
      </c>
    </row>
    <row r="118" spans="2:65" s="1" customFormat="1" ht="24.2" customHeight="1">
      <c r="B118" s="31"/>
      <c r="C118" s="121" t="s">
        <v>196</v>
      </c>
      <c r="D118" s="121" t="s">
        <v>121</v>
      </c>
      <c r="E118" s="122" t="s">
        <v>197</v>
      </c>
      <c r="F118" s="123" t="s">
        <v>198</v>
      </c>
      <c r="G118" s="124" t="s">
        <v>157</v>
      </c>
      <c r="H118" s="125">
        <v>21</v>
      </c>
      <c r="I118" s="126"/>
      <c r="J118" s="127">
        <f>ROUND(I118*H118,2)</f>
        <v>0</v>
      </c>
      <c r="K118" s="123" t="s">
        <v>19</v>
      </c>
      <c r="L118" s="31"/>
      <c r="M118" s="128" t="s">
        <v>19</v>
      </c>
      <c r="N118" s="129" t="s">
        <v>45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127</v>
      </c>
      <c r="AT118" s="132" t="s">
        <v>121</v>
      </c>
      <c r="AU118" s="132" t="s">
        <v>84</v>
      </c>
      <c r="AY118" s="16" t="s">
        <v>120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6" t="s">
        <v>82</v>
      </c>
      <c r="BK118" s="133">
        <f>ROUND(I118*H118,2)</f>
        <v>0</v>
      </c>
      <c r="BL118" s="16" t="s">
        <v>127</v>
      </c>
      <c r="BM118" s="132" t="s">
        <v>199</v>
      </c>
    </row>
    <row r="119" spans="2:65" s="1" customFormat="1" ht="16.5" customHeight="1">
      <c r="B119" s="31"/>
      <c r="C119" s="121" t="s">
        <v>200</v>
      </c>
      <c r="D119" s="121" t="s">
        <v>121</v>
      </c>
      <c r="E119" s="122" t="s">
        <v>201</v>
      </c>
      <c r="F119" s="123" t="s">
        <v>202</v>
      </c>
      <c r="G119" s="124" t="s">
        <v>203</v>
      </c>
      <c r="H119" s="125">
        <v>546.08000000000004</v>
      </c>
      <c r="I119" s="126"/>
      <c r="J119" s="127">
        <f>ROUND(I119*H119,2)</f>
        <v>0</v>
      </c>
      <c r="K119" s="123" t="s">
        <v>19</v>
      </c>
      <c r="L119" s="31"/>
      <c r="M119" s="128" t="s">
        <v>19</v>
      </c>
      <c r="N119" s="129" t="s">
        <v>45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127</v>
      </c>
      <c r="AT119" s="132" t="s">
        <v>121</v>
      </c>
      <c r="AU119" s="132" t="s">
        <v>84</v>
      </c>
      <c r="AY119" s="16" t="s">
        <v>120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6" t="s">
        <v>82</v>
      </c>
      <c r="BK119" s="133">
        <f>ROUND(I119*H119,2)</f>
        <v>0</v>
      </c>
      <c r="BL119" s="16" t="s">
        <v>127</v>
      </c>
      <c r="BM119" s="132" t="s">
        <v>204</v>
      </c>
    </row>
    <row r="120" spans="2:65" s="12" customFormat="1">
      <c r="B120" s="140"/>
      <c r="D120" s="138" t="s">
        <v>142</v>
      </c>
      <c r="E120" s="141" t="s">
        <v>19</v>
      </c>
      <c r="F120" s="142" t="s">
        <v>205</v>
      </c>
      <c r="H120" s="143">
        <v>417.6</v>
      </c>
      <c r="I120" s="144"/>
      <c r="L120" s="140"/>
      <c r="M120" s="145"/>
      <c r="T120" s="146"/>
      <c r="AT120" s="141" t="s">
        <v>142</v>
      </c>
      <c r="AU120" s="141" t="s">
        <v>84</v>
      </c>
      <c r="AV120" s="12" t="s">
        <v>84</v>
      </c>
      <c r="AW120" s="12" t="s">
        <v>34</v>
      </c>
      <c r="AX120" s="12" t="s">
        <v>74</v>
      </c>
      <c r="AY120" s="141" t="s">
        <v>120</v>
      </c>
    </row>
    <row r="121" spans="2:65" s="12" customFormat="1">
      <c r="B121" s="140"/>
      <c r="D121" s="138" t="s">
        <v>142</v>
      </c>
      <c r="E121" s="141" t="s">
        <v>19</v>
      </c>
      <c r="F121" s="142" t="s">
        <v>206</v>
      </c>
      <c r="H121" s="143">
        <v>64.239999999999995</v>
      </c>
      <c r="I121" s="144"/>
      <c r="L121" s="140"/>
      <c r="M121" s="145"/>
      <c r="T121" s="146"/>
      <c r="AT121" s="141" t="s">
        <v>142</v>
      </c>
      <c r="AU121" s="141" t="s">
        <v>84</v>
      </c>
      <c r="AV121" s="12" t="s">
        <v>84</v>
      </c>
      <c r="AW121" s="12" t="s">
        <v>34</v>
      </c>
      <c r="AX121" s="12" t="s">
        <v>74</v>
      </c>
      <c r="AY121" s="141" t="s">
        <v>120</v>
      </c>
    </row>
    <row r="122" spans="2:65" s="12" customFormat="1">
      <c r="B122" s="140"/>
      <c r="D122" s="138" t="s">
        <v>142</v>
      </c>
      <c r="E122" s="141" t="s">
        <v>19</v>
      </c>
      <c r="F122" s="142" t="s">
        <v>207</v>
      </c>
      <c r="H122" s="143">
        <v>64.239999999999995</v>
      </c>
      <c r="I122" s="144"/>
      <c r="L122" s="140"/>
      <c r="M122" s="145"/>
      <c r="T122" s="146"/>
      <c r="AT122" s="141" t="s">
        <v>142</v>
      </c>
      <c r="AU122" s="141" t="s">
        <v>84</v>
      </c>
      <c r="AV122" s="12" t="s">
        <v>84</v>
      </c>
      <c r="AW122" s="12" t="s">
        <v>34</v>
      </c>
      <c r="AX122" s="12" t="s">
        <v>74</v>
      </c>
      <c r="AY122" s="141" t="s">
        <v>120</v>
      </c>
    </row>
    <row r="123" spans="2:65" s="13" customFormat="1">
      <c r="B123" s="147"/>
      <c r="D123" s="138" t="s">
        <v>142</v>
      </c>
      <c r="E123" s="148" t="s">
        <v>19</v>
      </c>
      <c r="F123" s="149" t="s">
        <v>151</v>
      </c>
      <c r="H123" s="150">
        <v>546.08000000000004</v>
      </c>
      <c r="I123" s="151"/>
      <c r="L123" s="147"/>
      <c r="M123" s="152"/>
      <c r="T123" s="153"/>
      <c r="AT123" s="148" t="s">
        <v>142</v>
      </c>
      <c r="AU123" s="148" t="s">
        <v>84</v>
      </c>
      <c r="AV123" s="13" t="s">
        <v>127</v>
      </c>
      <c r="AW123" s="13" t="s">
        <v>34</v>
      </c>
      <c r="AX123" s="13" t="s">
        <v>82</v>
      </c>
      <c r="AY123" s="148" t="s">
        <v>120</v>
      </c>
    </row>
    <row r="124" spans="2:65" s="1" customFormat="1" ht="44.25" customHeight="1">
      <c r="B124" s="31"/>
      <c r="C124" s="121" t="s">
        <v>208</v>
      </c>
      <c r="D124" s="121" t="s">
        <v>121</v>
      </c>
      <c r="E124" s="122" t="s">
        <v>209</v>
      </c>
      <c r="F124" s="123" t="s">
        <v>210</v>
      </c>
      <c r="G124" s="124" t="s">
        <v>203</v>
      </c>
      <c r="H124" s="125">
        <v>417.6</v>
      </c>
      <c r="I124" s="126"/>
      <c r="J124" s="127">
        <f>ROUND(I124*H124,2)</f>
        <v>0</v>
      </c>
      <c r="K124" s="123" t="s">
        <v>126</v>
      </c>
      <c r="L124" s="31"/>
      <c r="M124" s="128" t="s">
        <v>19</v>
      </c>
      <c r="N124" s="129" t="s">
        <v>45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127</v>
      </c>
      <c r="AT124" s="132" t="s">
        <v>121</v>
      </c>
      <c r="AU124" s="132" t="s">
        <v>84</v>
      </c>
      <c r="AY124" s="16" t="s">
        <v>120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6" t="s">
        <v>82</v>
      </c>
      <c r="BK124" s="133">
        <f>ROUND(I124*H124,2)</f>
        <v>0</v>
      </c>
      <c r="BL124" s="16" t="s">
        <v>127</v>
      </c>
      <c r="BM124" s="132" t="s">
        <v>211</v>
      </c>
    </row>
    <row r="125" spans="2:65" s="1" customFormat="1">
      <c r="B125" s="31"/>
      <c r="D125" s="134" t="s">
        <v>129</v>
      </c>
      <c r="F125" s="135" t="s">
        <v>212</v>
      </c>
      <c r="I125" s="136"/>
      <c r="L125" s="31"/>
      <c r="M125" s="137"/>
      <c r="T125" s="52"/>
      <c r="AT125" s="16" t="s">
        <v>129</v>
      </c>
      <c r="AU125" s="16" t="s">
        <v>84</v>
      </c>
    </row>
    <row r="126" spans="2:65" s="1" customFormat="1" ht="16.5" customHeight="1">
      <c r="B126" s="31"/>
      <c r="C126" s="154" t="s">
        <v>213</v>
      </c>
      <c r="D126" s="154" t="s">
        <v>168</v>
      </c>
      <c r="E126" s="155" t="s">
        <v>214</v>
      </c>
      <c r="F126" s="156" t="s">
        <v>215</v>
      </c>
      <c r="G126" s="157" t="s">
        <v>203</v>
      </c>
      <c r="H126" s="158">
        <v>417.6</v>
      </c>
      <c r="I126" s="159"/>
      <c r="J126" s="160">
        <f>ROUND(I126*H126,2)</f>
        <v>0</v>
      </c>
      <c r="K126" s="156" t="s">
        <v>19</v>
      </c>
      <c r="L126" s="161"/>
      <c r="M126" s="162" t="s">
        <v>19</v>
      </c>
      <c r="N126" s="163" t="s">
        <v>45</v>
      </c>
      <c r="P126" s="130">
        <f>O126*H126</f>
        <v>0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167</v>
      </c>
      <c r="AT126" s="132" t="s">
        <v>168</v>
      </c>
      <c r="AU126" s="132" t="s">
        <v>84</v>
      </c>
      <c r="AY126" s="16" t="s">
        <v>120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6" t="s">
        <v>82</v>
      </c>
      <c r="BK126" s="133">
        <f>ROUND(I126*H126,2)</f>
        <v>0</v>
      </c>
      <c r="BL126" s="16" t="s">
        <v>127</v>
      </c>
      <c r="BM126" s="132" t="s">
        <v>216</v>
      </c>
    </row>
    <row r="127" spans="2:65" s="1" customFormat="1" ht="68.25">
      <c r="B127" s="31"/>
      <c r="D127" s="138" t="s">
        <v>135</v>
      </c>
      <c r="F127" s="139" t="s">
        <v>217</v>
      </c>
      <c r="I127" s="136"/>
      <c r="L127" s="31"/>
      <c r="M127" s="137"/>
      <c r="T127" s="52"/>
      <c r="AT127" s="16" t="s">
        <v>135</v>
      </c>
      <c r="AU127" s="16" t="s">
        <v>84</v>
      </c>
    </row>
    <row r="128" spans="2:65" s="1" customFormat="1" ht="16.5" customHeight="1">
      <c r="B128" s="31"/>
      <c r="C128" s="121" t="s">
        <v>218</v>
      </c>
      <c r="D128" s="121" t="s">
        <v>121</v>
      </c>
      <c r="E128" s="122" t="s">
        <v>219</v>
      </c>
      <c r="F128" s="123" t="s">
        <v>220</v>
      </c>
      <c r="G128" s="124" t="s">
        <v>221</v>
      </c>
      <c r="H128" s="125">
        <v>1605</v>
      </c>
      <c r="I128" s="126"/>
      <c r="J128" s="127">
        <f>ROUND(I128*H128,2)</f>
        <v>0</v>
      </c>
      <c r="K128" s="123" t="s">
        <v>19</v>
      </c>
      <c r="L128" s="31"/>
      <c r="M128" s="128" t="s">
        <v>19</v>
      </c>
      <c r="N128" s="129" t="s">
        <v>45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127</v>
      </c>
      <c r="AT128" s="132" t="s">
        <v>121</v>
      </c>
      <c r="AU128" s="132" t="s">
        <v>84</v>
      </c>
      <c r="AY128" s="16" t="s">
        <v>120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6" t="s">
        <v>82</v>
      </c>
      <c r="BK128" s="133">
        <f>ROUND(I128*H128,2)</f>
        <v>0</v>
      </c>
      <c r="BL128" s="16" t="s">
        <v>127</v>
      </c>
      <c r="BM128" s="132" t="s">
        <v>222</v>
      </c>
    </row>
    <row r="129" spans="2:65" s="1" customFormat="1" ht="19.5">
      <c r="B129" s="31"/>
      <c r="D129" s="138" t="s">
        <v>135</v>
      </c>
      <c r="F129" s="139" t="s">
        <v>223</v>
      </c>
      <c r="I129" s="136"/>
      <c r="L129" s="31"/>
      <c r="M129" s="137"/>
      <c r="T129" s="52"/>
      <c r="AT129" s="16" t="s">
        <v>135</v>
      </c>
      <c r="AU129" s="16" t="s">
        <v>84</v>
      </c>
    </row>
    <row r="130" spans="2:65" s="12" customFormat="1">
      <c r="B130" s="140"/>
      <c r="D130" s="138" t="s">
        <v>142</v>
      </c>
      <c r="E130" s="141" t="s">
        <v>19</v>
      </c>
      <c r="F130" s="142" t="s">
        <v>224</v>
      </c>
      <c r="H130" s="143">
        <v>1605</v>
      </c>
      <c r="I130" s="144"/>
      <c r="L130" s="140"/>
      <c r="M130" s="145"/>
      <c r="T130" s="146"/>
      <c r="AT130" s="141" t="s">
        <v>142</v>
      </c>
      <c r="AU130" s="141" t="s">
        <v>84</v>
      </c>
      <c r="AV130" s="12" t="s">
        <v>84</v>
      </c>
      <c r="AW130" s="12" t="s">
        <v>34</v>
      </c>
      <c r="AX130" s="12" t="s">
        <v>82</v>
      </c>
      <c r="AY130" s="141" t="s">
        <v>120</v>
      </c>
    </row>
    <row r="131" spans="2:65" s="1" customFormat="1" ht="37.9" customHeight="1">
      <c r="B131" s="31"/>
      <c r="C131" s="121" t="s">
        <v>225</v>
      </c>
      <c r="D131" s="121" t="s">
        <v>121</v>
      </c>
      <c r="E131" s="122" t="s">
        <v>226</v>
      </c>
      <c r="F131" s="123" t="s">
        <v>227</v>
      </c>
      <c r="G131" s="124" t="s">
        <v>221</v>
      </c>
      <c r="H131" s="125">
        <v>535</v>
      </c>
      <c r="I131" s="126"/>
      <c r="J131" s="127">
        <f>ROUND(I131*H131,2)</f>
        <v>0</v>
      </c>
      <c r="K131" s="123" t="s">
        <v>19</v>
      </c>
      <c r="L131" s="31"/>
      <c r="M131" s="128" t="s">
        <v>19</v>
      </c>
      <c r="N131" s="129" t="s">
        <v>45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127</v>
      </c>
      <c r="AT131" s="132" t="s">
        <v>121</v>
      </c>
      <c r="AU131" s="132" t="s">
        <v>84</v>
      </c>
      <c r="AY131" s="16" t="s">
        <v>120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6" t="s">
        <v>82</v>
      </c>
      <c r="BK131" s="133">
        <f>ROUND(I131*H131,2)</f>
        <v>0</v>
      </c>
      <c r="BL131" s="16" t="s">
        <v>127</v>
      </c>
      <c r="BM131" s="132" t="s">
        <v>228</v>
      </c>
    </row>
    <row r="132" spans="2:65" s="1" customFormat="1" ht="19.5">
      <c r="B132" s="31"/>
      <c r="D132" s="138" t="s">
        <v>135</v>
      </c>
      <c r="F132" s="139" t="s">
        <v>178</v>
      </c>
      <c r="I132" s="136"/>
      <c r="L132" s="31"/>
      <c r="M132" s="137"/>
      <c r="T132" s="52"/>
      <c r="AT132" s="16" t="s">
        <v>135</v>
      </c>
      <c r="AU132" s="16" t="s">
        <v>84</v>
      </c>
    </row>
    <row r="133" spans="2:65" s="1" customFormat="1" ht="21.75" customHeight="1">
      <c r="B133" s="31"/>
      <c r="C133" s="121" t="s">
        <v>229</v>
      </c>
      <c r="D133" s="121" t="s">
        <v>121</v>
      </c>
      <c r="E133" s="122" t="s">
        <v>230</v>
      </c>
      <c r="F133" s="123" t="s">
        <v>231</v>
      </c>
      <c r="G133" s="124" t="s">
        <v>125</v>
      </c>
      <c r="H133" s="125">
        <v>54</v>
      </c>
      <c r="I133" s="126"/>
      <c r="J133" s="127">
        <f>ROUND(I133*H133,2)</f>
        <v>0</v>
      </c>
      <c r="K133" s="123" t="s">
        <v>19</v>
      </c>
      <c r="L133" s="31"/>
      <c r="M133" s="128" t="s">
        <v>19</v>
      </c>
      <c r="N133" s="129" t="s">
        <v>45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127</v>
      </c>
      <c r="AT133" s="132" t="s">
        <v>121</v>
      </c>
      <c r="AU133" s="132" t="s">
        <v>84</v>
      </c>
      <c r="AY133" s="16" t="s">
        <v>120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6" t="s">
        <v>82</v>
      </c>
      <c r="BK133" s="133">
        <f>ROUND(I133*H133,2)</f>
        <v>0</v>
      </c>
      <c r="BL133" s="16" t="s">
        <v>127</v>
      </c>
      <c r="BM133" s="132" t="s">
        <v>232</v>
      </c>
    </row>
    <row r="134" spans="2:65" s="1" customFormat="1" ht="19.5">
      <c r="B134" s="31"/>
      <c r="D134" s="138" t="s">
        <v>135</v>
      </c>
      <c r="F134" s="139" t="s">
        <v>233</v>
      </c>
      <c r="I134" s="136"/>
      <c r="L134" s="31"/>
      <c r="M134" s="137"/>
      <c r="T134" s="52"/>
      <c r="AT134" s="16" t="s">
        <v>135</v>
      </c>
      <c r="AU134" s="16" t="s">
        <v>84</v>
      </c>
    </row>
    <row r="135" spans="2:65" s="1" customFormat="1" ht="44.25" customHeight="1">
      <c r="B135" s="31"/>
      <c r="C135" s="121" t="s">
        <v>7</v>
      </c>
      <c r="D135" s="121" t="s">
        <v>121</v>
      </c>
      <c r="E135" s="122" t="s">
        <v>234</v>
      </c>
      <c r="F135" s="123" t="s">
        <v>235</v>
      </c>
      <c r="G135" s="124" t="s">
        <v>203</v>
      </c>
      <c r="H135" s="125">
        <v>128.47999999999999</v>
      </c>
      <c r="I135" s="126"/>
      <c r="J135" s="127">
        <f>ROUND(I135*H135,2)</f>
        <v>0</v>
      </c>
      <c r="K135" s="123" t="s">
        <v>126</v>
      </c>
      <c r="L135" s="31"/>
      <c r="M135" s="128" t="s">
        <v>19</v>
      </c>
      <c r="N135" s="129" t="s">
        <v>45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127</v>
      </c>
      <c r="AT135" s="132" t="s">
        <v>121</v>
      </c>
      <c r="AU135" s="132" t="s">
        <v>84</v>
      </c>
      <c r="AY135" s="16" t="s">
        <v>120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6" t="s">
        <v>82</v>
      </c>
      <c r="BK135" s="133">
        <f>ROUND(I135*H135,2)</f>
        <v>0</v>
      </c>
      <c r="BL135" s="16" t="s">
        <v>127</v>
      </c>
      <c r="BM135" s="132" t="s">
        <v>236</v>
      </c>
    </row>
    <row r="136" spans="2:65" s="1" customFormat="1">
      <c r="B136" s="31"/>
      <c r="D136" s="134" t="s">
        <v>129</v>
      </c>
      <c r="F136" s="135" t="s">
        <v>237</v>
      </c>
      <c r="I136" s="136"/>
      <c r="L136" s="31"/>
      <c r="M136" s="137"/>
      <c r="T136" s="52"/>
      <c r="AT136" s="16" t="s">
        <v>129</v>
      </c>
      <c r="AU136" s="16" t="s">
        <v>84</v>
      </c>
    </row>
    <row r="137" spans="2:65" s="1" customFormat="1" ht="16.5" customHeight="1">
      <c r="B137" s="31"/>
      <c r="C137" s="154" t="s">
        <v>238</v>
      </c>
      <c r="D137" s="154" t="s">
        <v>168</v>
      </c>
      <c r="E137" s="155" t="s">
        <v>239</v>
      </c>
      <c r="F137" s="156" t="s">
        <v>240</v>
      </c>
      <c r="G137" s="157" t="s">
        <v>203</v>
      </c>
      <c r="H137" s="158">
        <v>80.34</v>
      </c>
      <c r="I137" s="159"/>
      <c r="J137" s="160">
        <f>ROUND(I137*H137,2)</f>
        <v>0</v>
      </c>
      <c r="K137" s="156" t="s">
        <v>19</v>
      </c>
      <c r="L137" s="161"/>
      <c r="M137" s="162" t="s">
        <v>19</v>
      </c>
      <c r="N137" s="163" t="s">
        <v>45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167</v>
      </c>
      <c r="AT137" s="132" t="s">
        <v>168</v>
      </c>
      <c r="AU137" s="132" t="s">
        <v>84</v>
      </c>
      <c r="AY137" s="16" t="s">
        <v>120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6" t="s">
        <v>82</v>
      </c>
      <c r="BK137" s="133">
        <f>ROUND(I137*H137,2)</f>
        <v>0</v>
      </c>
      <c r="BL137" s="16" t="s">
        <v>127</v>
      </c>
      <c r="BM137" s="132" t="s">
        <v>241</v>
      </c>
    </row>
    <row r="138" spans="2:65" s="1" customFormat="1" ht="68.25">
      <c r="B138" s="31"/>
      <c r="D138" s="138" t="s">
        <v>135</v>
      </c>
      <c r="F138" s="139" t="s">
        <v>242</v>
      </c>
      <c r="I138" s="136"/>
      <c r="L138" s="31"/>
      <c r="M138" s="137"/>
      <c r="T138" s="52"/>
      <c r="AT138" s="16" t="s">
        <v>135</v>
      </c>
      <c r="AU138" s="16" t="s">
        <v>84</v>
      </c>
    </row>
    <row r="139" spans="2:65" s="12" customFormat="1">
      <c r="B139" s="140"/>
      <c r="D139" s="138" t="s">
        <v>142</v>
      </c>
      <c r="E139" s="141" t="s">
        <v>19</v>
      </c>
      <c r="F139" s="142" t="s">
        <v>243</v>
      </c>
      <c r="H139" s="143">
        <v>80.34</v>
      </c>
      <c r="I139" s="144"/>
      <c r="L139" s="140"/>
      <c r="M139" s="145"/>
      <c r="T139" s="146"/>
      <c r="AT139" s="141" t="s">
        <v>142</v>
      </c>
      <c r="AU139" s="141" t="s">
        <v>84</v>
      </c>
      <c r="AV139" s="12" t="s">
        <v>84</v>
      </c>
      <c r="AW139" s="12" t="s">
        <v>34</v>
      </c>
      <c r="AX139" s="12" t="s">
        <v>82</v>
      </c>
      <c r="AY139" s="141" t="s">
        <v>120</v>
      </c>
    </row>
    <row r="140" spans="2:65" s="1" customFormat="1" ht="16.5" customHeight="1">
      <c r="B140" s="31"/>
      <c r="C140" s="154" t="s">
        <v>244</v>
      </c>
      <c r="D140" s="154" t="s">
        <v>168</v>
      </c>
      <c r="E140" s="155" t="s">
        <v>245</v>
      </c>
      <c r="F140" s="156" t="s">
        <v>246</v>
      </c>
      <c r="G140" s="157" t="s">
        <v>203</v>
      </c>
      <c r="H140" s="158">
        <v>48.14</v>
      </c>
      <c r="I140" s="159"/>
      <c r="J140" s="160">
        <f>ROUND(I140*H140,2)</f>
        <v>0</v>
      </c>
      <c r="K140" s="156" t="s">
        <v>19</v>
      </c>
      <c r="L140" s="161"/>
      <c r="M140" s="162" t="s">
        <v>19</v>
      </c>
      <c r="N140" s="163" t="s">
        <v>45</v>
      </c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167</v>
      </c>
      <c r="AT140" s="132" t="s">
        <v>168</v>
      </c>
      <c r="AU140" s="132" t="s">
        <v>84</v>
      </c>
      <c r="AY140" s="16" t="s">
        <v>120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6" t="s">
        <v>82</v>
      </c>
      <c r="BK140" s="133">
        <f>ROUND(I140*H140,2)</f>
        <v>0</v>
      </c>
      <c r="BL140" s="16" t="s">
        <v>127</v>
      </c>
      <c r="BM140" s="132" t="s">
        <v>247</v>
      </c>
    </row>
    <row r="141" spans="2:65" s="1" customFormat="1" ht="68.25">
      <c r="B141" s="31"/>
      <c r="D141" s="138" t="s">
        <v>135</v>
      </c>
      <c r="F141" s="139" t="s">
        <v>248</v>
      </c>
      <c r="I141" s="136"/>
      <c r="L141" s="31"/>
      <c r="M141" s="137"/>
      <c r="T141" s="52"/>
      <c r="AT141" s="16" t="s">
        <v>135</v>
      </c>
      <c r="AU141" s="16" t="s">
        <v>84</v>
      </c>
    </row>
    <row r="142" spans="2:65" s="12" customFormat="1">
      <c r="B142" s="140"/>
      <c r="D142" s="138" t="s">
        <v>142</v>
      </c>
      <c r="E142" s="141" t="s">
        <v>19</v>
      </c>
      <c r="F142" s="142" t="s">
        <v>249</v>
      </c>
      <c r="H142" s="143">
        <v>16.100000000000001</v>
      </c>
      <c r="I142" s="144"/>
      <c r="L142" s="140"/>
      <c r="M142" s="145"/>
      <c r="T142" s="146"/>
      <c r="AT142" s="141" t="s">
        <v>142</v>
      </c>
      <c r="AU142" s="141" t="s">
        <v>84</v>
      </c>
      <c r="AV142" s="12" t="s">
        <v>84</v>
      </c>
      <c r="AW142" s="12" t="s">
        <v>34</v>
      </c>
      <c r="AX142" s="12" t="s">
        <v>74</v>
      </c>
      <c r="AY142" s="141" t="s">
        <v>120</v>
      </c>
    </row>
    <row r="143" spans="2:65" s="12" customFormat="1">
      <c r="B143" s="140"/>
      <c r="D143" s="138" t="s">
        <v>142</v>
      </c>
      <c r="E143" s="141" t="s">
        <v>19</v>
      </c>
      <c r="F143" s="142" t="s">
        <v>250</v>
      </c>
      <c r="H143" s="143">
        <v>48.14</v>
      </c>
      <c r="I143" s="144"/>
      <c r="L143" s="140"/>
      <c r="M143" s="145"/>
      <c r="T143" s="146"/>
      <c r="AT143" s="141" t="s">
        <v>142</v>
      </c>
      <c r="AU143" s="141" t="s">
        <v>84</v>
      </c>
      <c r="AV143" s="12" t="s">
        <v>84</v>
      </c>
      <c r="AW143" s="12" t="s">
        <v>34</v>
      </c>
      <c r="AX143" s="12" t="s">
        <v>82</v>
      </c>
      <c r="AY143" s="141" t="s">
        <v>120</v>
      </c>
    </row>
    <row r="144" spans="2:65" s="1" customFormat="1" ht="16.5" customHeight="1">
      <c r="B144" s="31"/>
      <c r="C144" s="121" t="s">
        <v>251</v>
      </c>
      <c r="D144" s="121" t="s">
        <v>121</v>
      </c>
      <c r="E144" s="122" t="s">
        <v>252</v>
      </c>
      <c r="F144" s="123" t="s">
        <v>253</v>
      </c>
      <c r="G144" s="124" t="s">
        <v>221</v>
      </c>
      <c r="H144" s="125">
        <v>121.5</v>
      </c>
      <c r="I144" s="126"/>
      <c r="J144" s="127">
        <f>ROUND(I144*H144,2)</f>
        <v>0</v>
      </c>
      <c r="K144" s="123" t="s">
        <v>19</v>
      </c>
      <c r="L144" s="31"/>
      <c r="M144" s="128" t="s">
        <v>19</v>
      </c>
      <c r="N144" s="129" t="s">
        <v>45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127</v>
      </c>
      <c r="AT144" s="132" t="s">
        <v>121</v>
      </c>
      <c r="AU144" s="132" t="s">
        <v>84</v>
      </c>
      <c r="AY144" s="16" t="s">
        <v>120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6" t="s">
        <v>82</v>
      </c>
      <c r="BK144" s="133">
        <f>ROUND(I144*H144,2)</f>
        <v>0</v>
      </c>
      <c r="BL144" s="16" t="s">
        <v>127</v>
      </c>
      <c r="BM144" s="132" t="s">
        <v>254</v>
      </c>
    </row>
    <row r="145" spans="2:65" s="1" customFormat="1" ht="19.5">
      <c r="B145" s="31"/>
      <c r="D145" s="138" t="s">
        <v>135</v>
      </c>
      <c r="F145" s="139" t="s">
        <v>255</v>
      </c>
      <c r="I145" s="136"/>
      <c r="L145" s="31"/>
      <c r="M145" s="137"/>
      <c r="T145" s="52"/>
      <c r="AT145" s="16" t="s">
        <v>135</v>
      </c>
      <c r="AU145" s="16" t="s">
        <v>84</v>
      </c>
    </row>
    <row r="146" spans="2:65" s="12" customFormat="1">
      <c r="B146" s="140"/>
      <c r="D146" s="138" t="s">
        <v>142</v>
      </c>
      <c r="E146" s="141" t="s">
        <v>19</v>
      </c>
      <c r="F146" s="142" t="s">
        <v>256</v>
      </c>
      <c r="H146" s="143">
        <v>121.5</v>
      </c>
      <c r="I146" s="144"/>
      <c r="L146" s="140"/>
      <c r="M146" s="145"/>
      <c r="T146" s="146"/>
      <c r="AT146" s="141" t="s">
        <v>142</v>
      </c>
      <c r="AU146" s="141" t="s">
        <v>84</v>
      </c>
      <c r="AV146" s="12" t="s">
        <v>84</v>
      </c>
      <c r="AW146" s="12" t="s">
        <v>34</v>
      </c>
      <c r="AX146" s="12" t="s">
        <v>82</v>
      </c>
      <c r="AY146" s="141" t="s">
        <v>120</v>
      </c>
    </row>
    <row r="147" spans="2:65" s="1" customFormat="1" ht="16.5" customHeight="1">
      <c r="B147" s="31"/>
      <c r="C147" s="154" t="s">
        <v>257</v>
      </c>
      <c r="D147" s="154" t="s">
        <v>168</v>
      </c>
      <c r="E147" s="155" t="s">
        <v>258</v>
      </c>
      <c r="F147" s="156" t="s">
        <v>259</v>
      </c>
      <c r="G147" s="157" t="s">
        <v>221</v>
      </c>
      <c r="H147" s="158">
        <v>125.145</v>
      </c>
      <c r="I147" s="159"/>
      <c r="J147" s="160">
        <f>ROUND(I147*H147,2)</f>
        <v>0</v>
      </c>
      <c r="K147" s="156" t="s">
        <v>19</v>
      </c>
      <c r="L147" s="161"/>
      <c r="M147" s="162" t="s">
        <v>19</v>
      </c>
      <c r="N147" s="163" t="s">
        <v>45</v>
      </c>
      <c r="P147" s="130">
        <f>O147*H147</f>
        <v>0</v>
      </c>
      <c r="Q147" s="130">
        <v>8.0000000000000004E-4</v>
      </c>
      <c r="R147" s="130">
        <f>Q147*H147</f>
        <v>0.100116</v>
      </c>
      <c r="S147" s="130">
        <v>0</v>
      </c>
      <c r="T147" s="131">
        <f>S147*H147</f>
        <v>0</v>
      </c>
      <c r="AR147" s="132" t="s">
        <v>167</v>
      </c>
      <c r="AT147" s="132" t="s">
        <v>168</v>
      </c>
      <c r="AU147" s="132" t="s">
        <v>84</v>
      </c>
      <c r="AY147" s="16" t="s">
        <v>120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6" t="s">
        <v>82</v>
      </c>
      <c r="BK147" s="133">
        <f>ROUND(I147*H147,2)</f>
        <v>0</v>
      </c>
      <c r="BL147" s="16" t="s">
        <v>127</v>
      </c>
      <c r="BM147" s="132" t="s">
        <v>260</v>
      </c>
    </row>
    <row r="148" spans="2:65" s="1" customFormat="1" ht="19.5">
      <c r="B148" s="31"/>
      <c r="D148" s="138" t="s">
        <v>135</v>
      </c>
      <c r="F148" s="139" t="s">
        <v>261</v>
      </c>
      <c r="I148" s="136"/>
      <c r="L148" s="31"/>
      <c r="M148" s="137"/>
      <c r="T148" s="52"/>
      <c r="AT148" s="16" t="s">
        <v>135</v>
      </c>
      <c r="AU148" s="16" t="s">
        <v>84</v>
      </c>
    </row>
    <row r="149" spans="2:65" s="12" customFormat="1">
      <c r="B149" s="140"/>
      <c r="D149" s="138" t="s">
        <v>142</v>
      </c>
      <c r="F149" s="142" t="s">
        <v>262</v>
      </c>
      <c r="H149" s="143">
        <v>125.145</v>
      </c>
      <c r="I149" s="144"/>
      <c r="L149" s="140"/>
      <c r="M149" s="145"/>
      <c r="T149" s="146"/>
      <c r="AT149" s="141" t="s">
        <v>142</v>
      </c>
      <c r="AU149" s="141" t="s">
        <v>84</v>
      </c>
      <c r="AV149" s="12" t="s">
        <v>84</v>
      </c>
      <c r="AW149" s="12" t="s">
        <v>4</v>
      </c>
      <c r="AX149" s="12" t="s">
        <v>82</v>
      </c>
      <c r="AY149" s="141" t="s">
        <v>120</v>
      </c>
    </row>
    <row r="150" spans="2:65" s="1" customFormat="1" ht="16.5" customHeight="1">
      <c r="B150" s="31"/>
      <c r="C150" s="121" t="s">
        <v>263</v>
      </c>
      <c r="D150" s="121" t="s">
        <v>121</v>
      </c>
      <c r="E150" s="122" t="s">
        <v>264</v>
      </c>
      <c r="F150" s="123" t="s">
        <v>265</v>
      </c>
      <c r="G150" s="124" t="s">
        <v>221</v>
      </c>
      <c r="H150" s="125">
        <v>121.5</v>
      </c>
      <c r="I150" s="126"/>
      <c r="J150" s="127">
        <f>ROUND(I150*H150,2)</f>
        <v>0</v>
      </c>
      <c r="K150" s="123" t="s">
        <v>19</v>
      </c>
      <c r="L150" s="31"/>
      <c r="M150" s="128" t="s">
        <v>19</v>
      </c>
      <c r="N150" s="129" t="s">
        <v>45</v>
      </c>
      <c r="P150" s="130">
        <f>O150*H150</f>
        <v>0</v>
      </c>
      <c r="Q150" s="130">
        <v>5.8500000000000002E-3</v>
      </c>
      <c r="R150" s="130">
        <f>Q150*H150</f>
        <v>0.71077500000000005</v>
      </c>
      <c r="S150" s="130">
        <v>0</v>
      </c>
      <c r="T150" s="131">
        <f>S150*H150</f>
        <v>0</v>
      </c>
      <c r="AR150" s="132" t="s">
        <v>127</v>
      </c>
      <c r="AT150" s="132" t="s">
        <v>121</v>
      </c>
      <c r="AU150" s="132" t="s">
        <v>84</v>
      </c>
      <c r="AY150" s="16" t="s">
        <v>120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6" t="s">
        <v>82</v>
      </c>
      <c r="BK150" s="133">
        <f>ROUND(I150*H150,2)</f>
        <v>0</v>
      </c>
      <c r="BL150" s="16" t="s">
        <v>127</v>
      </c>
      <c r="BM150" s="132" t="s">
        <v>266</v>
      </c>
    </row>
    <row r="151" spans="2:65" s="1" customFormat="1" ht="19.5">
      <c r="B151" s="31"/>
      <c r="D151" s="138" t="s">
        <v>135</v>
      </c>
      <c r="F151" s="139" t="s">
        <v>267</v>
      </c>
      <c r="I151" s="136"/>
      <c r="L151" s="31"/>
      <c r="M151" s="137"/>
      <c r="T151" s="52"/>
      <c r="AT151" s="16" t="s">
        <v>135</v>
      </c>
      <c r="AU151" s="16" t="s">
        <v>84</v>
      </c>
    </row>
    <row r="152" spans="2:65" s="12" customFormat="1">
      <c r="B152" s="140"/>
      <c r="D152" s="138" t="s">
        <v>142</v>
      </c>
      <c r="E152" s="141" t="s">
        <v>19</v>
      </c>
      <c r="F152" s="142" t="s">
        <v>268</v>
      </c>
      <c r="H152" s="143">
        <v>121.5</v>
      </c>
      <c r="I152" s="144"/>
      <c r="L152" s="140"/>
      <c r="M152" s="145"/>
      <c r="T152" s="146"/>
      <c r="AT152" s="141" t="s">
        <v>142</v>
      </c>
      <c r="AU152" s="141" t="s">
        <v>84</v>
      </c>
      <c r="AV152" s="12" t="s">
        <v>84</v>
      </c>
      <c r="AW152" s="12" t="s">
        <v>34</v>
      </c>
      <c r="AX152" s="12" t="s">
        <v>82</v>
      </c>
      <c r="AY152" s="141" t="s">
        <v>120</v>
      </c>
    </row>
    <row r="153" spans="2:65" s="1" customFormat="1" ht="37.9" customHeight="1">
      <c r="B153" s="31"/>
      <c r="C153" s="121" t="s">
        <v>269</v>
      </c>
      <c r="D153" s="121" t="s">
        <v>121</v>
      </c>
      <c r="E153" s="122" t="s">
        <v>270</v>
      </c>
      <c r="F153" s="123" t="s">
        <v>271</v>
      </c>
      <c r="G153" s="124" t="s">
        <v>125</v>
      </c>
      <c r="H153" s="125">
        <v>54</v>
      </c>
      <c r="I153" s="126"/>
      <c r="J153" s="127">
        <f>ROUND(I153*H153,2)</f>
        <v>0</v>
      </c>
      <c r="K153" s="123" t="s">
        <v>126</v>
      </c>
      <c r="L153" s="31"/>
      <c r="M153" s="128" t="s">
        <v>19</v>
      </c>
      <c r="N153" s="129" t="s">
        <v>45</v>
      </c>
      <c r="P153" s="130">
        <f>O153*H153</f>
        <v>0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127</v>
      </c>
      <c r="AT153" s="132" t="s">
        <v>121</v>
      </c>
      <c r="AU153" s="132" t="s">
        <v>84</v>
      </c>
      <c r="AY153" s="16" t="s">
        <v>120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6" t="s">
        <v>82</v>
      </c>
      <c r="BK153" s="133">
        <f>ROUND(I153*H153,2)</f>
        <v>0</v>
      </c>
      <c r="BL153" s="16" t="s">
        <v>127</v>
      </c>
      <c r="BM153" s="132" t="s">
        <v>272</v>
      </c>
    </row>
    <row r="154" spans="2:65" s="1" customFormat="1">
      <c r="B154" s="31"/>
      <c r="D154" s="134" t="s">
        <v>129</v>
      </c>
      <c r="F154" s="135" t="s">
        <v>273</v>
      </c>
      <c r="I154" s="136"/>
      <c r="L154" s="31"/>
      <c r="M154" s="137"/>
      <c r="T154" s="52"/>
      <c r="AT154" s="16" t="s">
        <v>129</v>
      </c>
      <c r="AU154" s="16" t="s">
        <v>84</v>
      </c>
    </row>
    <row r="155" spans="2:65" s="1" customFormat="1" ht="37.9" customHeight="1">
      <c r="B155" s="31"/>
      <c r="C155" s="154" t="s">
        <v>274</v>
      </c>
      <c r="D155" s="154" t="s">
        <v>168</v>
      </c>
      <c r="E155" s="155" t="s">
        <v>275</v>
      </c>
      <c r="F155" s="156" t="s">
        <v>276</v>
      </c>
      <c r="G155" s="157" t="s">
        <v>277</v>
      </c>
      <c r="H155" s="158">
        <v>54</v>
      </c>
      <c r="I155" s="159"/>
      <c r="J155" s="160">
        <f>ROUND(I155*H155,2)</f>
        <v>0</v>
      </c>
      <c r="K155" s="156" t="s">
        <v>126</v>
      </c>
      <c r="L155" s="161"/>
      <c r="M155" s="162" t="s">
        <v>19</v>
      </c>
      <c r="N155" s="163" t="s">
        <v>45</v>
      </c>
      <c r="P155" s="130">
        <f>O155*H155</f>
        <v>0</v>
      </c>
      <c r="Q155" s="130">
        <v>5.0000000000000001E-3</v>
      </c>
      <c r="R155" s="130">
        <f>Q155*H155</f>
        <v>0.27</v>
      </c>
      <c r="S155" s="130">
        <v>0</v>
      </c>
      <c r="T155" s="131">
        <f>S155*H155</f>
        <v>0</v>
      </c>
      <c r="AR155" s="132" t="s">
        <v>167</v>
      </c>
      <c r="AT155" s="132" t="s">
        <v>168</v>
      </c>
      <c r="AU155" s="132" t="s">
        <v>84</v>
      </c>
      <c r="AY155" s="16" t="s">
        <v>120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6" t="s">
        <v>82</v>
      </c>
      <c r="BK155" s="133">
        <f>ROUND(I155*H155,2)</f>
        <v>0</v>
      </c>
      <c r="BL155" s="16" t="s">
        <v>127</v>
      </c>
      <c r="BM155" s="132" t="s">
        <v>278</v>
      </c>
    </row>
    <row r="156" spans="2:65" s="1" customFormat="1" ht="16.5" customHeight="1">
      <c r="B156" s="31"/>
      <c r="C156" s="121" t="s">
        <v>279</v>
      </c>
      <c r="D156" s="121" t="s">
        <v>121</v>
      </c>
      <c r="E156" s="122" t="s">
        <v>280</v>
      </c>
      <c r="F156" s="123" t="s">
        <v>281</v>
      </c>
      <c r="G156" s="124" t="s">
        <v>125</v>
      </c>
      <c r="H156" s="125">
        <v>54</v>
      </c>
      <c r="I156" s="126"/>
      <c r="J156" s="127">
        <f>ROUND(I156*H156,2)</f>
        <v>0</v>
      </c>
      <c r="K156" s="123" t="s">
        <v>19</v>
      </c>
      <c r="L156" s="31"/>
      <c r="M156" s="128" t="s">
        <v>19</v>
      </c>
      <c r="N156" s="129" t="s">
        <v>45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127</v>
      </c>
      <c r="AT156" s="132" t="s">
        <v>121</v>
      </c>
      <c r="AU156" s="132" t="s">
        <v>84</v>
      </c>
      <c r="AY156" s="16" t="s">
        <v>120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6" t="s">
        <v>82</v>
      </c>
      <c r="BK156" s="133">
        <f>ROUND(I156*H156,2)</f>
        <v>0</v>
      </c>
      <c r="BL156" s="16" t="s">
        <v>127</v>
      </c>
      <c r="BM156" s="132" t="s">
        <v>282</v>
      </c>
    </row>
    <row r="157" spans="2:65" s="1" customFormat="1" ht="19.5">
      <c r="B157" s="31"/>
      <c r="D157" s="138" t="s">
        <v>135</v>
      </c>
      <c r="F157" s="139" t="s">
        <v>283</v>
      </c>
      <c r="I157" s="136"/>
      <c r="L157" s="31"/>
      <c r="M157" s="137"/>
      <c r="T157" s="52"/>
      <c r="AT157" s="16" t="s">
        <v>135</v>
      </c>
      <c r="AU157" s="16" t="s">
        <v>84</v>
      </c>
    </row>
    <row r="158" spans="2:65" s="1" customFormat="1" ht="16.5" customHeight="1">
      <c r="B158" s="31"/>
      <c r="C158" s="154" t="s">
        <v>284</v>
      </c>
      <c r="D158" s="154" t="s">
        <v>168</v>
      </c>
      <c r="E158" s="155" t="s">
        <v>285</v>
      </c>
      <c r="F158" s="156" t="s">
        <v>286</v>
      </c>
      <c r="G158" s="157" t="s">
        <v>287</v>
      </c>
      <c r="H158" s="158">
        <v>2.7</v>
      </c>
      <c r="I158" s="159"/>
      <c r="J158" s="160">
        <f>ROUND(I158*H158,2)</f>
        <v>0</v>
      </c>
      <c r="K158" s="156" t="s">
        <v>19</v>
      </c>
      <c r="L158" s="161"/>
      <c r="M158" s="162" t="s">
        <v>19</v>
      </c>
      <c r="N158" s="163" t="s">
        <v>45</v>
      </c>
      <c r="P158" s="130">
        <f>O158*H158</f>
        <v>0</v>
      </c>
      <c r="Q158" s="130">
        <v>1E-3</v>
      </c>
      <c r="R158" s="130">
        <f>Q158*H158</f>
        <v>2.7000000000000001E-3</v>
      </c>
      <c r="S158" s="130">
        <v>0</v>
      </c>
      <c r="T158" s="131">
        <f>S158*H158</f>
        <v>0</v>
      </c>
      <c r="AR158" s="132" t="s">
        <v>167</v>
      </c>
      <c r="AT158" s="132" t="s">
        <v>168</v>
      </c>
      <c r="AU158" s="132" t="s">
        <v>84</v>
      </c>
      <c r="AY158" s="16" t="s">
        <v>120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6" t="s">
        <v>82</v>
      </c>
      <c r="BK158" s="133">
        <f>ROUND(I158*H158,2)</f>
        <v>0</v>
      </c>
      <c r="BL158" s="16" t="s">
        <v>127</v>
      </c>
      <c r="BM158" s="132" t="s">
        <v>288</v>
      </c>
    </row>
    <row r="159" spans="2:65" s="1" customFormat="1" ht="37.9" customHeight="1">
      <c r="B159" s="31"/>
      <c r="C159" s="121" t="s">
        <v>289</v>
      </c>
      <c r="D159" s="121" t="s">
        <v>121</v>
      </c>
      <c r="E159" s="122" t="s">
        <v>290</v>
      </c>
      <c r="F159" s="123" t="s">
        <v>291</v>
      </c>
      <c r="G159" s="124" t="s">
        <v>125</v>
      </c>
      <c r="H159" s="125">
        <v>54</v>
      </c>
      <c r="I159" s="126"/>
      <c r="J159" s="127">
        <f>ROUND(I159*H159,2)</f>
        <v>0</v>
      </c>
      <c r="K159" s="123" t="s">
        <v>126</v>
      </c>
      <c r="L159" s="31"/>
      <c r="M159" s="128" t="s">
        <v>19</v>
      </c>
      <c r="N159" s="129" t="s">
        <v>45</v>
      </c>
      <c r="P159" s="130">
        <f>O159*H159</f>
        <v>0</v>
      </c>
      <c r="Q159" s="130">
        <v>0</v>
      </c>
      <c r="R159" s="130">
        <f>Q159*H159</f>
        <v>0</v>
      </c>
      <c r="S159" s="130">
        <v>0</v>
      </c>
      <c r="T159" s="131">
        <f>S159*H159</f>
        <v>0</v>
      </c>
      <c r="AR159" s="132" t="s">
        <v>127</v>
      </c>
      <c r="AT159" s="132" t="s">
        <v>121</v>
      </c>
      <c r="AU159" s="132" t="s">
        <v>84</v>
      </c>
      <c r="AY159" s="16" t="s">
        <v>120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6" t="s">
        <v>82</v>
      </c>
      <c r="BK159" s="133">
        <f>ROUND(I159*H159,2)</f>
        <v>0</v>
      </c>
      <c r="BL159" s="16" t="s">
        <v>127</v>
      </c>
      <c r="BM159" s="132" t="s">
        <v>292</v>
      </c>
    </row>
    <row r="160" spans="2:65" s="1" customFormat="1">
      <c r="B160" s="31"/>
      <c r="D160" s="134" t="s">
        <v>129</v>
      </c>
      <c r="F160" s="135" t="s">
        <v>293</v>
      </c>
      <c r="I160" s="136"/>
      <c r="L160" s="31"/>
      <c r="M160" s="137"/>
      <c r="T160" s="52"/>
      <c r="AT160" s="16" t="s">
        <v>129</v>
      </c>
      <c r="AU160" s="16" t="s">
        <v>84</v>
      </c>
    </row>
    <row r="161" spans="2:65" s="1" customFormat="1" ht="16.5" customHeight="1">
      <c r="B161" s="31"/>
      <c r="C161" s="154" t="s">
        <v>294</v>
      </c>
      <c r="D161" s="154" t="s">
        <v>168</v>
      </c>
      <c r="E161" s="155" t="s">
        <v>295</v>
      </c>
      <c r="F161" s="156" t="s">
        <v>296</v>
      </c>
      <c r="G161" s="157" t="s">
        <v>125</v>
      </c>
      <c r="H161" s="158">
        <v>54</v>
      </c>
      <c r="I161" s="159"/>
      <c r="J161" s="160">
        <f>ROUND(I161*H161,2)</f>
        <v>0</v>
      </c>
      <c r="K161" s="156" t="s">
        <v>19</v>
      </c>
      <c r="L161" s="161"/>
      <c r="M161" s="162" t="s">
        <v>19</v>
      </c>
      <c r="N161" s="163" t="s">
        <v>45</v>
      </c>
      <c r="P161" s="130">
        <f>O161*H161</f>
        <v>0</v>
      </c>
      <c r="Q161" s="130">
        <v>0.27</v>
      </c>
      <c r="R161" s="130">
        <f>Q161*H161</f>
        <v>14.580000000000002</v>
      </c>
      <c r="S161" s="130">
        <v>0</v>
      </c>
      <c r="T161" s="131">
        <f>S161*H161</f>
        <v>0</v>
      </c>
      <c r="AR161" s="132" t="s">
        <v>167</v>
      </c>
      <c r="AT161" s="132" t="s">
        <v>168</v>
      </c>
      <c r="AU161" s="132" t="s">
        <v>84</v>
      </c>
      <c r="AY161" s="16" t="s">
        <v>120</v>
      </c>
      <c r="BE161" s="133">
        <f>IF(N161="základní",J161,0)</f>
        <v>0</v>
      </c>
      <c r="BF161" s="133">
        <f>IF(N161="snížená",J161,0)</f>
        <v>0</v>
      </c>
      <c r="BG161" s="133">
        <f>IF(N161="zákl. přenesená",J161,0)</f>
        <v>0</v>
      </c>
      <c r="BH161" s="133">
        <f>IF(N161="sníž. přenesená",J161,0)</f>
        <v>0</v>
      </c>
      <c r="BI161" s="133">
        <f>IF(N161="nulová",J161,0)</f>
        <v>0</v>
      </c>
      <c r="BJ161" s="16" t="s">
        <v>82</v>
      </c>
      <c r="BK161" s="133">
        <f>ROUND(I161*H161,2)</f>
        <v>0</v>
      </c>
      <c r="BL161" s="16" t="s">
        <v>127</v>
      </c>
      <c r="BM161" s="132" t="s">
        <v>297</v>
      </c>
    </row>
    <row r="162" spans="2:65" s="1" customFormat="1" ht="37.9" customHeight="1">
      <c r="B162" s="31"/>
      <c r="C162" s="121" t="s">
        <v>298</v>
      </c>
      <c r="D162" s="121" t="s">
        <v>121</v>
      </c>
      <c r="E162" s="122" t="s">
        <v>299</v>
      </c>
      <c r="F162" s="123" t="s">
        <v>300</v>
      </c>
      <c r="G162" s="124" t="s">
        <v>221</v>
      </c>
      <c r="H162" s="125">
        <v>22.5</v>
      </c>
      <c r="I162" s="126"/>
      <c r="J162" s="127">
        <f>ROUND(I162*H162,2)</f>
        <v>0</v>
      </c>
      <c r="K162" s="123" t="s">
        <v>126</v>
      </c>
      <c r="L162" s="31"/>
      <c r="M162" s="128" t="s">
        <v>19</v>
      </c>
      <c r="N162" s="129" t="s">
        <v>45</v>
      </c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32" t="s">
        <v>127</v>
      </c>
      <c r="AT162" s="132" t="s">
        <v>121</v>
      </c>
      <c r="AU162" s="132" t="s">
        <v>84</v>
      </c>
      <c r="AY162" s="16" t="s">
        <v>120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6" t="s">
        <v>82</v>
      </c>
      <c r="BK162" s="133">
        <f>ROUND(I162*H162,2)</f>
        <v>0</v>
      </c>
      <c r="BL162" s="16" t="s">
        <v>127</v>
      </c>
      <c r="BM162" s="132" t="s">
        <v>301</v>
      </c>
    </row>
    <row r="163" spans="2:65" s="1" customFormat="1">
      <c r="B163" s="31"/>
      <c r="D163" s="134" t="s">
        <v>129</v>
      </c>
      <c r="F163" s="135" t="s">
        <v>302</v>
      </c>
      <c r="I163" s="136"/>
      <c r="L163" s="31"/>
      <c r="M163" s="137"/>
      <c r="T163" s="52"/>
      <c r="AT163" s="16" t="s">
        <v>129</v>
      </c>
      <c r="AU163" s="16" t="s">
        <v>84</v>
      </c>
    </row>
    <row r="164" spans="2:65" s="1" customFormat="1" ht="19.5">
      <c r="B164" s="31"/>
      <c r="D164" s="138" t="s">
        <v>135</v>
      </c>
      <c r="F164" s="139" t="s">
        <v>303</v>
      </c>
      <c r="I164" s="136"/>
      <c r="L164" s="31"/>
      <c r="M164" s="137"/>
      <c r="T164" s="52"/>
      <c r="AT164" s="16" t="s">
        <v>135</v>
      </c>
      <c r="AU164" s="16" t="s">
        <v>84</v>
      </c>
    </row>
    <row r="165" spans="2:65" s="12" customFormat="1">
      <c r="B165" s="140"/>
      <c r="D165" s="138" t="s">
        <v>142</v>
      </c>
      <c r="E165" s="141" t="s">
        <v>19</v>
      </c>
      <c r="F165" s="142" t="s">
        <v>304</v>
      </c>
      <c r="H165" s="143">
        <v>22.5</v>
      </c>
      <c r="I165" s="144"/>
      <c r="L165" s="140"/>
      <c r="M165" s="145"/>
      <c r="T165" s="146"/>
      <c r="AT165" s="141" t="s">
        <v>142</v>
      </c>
      <c r="AU165" s="141" t="s">
        <v>84</v>
      </c>
      <c r="AV165" s="12" t="s">
        <v>84</v>
      </c>
      <c r="AW165" s="12" t="s">
        <v>34</v>
      </c>
      <c r="AX165" s="12" t="s">
        <v>82</v>
      </c>
      <c r="AY165" s="141" t="s">
        <v>120</v>
      </c>
    </row>
    <row r="166" spans="2:65" s="1" customFormat="1" ht="16.5" customHeight="1">
      <c r="B166" s="31"/>
      <c r="C166" s="154" t="s">
        <v>305</v>
      </c>
      <c r="D166" s="154" t="s">
        <v>168</v>
      </c>
      <c r="E166" s="155" t="s">
        <v>306</v>
      </c>
      <c r="F166" s="156" t="s">
        <v>307</v>
      </c>
      <c r="G166" s="157" t="s">
        <v>146</v>
      </c>
      <c r="H166" s="158">
        <v>2.8130000000000002</v>
      </c>
      <c r="I166" s="159"/>
      <c r="J166" s="160">
        <f>ROUND(I166*H166,2)</f>
        <v>0</v>
      </c>
      <c r="K166" s="156" t="s">
        <v>126</v>
      </c>
      <c r="L166" s="161"/>
      <c r="M166" s="162" t="s">
        <v>19</v>
      </c>
      <c r="N166" s="163" t="s">
        <v>45</v>
      </c>
      <c r="P166" s="130">
        <f>O166*H166</f>
        <v>0</v>
      </c>
      <c r="Q166" s="130">
        <v>1</v>
      </c>
      <c r="R166" s="130">
        <f>Q166*H166</f>
        <v>2.8130000000000002</v>
      </c>
      <c r="S166" s="130">
        <v>0</v>
      </c>
      <c r="T166" s="131">
        <f>S166*H166</f>
        <v>0</v>
      </c>
      <c r="AR166" s="132" t="s">
        <v>167</v>
      </c>
      <c r="AT166" s="132" t="s">
        <v>168</v>
      </c>
      <c r="AU166" s="132" t="s">
        <v>84</v>
      </c>
      <c r="AY166" s="16" t="s">
        <v>120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6" t="s">
        <v>82</v>
      </c>
      <c r="BK166" s="133">
        <f>ROUND(I166*H166,2)</f>
        <v>0</v>
      </c>
      <c r="BL166" s="16" t="s">
        <v>127</v>
      </c>
      <c r="BM166" s="132" t="s">
        <v>308</v>
      </c>
    </row>
    <row r="167" spans="2:65" s="12" customFormat="1">
      <c r="B167" s="140"/>
      <c r="D167" s="138" t="s">
        <v>142</v>
      </c>
      <c r="F167" s="142" t="s">
        <v>309</v>
      </c>
      <c r="H167" s="143">
        <v>2.8130000000000002</v>
      </c>
      <c r="I167" s="144"/>
      <c r="L167" s="140"/>
      <c r="M167" s="145"/>
      <c r="T167" s="146"/>
      <c r="AT167" s="141" t="s">
        <v>142</v>
      </c>
      <c r="AU167" s="141" t="s">
        <v>84</v>
      </c>
      <c r="AV167" s="12" t="s">
        <v>84</v>
      </c>
      <c r="AW167" s="12" t="s">
        <v>4</v>
      </c>
      <c r="AX167" s="12" t="s">
        <v>82</v>
      </c>
      <c r="AY167" s="141" t="s">
        <v>120</v>
      </c>
    </row>
    <row r="168" spans="2:65" s="1" customFormat="1" ht="16.5" customHeight="1">
      <c r="B168" s="31"/>
      <c r="C168" s="121" t="s">
        <v>310</v>
      </c>
      <c r="D168" s="121" t="s">
        <v>121</v>
      </c>
      <c r="E168" s="122" t="s">
        <v>311</v>
      </c>
      <c r="F168" s="123" t="s">
        <v>312</v>
      </c>
      <c r="G168" s="124" t="s">
        <v>125</v>
      </c>
      <c r="H168" s="125">
        <v>5</v>
      </c>
      <c r="I168" s="126"/>
      <c r="J168" s="127">
        <f>ROUND(I168*H168,2)</f>
        <v>0</v>
      </c>
      <c r="K168" s="123" t="s">
        <v>19</v>
      </c>
      <c r="L168" s="31"/>
      <c r="M168" s="128" t="s">
        <v>19</v>
      </c>
      <c r="N168" s="129" t="s">
        <v>45</v>
      </c>
      <c r="P168" s="130">
        <f>O168*H168</f>
        <v>0</v>
      </c>
      <c r="Q168" s="130">
        <v>0</v>
      </c>
      <c r="R168" s="130">
        <f>Q168*H168</f>
        <v>0</v>
      </c>
      <c r="S168" s="130">
        <v>0</v>
      </c>
      <c r="T168" s="131">
        <f>S168*H168</f>
        <v>0</v>
      </c>
      <c r="AR168" s="132" t="s">
        <v>127</v>
      </c>
      <c r="AT168" s="132" t="s">
        <v>121</v>
      </c>
      <c r="AU168" s="132" t="s">
        <v>84</v>
      </c>
      <c r="AY168" s="16" t="s">
        <v>120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6" t="s">
        <v>82</v>
      </c>
      <c r="BK168" s="133">
        <f>ROUND(I168*H168,2)</f>
        <v>0</v>
      </c>
      <c r="BL168" s="16" t="s">
        <v>127</v>
      </c>
      <c r="BM168" s="132" t="s">
        <v>313</v>
      </c>
    </row>
    <row r="169" spans="2:65" s="1" customFormat="1" ht="24.2" customHeight="1">
      <c r="B169" s="31"/>
      <c r="C169" s="154" t="s">
        <v>314</v>
      </c>
      <c r="D169" s="154" t="s">
        <v>168</v>
      </c>
      <c r="E169" s="155" t="s">
        <v>315</v>
      </c>
      <c r="F169" s="156" t="s">
        <v>316</v>
      </c>
      <c r="G169" s="157" t="s">
        <v>125</v>
      </c>
      <c r="H169" s="158">
        <v>5</v>
      </c>
      <c r="I169" s="159"/>
      <c r="J169" s="160">
        <f>ROUND(I169*H169,2)</f>
        <v>0</v>
      </c>
      <c r="K169" s="156" t="s">
        <v>19</v>
      </c>
      <c r="L169" s="161"/>
      <c r="M169" s="162" t="s">
        <v>19</v>
      </c>
      <c r="N169" s="163" t="s">
        <v>45</v>
      </c>
      <c r="P169" s="130">
        <f>O169*H169</f>
        <v>0</v>
      </c>
      <c r="Q169" s="130">
        <v>0.2</v>
      </c>
      <c r="R169" s="130">
        <f>Q169*H169</f>
        <v>1</v>
      </c>
      <c r="S169" s="130">
        <v>0</v>
      </c>
      <c r="T169" s="131">
        <f>S169*H169</f>
        <v>0</v>
      </c>
      <c r="AR169" s="132" t="s">
        <v>167</v>
      </c>
      <c r="AT169" s="132" t="s">
        <v>168</v>
      </c>
      <c r="AU169" s="132" t="s">
        <v>84</v>
      </c>
      <c r="AY169" s="16" t="s">
        <v>120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6" t="s">
        <v>82</v>
      </c>
      <c r="BK169" s="133">
        <f>ROUND(I169*H169,2)</f>
        <v>0</v>
      </c>
      <c r="BL169" s="16" t="s">
        <v>127</v>
      </c>
      <c r="BM169" s="132" t="s">
        <v>317</v>
      </c>
    </row>
    <row r="170" spans="2:65" s="1" customFormat="1" ht="24.2" customHeight="1">
      <c r="B170" s="31"/>
      <c r="C170" s="121" t="s">
        <v>318</v>
      </c>
      <c r="D170" s="121" t="s">
        <v>121</v>
      </c>
      <c r="E170" s="122" t="s">
        <v>319</v>
      </c>
      <c r="F170" s="123" t="s">
        <v>320</v>
      </c>
      <c r="G170" s="124" t="s">
        <v>125</v>
      </c>
      <c r="H170" s="125">
        <v>54</v>
      </c>
      <c r="I170" s="126"/>
      <c r="J170" s="127">
        <f>ROUND(I170*H170,2)</f>
        <v>0</v>
      </c>
      <c r="K170" s="123" t="s">
        <v>126</v>
      </c>
      <c r="L170" s="31"/>
      <c r="M170" s="128" t="s">
        <v>19</v>
      </c>
      <c r="N170" s="129" t="s">
        <v>45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127</v>
      </c>
      <c r="AT170" s="132" t="s">
        <v>121</v>
      </c>
      <c r="AU170" s="132" t="s">
        <v>84</v>
      </c>
      <c r="AY170" s="16" t="s">
        <v>120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6" t="s">
        <v>82</v>
      </c>
      <c r="BK170" s="133">
        <f>ROUND(I170*H170,2)</f>
        <v>0</v>
      </c>
      <c r="BL170" s="16" t="s">
        <v>127</v>
      </c>
      <c r="BM170" s="132" t="s">
        <v>321</v>
      </c>
    </row>
    <row r="171" spans="2:65" s="1" customFormat="1">
      <c r="B171" s="31"/>
      <c r="D171" s="134" t="s">
        <v>129</v>
      </c>
      <c r="F171" s="135" t="s">
        <v>322</v>
      </c>
      <c r="I171" s="136"/>
      <c r="L171" s="31"/>
      <c r="M171" s="137"/>
      <c r="T171" s="52"/>
      <c r="AT171" s="16" t="s">
        <v>129</v>
      </c>
      <c r="AU171" s="16" t="s">
        <v>84</v>
      </c>
    </row>
    <row r="172" spans="2:65" s="1" customFormat="1" ht="24.2" customHeight="1">
      <c r="B172" s="31"/>
      <c r="C172" s="121" t="s">
        <v>323</v>
      </c>
      <c r="D172" s="121" t="s">
        <v>121</v>
      </c>
      <c r="E172" s="122" t="s">
        <v>324</v>
      </c>
      <c r="F172" s="123" t="s">
        <v>325</v>
      </c>
      <c r="G172" s="124" t="s">
        <v>125</v>
      </c>
      <c r="H172" s="125">
        <v>54</v>
      </c>
      <c r="I172" s="126"/>
      <c r="J172" s="127">
        <f>ROUND(I172*H172,2)</f>
        <v>0</v>
      </c>
      <c r="K172" s="123" t="s">
        <v>126</v>
      </c>
      <c r="L172" s="31"/>
      <c r="M172" s="128" t="s">
        <v>19</v>
      </c>
      <c r="N172" s="129" t="s">
        <v>45</v>
      </c>
      <c r="P172" s="130">
        <f>O172*H172</f>
        <v>0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127</v>
      </c>
      <c r="AT172" s="132" t="s">
        <v>121</v>
      </c>
      <c r="AU172" s="132" t="s">
        <v>84</v>
      </c>
      <c r="AY172" s="16" t="s">
        <v>120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6" t="s">
        <v>82</v>
      </c>
      <c r="BK172" s="133">
        <f>ROUND(I172*H172,2)</f>
        <v>0</v>
      </c>
      <c r="BL172" s="16" t="s">
        <v>127</v>
      </c>
      <c r="BM172" s="132" t="s">
        <v>326</v>
      </c>
    </row>
    <row r="173" spans="2:65" s="1" customFormat="1">
      <c r="B173" s="31"/>
      <c r="D173" s="134" t="s">
        <v>129</v>
      </c>
      <c r="F173" s="135" t="s">
        <v>327</v>
      </c>
      <c r="I173" s="136"/>
      <c r="L173" s="31"/>
      <c r="M173" s="137"/>
      <c r="T173" s="52"/>
      <c r="AT173" s="16" t="s">
        <v>129</v>
      </c>
      <c r="AU173" s="16" t="s">
        <v>84</v>
      </c>
    </row>
    <row r="174" spans="2:65" s="1" customFormat="1" ht="24.2" customHeight="1">
      <c r="B174" s="31"/>
      <c r="C174" s="121" t="s">
        <v>328</v>
      </c>
      <c r="D174" s="121" t="s">
        <v>121</v>
      </c>
      <c r="E174" s="122" t="s">
        <v>329</v>
      </c>
      <c r="F174" s="123" t="s">
        <v>330</v>
      </c>
      <c r="G174" s="124" t="s">
        <v>125</v>
      </c>
      <c r="H174" s="125">
        <v>108</v>
      </c>
      <c r="I174" s="126"/>
      <c r="J174" s="127">
        <f>ROUND(I174*H174,2)</f>
        <v>0</v>
      </c>
      <c r="K174" s="123" t="s">
        <v>126</v>
      </c>
      <c r="L174" s="31"/>
      <c r="M174" s="128" t="s">
        <v>19</v>
      </c>
      <c r="N174" s="129" t="s">
        <v>45</v>
      </c>
      <c r="P174" s="130">
        <f>O174*H174</f>
        <v>0</v>
      </c>
      <c r="Q174" s="130">
        <v>0</v>
      </c>
      <c r="R174" s="130">
        <f>Q174*H174</f>
        <v>0</v>
      </c>
      <c r="S174" s="130">
        <v>0</v>
      </c>
      <c r="T174" s="131">
        <f>S174*H174</f>
        <v>0</v>
      </c>
      <c r="AR174" s="132" t="s">
        <v>127</v>
      </c>
      <c r="AT174" s="132" t="s">
        <v>121</v>
      </c>
      <c r="AU174" s="132" t="s">
        <v>84</v>
      </c>
      <c r="AY174" s="16" t="s">
        <v>120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6" t="s">
        <v>82</v>
      </c>
      <c r="BK174" s="133">
        <f>ROUND(I174*H174,2)</f>
        <v>0</v>
      </c>
      <c r="BL174" s="16" t="s">
        <v>127</v>
      </c>
      <c r="BM174" s="132" t="s">
        <v>331</v>
      </c>
    </row>
    <row r="175" spans="2:65" s="1" customFormat="1">
      <c r="B175" s="31"/>
      <c r="D175" s="134" t="s">
        <v>129</v>
      </c>
      <c r="F175" s="135" t="s">
        <v>332</v>
      </c>
      <c r="I175" s="136"/>
      <c r="L175" s="31"/>
      <c r="M175" s="137"/>
      <c r="T175" s="52"/>
      <c r="AT175" s="16" t="s">
        <v>129</v>
      </c>
      <c r="AU175" s="16" t="s">
        <v>84</v>
      </c>
    </row>
    <row r="176" spans="2:65" s="12" customFormat="1">
      <c r="B176" s="140"/>
      <c r="D176" s="138" t="s">
        <v>142</v>
      </c>
      <c r="E176" s="141" t="s">
        <v>19</v>
      </c>
      <c r="F176" s="142" t="s">
        <v>333</v>
      </c>
      <c r="H176" s="143">
        <v>108</v>
      </c>
      <c r="I176" s="144"/>
      <c r="L176" s="140"/>
      <c r="M176" s="145"/>
      <c r="T176" s="146"/>
      <c r="AT176" s="141" t="s">
        <v>142</v>
      </c>
      <c r="AU176" s="141" t="s">
        <v>84</v>
      </c>
      <c r="AV176" s="12" t="s">
        <v>84</v>
      </c>
      <c r="AW176" s="12" t="s">
        <v>34</v>
      </c>
      <c r="AX176" s="12" t="s">
        <v>82</v>
      </c>
      <c r="AY176" s="141" t="s">
        <v>120</v>
      </c>
    </row>
    <row r="177" spans="2:65" s="1" customFormat="1" ht="16.5" customHeight="1">
      <c r="B177" s="31"/>
      <c r="C177" s="154" t="s">
        <v>334</v>
      </c>
      <c r="D177" s="154" t="s">
        <v>168</v>
      </c>
      <c r="E177" s="155" t="s">
        <v>335</v>
      </c>
      <c r="F177" s="156" t="s">
        <v>336</v>
      </c>
      <c r="G177" s="157" t="s">
        <v>287</v>
      </c>
      <c r="H177" s="158">
        <v>41.04</v>
      </c>
      <c r="I177" s="159"/>
      <c r="J177" s="160">
        <f>ROUND(I177*H177,2)</f>
        <v>0</v>
      </c>
      <c r="K177" s="156" t="s">
        <v>19</v>
      </c>
      <c r="L177" s="161"/>
      <c r="M177" s="162" t="s">
        <v>19</v>
      </c>
      <c r="N177" s="163" t="s">
        <v>45</v>
      </c>
      <c r="P177" s="130">
        <f>O177*H177</f>
        <v>0</v>
      </c>
      <c r="Q177" s="130">
        <v>0</v>
      </c>
      <c r="R177" s="130">
        <f>Q177*H177</f>
        <v>0</v>
      </c>
      <c r="S177" s="130">
        <v>0</v>
      </c>
      <c r="T177" s="131">
        <f>S177*H177</f>
        <v>0</v>
      </c>
      <c r="AR177" s="132" t="s">
        <v>167</v>
      </c>
      <c r="AT177" s="132" t="s">
        <v>168</v>
      </c>
      <c r="AU177" s="132" t="s">
        <v>84</v>
      </c>
      <c r="AY177" s="16" t="s">
        <v>120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6" t="s">
        <v>82</v>
      </c>
      <c r="BK177" s="133">
        <f>ROUND(I177*H177,2)</f>
        <v>0</v>
      </c>
      <c r="BL177" s="16" t="s">
        <v>127</v>
      </c>
      <c r="BM177" s="132" t="s">
        <v>337</v>
      </c>
    </row>
    <row r="178" spans="2:65" s="1" customFormat="1" ht="19.5">
      <c r="B178" s="31"/>
      <c r="D178" s="138" t="s">
        <v>135</v>
      </c>
      <c r="F178" s="139" t="s">
        <v>338</v>
      </c>
      <c r="I178" s="136"/>
      <c r="L178" s="31"/>
      <c r="M178" s="137"/>
      <c r="T178" s="52"/>
      <c r="AT178" s="16" t="s">
        <v>135</v>
      </c>
      <c r="AU178" s="16" t="s">
        <v>84</v>
      </c>
    </row>
    <row r="179" spans="2:65" s="12" customFormat="1" ht="22.5">
      <c r="B179" s="140"/>
      <c r="D179" s="138" t="s">
        <v>142</v>
      </c>
      <c r="E179" s="141" t="s">
        <v>19</v>
      </c>
      <c r="F179" s="142" t="s">
        <v>339</v>
      </c>
      <c r="H179" s="143">
        <v>41.04</v>
      </c>
      <c r="I179" s="144"/>
      <c r="L179" s="140"/>
      <c r="M179" s="145"/>
      <c r="T179" s="146"/>
      <c r="AT179" s="141" t="s">
        <v>142</v>
      </c>
      <c r="AU179" s="141" t="s">
        <v>84</v>
      </c>
      <c r="AV179" s="12" t="s">
        <v>84</v>
      </c>
      <c r="AW179" s="12" t="s">
        <v>34</v>
      </c>
      <c r="AX179" s="12" t="s">
        <v>74</v>
      </c>
      <c r="AY179" s="141" t="s">
        <v>120</v>
      </c>
    </row>
    <row r="180" spans="2:65" s="13" customFormat="1">
      <c r="B180" s="147"/>
      <c r="D180" s="138" t="s">
        <v>142</v>
      </c>
      <c r="E180" s="148" t="s">
        <v>19</v>
      </c>
      <c r="F180" s="149" t="s">
        <v>151</v>
      </c>
      <c r="H180" s="150">
        <v>41.04</v>
      </c>
      <c r="I180" s="151"/>
      <c r="L180" s="147"/>
      <c r="M180" s="152"/>
      <c r="T180" s="153"/>
      <c r="AT180" s="148" t="s">
        <v>142</v>
      </c>
      <c r="AU180" s="148" t="s">
        <v>84</v>
      </c>
      <c r="AV180" s="13" t="s">
        <v>127</v>
      </c>
      <c r="AW180" s="13" t="s">
        <v>34</v>
      </c>
      <c r="AX180" s="13" t="s">
        <v>82</v>
      </c>
      <c r="AY180" s="148" t="s">
        <v>120</v>
      </c>
    </row>
    <row r="181" spans="2:65" s="1" customFormat="1" ht="21.75" customHeight="1">
      <c r="B181" s="31"/>
      <c r="C181" s="121" t="s">
        <v>340</v>
      </c>
      <c r="D181" s="121" t="s">
        <v>121</v>
      </c>
      <c r="E181" s="122" t="s">
        <v>341</v>
      </c>
      <c r="F181" s="123" t="s">
        <v>342</v>
      </c>
      <c r="G181" s="124" t="s">
        <v>203</v>
      </c>
      <c r="H181" s="125">
        <v>5.4</v>
      </c>
      <c r="I181" s="126"/>
      <c r="J181" s="127">
        <f>ROUND(I181*H181,2)</f>
        <v>0</v>
      </c>
      <c r="K181" s="123" t="s">
        <v>126</v>
      </c>
      <c r="L181" s="31"/>
      <c r="M181" s="128" t="s">
        <v>19</v>
      </c>
      <c r="N181" s="129" t="s">
        <v>45</v>
      </c>
      <c r="P181" s="130">
        <f>O181*H181</f>
        <v>0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32" t="s">
        <v>127</v>
      </c>
      <c r="AT181" s="132" t="s">
        <v>121</v>
      </c>
      <c r="AU181" s="132" t="s">
        <v>84</v>
      </c>
      <c r="AY181" s="16" t="s">
        <v>120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6" t="s">
        <v>82</v>
      </c>
      <c r="BK181" s="133">
        <f>ROUND(I181*H181,2)</f>
        <v>0</v>
      </c>
      <c r="BL181" s="16" t="s">
        <v>127</v>
      </c>
      <c r="BM181" s="132" t="s">
        <v>343</v>
      </c>
    </row>
    <row r="182" spans="2:65" s="1" customFormat="1">
      <c r="B182" s="31"/>
      <c r="D182" s="134" t="s">
        <v>129</v>
      </c>
      <c r="F182" s="135" t="s">
        <v>344</v>
      </c>
      <c r="I182" s="136"/>
      <c r="L182" s="31"/>
      <c r="M182" s="137"/>
      <c r="T182" s="52"/>
      <c r="AT182" s="16" t="s">
        <v>129</v>
      </c>
      <c r="AU182" s="16" t="s">
        <v>84</v>
      </c>
    </row>
    <row r="183" spans="2:65" s="1" customFormat="1" ht="19.5">
      <c r="B183" s="31"/>
      <c r="D183" s="138" t="s">
        <v>135</v>
      </c>
      <c r="F183" s="139" t="s">
        <v>345</v>
      </c>
      <c r="I183" s="136"/>
      <c r="L183" s="31"/>
      <c r="M183" s="137"/>
      <c r="T183" s="52"/>
      <c r="AT183" s="16" t="s">
        <v>135</v>
      </c>
      <c r="AU183" s="16" t="s">
        <v>84</v>
      </c>
    </row>
    <row r="184" spans="2:65" s="12" customFormat="1">
      <c r="B184" s="140"/>
      <c r="D184" s="138" t="s">
        <v>142</v>
      </c>
      <c r="E184" s="141" t="s">
        <v>19</v>
      </c>
      <c r="F184" s="142" t="s">
        <v>346</v>
      </c>
      <c r="H184" s="143">
        <v>5.4</v>
      </c>
      <c r="I184" s="144"/>
      <c r="L184" s="140"/>
      <c r="M184" s="145"/>
      <c r="T184" s="146"/>
      <c r="AT184" s="141" t="s">
        <v>142</v>
      </c>
      <c r="AU184" s="141" t="s">
        <v>84</v>
      </c>
      <c r="AV184" s="12" t="s">
        <v>84</v>
      </c>
      <c r="AW184" s="12" t="s">
        <v>34</v>
      </c>
      <c r="AX184" s="12" t="s">
        <v>74</v>
      </c>
      <c r="AY184" s="141" t="s">
        <v>120</v>
      </c>
    </row>
    <row r="185" spans="2:65" s="13" customFormat="1">
      <c r="B185" s="147"/>
      <c r="D185" s="138" t="s">
        <v>142</v>
      </c>
      <c r="E185" s="148" t="s">
        <v>19</v>
      </c>
      <c r="F185" s="149" t="s">
        <v>151</v>
      </c>
      <c r="H185" s="150">
        <v>5.4</v>
      </c>
      <c r="I185" s="151"/>
      <c r="L185" s="147"/>
      <c r="M185" s="152"/>
      <c r="T185" s="153"/>
      <c r="AT185" s="148" t="s">
        <v>142</v>
      </c>
      <c r="AU185" s="148" t="s">
        <v>84</v>
      </c>
      <c r="AV185" s="13" t="s">
        <v>127</v>
      </c>
      <c r="AW185" s="13" t="s">
        <v>34</v>
      </c>
      <c r="AX185" s="13" t="s">
        <v>82</v>
      </c>
      <c r="AY185" s="148" t="s">
        <v>120</v>
      </c>
    </row>
    <row r="186" spans="2:65" s="1" customFormat="1" ht="21.75" customHeight="1">
      <c r="B186" s="31"/>
      <c r="C186" s="121" t="s">
        <v>347</v>
      </c>
      <c r="D186" s="121" t="s">
        <v>121</v>
      </c>
      <c r="E186" s="122" t="s">
        <v>348</v>
      </c>
      <c r="F186" s="123" t="s">
        <v>349</v>
      </c>
      <c r="G186" s="124" t="s">
        <v>203</v>
      </c>
      <c r="H186" s="125">
        <v>5.4</v>
      </c>
      <c r="I186" s="126"/>
      <c r="J186" s="127">
        <f>ROUND(I186*H186,2)</f>
        <v>0</v>
      </c>
      <c r="K186" s="123" t="s">
        <v>126</v>
      </c>
      <c r="L186" s="31"/>
      <c r="M186" s="128" t="s">
        <v>19</v>
      </c>
      <c r="N186" s="129" t="s">
        <v>45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127</v>
      </c>
      <c r="AT186" s="132" t="s">
        <v>121</v>
      </c>
      <c r="AU186" s="132" t="s">
        <v>84</v>
      </c>
      <c r="AY186" s="16" t="s">
        <v>120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6" t="s">
        <v>82</v>
      </c>
      <c r="BK186" s="133">
        <f>ROUND(I186*H186,2)</f>
        <v>0</v>
      </c>
      <c r="BL186" s="16" t="s">
        <v>127</v>
      </c>
      <c r="BM186" s="132" t="s">
        <v>350</v>
      </c>
    </row>
    <row r="187" spans="2:65" s="1" customFormat="1">
      <c r="B187" s="31"/>
      <c r="D187" s="134" t="s">
        <v>129</v>
      </c>
      <c r="F187" s="135" t="s">
        <v>351</v>
      </c>
      <c r="I187" s="136"/>
      <c r="L187" s="31"/>
      <c r="M187" s="137"/>
      <c r="T187" s="52"/>
      <c r="AT187" s="16" t="s">
        <v>129</v>
      </c>
      <c r="AU187" s="16" t="s">
        <v>84</v>
      </c>
    </row>
    <row r="188" spans="2:65" s="11" customFormat="1" ht="22.9" customHeight="1">
      <c r="B188" s="114"/>
      <c r="C188" s="252"/>
      <c r="D188" s="253" t="s">
        <v>73</v>
      </c>
      <c r="E188" s="254" t="s">
        <v>352</v>
      </c>
      <c r="F188" s="254" t="s">
        <v>353</v>
      </c>
      <c r="G188" s="252"/>
      <c r="H188" s="252"/>
      <c r="I188" s="255"/>
      <c r="J188" s="256">
        <f>BK188</f>
        <v>0</v>
      </c>
      <c r="K188" s="252"/>
      <c r="L188" s="114"/>
      <c r="M188" s="116"/>
      <c r="P188" s="117">
        <f>SUM(P189:P237)</f>
        <v>0</v>
      </c>
      <c r="R188" s="117">
        <f>SUM(R189:R237)</f>
        <v>21.066230000000001</v>
      </c>
      <c r="T188" s="118">
        <f>SUM(T189:T237)</f>
        <v>0</v>
      </c>
      <c r="AR188" s="115" t="s">
        <v>82</v>
      </c>
      <c r="AT188" s="119" t="s">
        <v>73</v>
      </c>
      <c r="AU188" s="119" t="s">
        <v>82</v>
      </c>
      <c r="AY188" s="115" t="s">
        <v>120</v>
      </c>
      <c r="BK188" s="120">
        <f>SUM(BK189:BK237)</f>
        <v>0</v>
      </c>
    </row>
    <row r="189" spans="2:65" s="1" customFormat="1" ht="44.25" customHeight="1">
      <c r="B189" s="31"/>
      <c r="C189" s="121" t="s">
        <v>354</v>
      </c>
      <c r="D189" s="121" t="s">
        <v>121</v>
      </c>
      <c r="E189" s="122" t="s">
        <v>355</v>
      </c>
      <c r="F189" s="123" t="s">
        <v>356</v>
      </c>
      <c r="G189" s="124" t="s">
        <v>221</v>
      </c>
      <c r="H189" s="125">
        <v>168.4</v>
      </c>
      <c r="I189" s="126"/>
      <c r="J189" s="127">
        <f>ROUND(I189*H189,2)</f>
        <v>0</v>
      </c>
      <c r="K189" s="123" t="s">
        <v>126</v>
      </c>
      <c r="L189" s="31"/>
      <c r="M189" s="128" t="s">
        <v>19</v>
      </c>
      <c r="N189" s="129" t="s">
        <v>45</v>
      </c>
      <c r="P189" s="130">
        <f>O189*H189</f>
        <v>0</v>
      </c>
      <c r="Q189" s="130">
        <v>0</v>
      </c>
      <c r="R189" s="130">
        <f>Q189*H189</f>
        <v>0</v>
      </c>
      <c r="S189" s="130">
        <v>0</v>
      </c>
      <c r="T189" s="131">
        <f>S189*H189</f>
        <v>0</v>
      </c>
      <c r="AR189" s="132" t="s">
        <v>127</v>
      </c>
      <c r="AT189" s="132" t="s">
        <v>121</v>
      </c>
      <c r="AU189" s="132" t="s">
        <v>84</v>
      </c>
      <c r="AY189" s="16" t="s">
        <v>120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6" t="s">
        <v>82</v>
      </c>
      <c r="BK189" s="133">
        <f>ROUND(I189*H189,2)</f>
        <v>0</v>
      </c>
      <c r="BL189" s="16" t="s">
        <v>127</v>
      </c>
      <c r="BM189" s="132" t="s">
        <v>357</v>
      </c>
    </row>
    <row r="190" spans="2:65" s="1" customFormat="1">
      <c r="B190" s="31"/>
      <c r="D190" s="134" t="s">
        <v>129</v>
      </c>
      <c r="F190" s="135" t="s">
        <v>358</v>
      </c>
      <c r="I190" s="136"/>
      <c r="L190" s="31"/>
      <c r="M190" s="137"/>
      <c r="T190" s="52"/>
      <c r="AT190" s="16" t="s">
        <v>129</v>
      </c>
      <c r="AU190" s="16" t="s">
        <v>84</v>
      </c>
    </row>
    <row r="191" spans="2:65" s="1" customFormat="1" ht="37.9" customHeight="1">
      <c r="B191" s="31"/>
      <c r="C191" s="121" t="s">
        <v>359</v>
      </c>
      <c r="D191" s="121" t="s">
        <v>121</v>
      </c>
      <c r="E191" s="122" t="s">
        <v>360</v>
      </c>
      <c r="F191" s="123" t="s">
        <v>361</v>
      </c>
      <c r="G191" s="124" t="s">
        <v>125</v>
      </c>
      <c r="H191" s="125">
        <v>1623</v>
      </c>
      <c r="I191" s="126"/>
      <c r="J191" s="127">
        <f>ROUND(I191*H191,2)</f>
        <v>0</v>
      </c>
      <c r="K191" s="123" t="s">
        <v>126</v>
      </c>
      <c r="L191" s="31"/>
      <c r="M191" s="128" t="s">
        <v>19</v>
      </c>
      <c r="N191" s="129" t="s">
        <v>45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127</v>
      </c>
      <c r="AT191" s="132" t="s">
        <v>121</v>
      </c>
      <c r="AU191" s="132" t="s">
        <v>84</v>
      </c>
      <c r="AY191" s="16" t="s">
        <v>120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16" t="s">
        <v>82</v>
      </c>
      <c r="BK191" s="133">
        <f>ROUND(I191*H191,2)</f>
        <v>0</v>
      </c>
      <c r="BL191" s="16" t="s">
        <v>127</v>
      </c>
      <c r="BM191" s="132" t="s">
        <v>362</v>
      </c>
    </row>
    <row r="192" spans="2:65" s="1" customFormat="1">
      <c r="B192" s="31"/>
      <c r="D192" s="134" t="s">
        <v>129</v>
      </c>
      <c r="F192" s="135" t="s">
        <v>363</v>
      </c>
      <c r="I192" s="136"/>
      <c r="L192" s="31"/>
      <c r="M192" s="137"/>
      <c r="T192" s="52"/>
      <c r="AT192" s="16" t="s">
        <v>129</v>
      </c>
      <c r="AU192" s="16" t="s">
        <v>84</v>
      </c>
    </row>
    <row r="193" spans="2:65" s="1" customFormat="1" ht="16.5" customHeight="1">
      <c r="B193" s="31"/>
      <c r="C193" s="121" t="s">
        <v>364</v>
      </c>
      <c r="D193" s="121" t="s">
        <v>121</v>
      </c>
      <c r="E193" s="122" t="s">
        <v>365</v>
      </c>
      <c r="F193" s="123" t="s">
        <v>281</v>
      </c>
      <c r="G193" s="124" t="s">
        <v>125</v>
      </c>
      <c r="H193" s="125">
        <v>1623</v>
      </c>
      <c r="I193" s="126"/>
      <c r="J193" s="127">
        <f>ROUND(I193*H193,2)</f>
        <v>0</v>
      </c>
      <c r="K193" s="123" t="s">
        <v>19</v>
      </c>
      <c r="L193" s="31"/>
      <c r="M193" s="128" t="s">
        <v>19</v>
      </c>
      <c r="N193" s="129" t="s">
        <v>45</v>
      </c>
      <c r="P193" s="130">
        <f>O193*H193</f>
        <v>0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32" t="s">
        <v>127</v>
      </c>
      <c r="AT193" s="132" t="s">
        <v>121</v>
      </c>
      <c r="AU193" s="132" t="s">
        <v>84</v>
      </c>
      <c r="AY193" s="16" t="s">
        <v>120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6" t="s">
        <v>82</v>
      </c>
      <c r="BK193" s="133">
        <f>ROUND(I193*H193,2)</f>
        <v>0</v>
      </c>
      <c r="BL193" s="16" t="s">
        <v>127</v>
      </c>
      <c r="BM193" s="132" t="s">
        <v>366</v>
      </c>
    </row>
    <row r="194" spans="2:65" s="1" customFormat="1" ht="19.5">
      <c r="B194" s="31"/>
      <c r="D194" s="138" t="s">
        <v>135</v>
      </c>
      <c r="F194" s="139" t="s">
        <v>367</v>
      </c>
      <c r="I194" s="136"/>
      <c r="L194" s="31"/>
      <c r="M194" s="137"/>
      <c r="T194" s="52"/>
      <c r="AT194" s="16" t="s">
        <v>135</v>
      </c>
      <c r="AU194" s="16" t="s">
        <v>84</v>
      </c>
    </row>
    <row r="195" spans="2:65" s="1" customFormat="1" ht="16.5" customHeight="1">
      <c r="B195" s="31"/>
      <c r="C195" s="154" t="s">
        <v>368</v>
      </c>
      <c r="D195" s="154" t="s">
        <v>168</v>
      </c>
      <c r="E195" s="155" t="s">
        <v>285</v>
      </c>
      <c r="F195" s="156" t="s">
        <v>286</v>
      </c>
      <c r="G195" s="157" t="s">
        <v>287</v>
      </c>
      <c r="H195" s="158">
        <v>16.23</v>
      </c>
      <c r="I195" s="159"/>
      <c r="J195" s="160">
        <f>ROUND(I195*H195,2)</f>
        <v>0</v>
      </c>
      <c r="K195" s="156" t="s">
        <v>19</v>
      </c>
      <c r="L195" s="161"/>
      <c r="M195" s="162" t="s">
        <v>19</v>
      </c>
      <c r="N195" s="163" t="s">
        <v>45</v>
      </c>
      <c r="P195" s="130">
        <f>O195*H195</f>
        <v>0</v>
      </c>
      <c r="Q195" s="130">
        <v>1E-3</v>
      </c>
      <c r="R195" s="130">
        <f>Q195*H195</f>
        <v>1.6230000000000001E-2</v>
      </c>
      <c r="S195" s="130">
        <v>0</v>
      </c>
      <c r="T195" s="131">
        <f>S195*H195</f>
        <v>0</v>
      </c>
      <c r="AR195" s="132" t="s">
        <v>167</v>
      </c>
      <c r="AT195" s="132" t="s">
        <v>168</v>
      </c>
      <c r="AU195" s="132" t="s">
        <v>84</v>
      </c>
      <c r="AY195" s="16" t="s">
        <v>120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6" t="s">
        <v>82</v>
      </c>
      <c r="BK195" s="133">
        <f>ROUND(I195*H195,2)</f>
        <v>0</v>
      </c>
      <c r="BL195" s="16" t="s">
        <v>127</v>
      </c>
      <c r="BM195" s="132" t="s">
        <v>369</v>
      </c>
    </row>
    <row r="196" spans="2:65" s="1" customFormat="1" ht="44.25" customHeight="1">
      <c r="B196" s="31"/>
      <c r="C196" s="121" t="s">
        <v>370</v>
      </c>
      <c r="D196" s="121" t="s">
        <v>121</v>
      </c>
      <c r="E196" s="122" t="s">
        <v>371</v>
      </c>
      <c r="F196" s="123" t="s">
        <v>372</v>
      </c>
      <c r="G196" s="124" t="s">
        <v>125</v>
      </c>
      <c r="H196" s="125">
        <v>1623</v>
      </c>
      <c r="I196" s="126"/>
      <c r="J196" s="127">
        <f>ROUND(I196*H196,2)</f>
        <v>0</v>
      </c>
      <c r="K196" s="123" t="s">
        <v>126</v>
      </c>
      <c r="L196" s="31"/>
      <c r="M196" s="128" t="s">
        <v>19</v>
      </c>
      <c r="N196" s="129" t="s">
        <v>45</v>
      </c>
      <c r="P196" s="130">
        <f>O196*H196</f>
        <v>0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127</v>
      </c>
      <c r="AT196" s="132" t="s">
        <v>121</v>
      </c>
      <c r="AU196" s="132" t="s">
        <v>84</v>
      </c>
      <c r="AY196" s="16" t="s">
        <v>120</v>
      </c>
      <c r="BE196" s="133">
        <f>IF(N196="základní",J196,0)</f>
        <v>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6" t="s">
        <v>82</v>
      </c>
      <c r="BK196" s="133">
        <f>ROUND(I196*H196,2)</f>
        <v>0</v>
      </c>
      <c r="BL196" s="16" t="s">
        <v>127</v>
      </c>
      <c r="BM196" s="132" t="s">
        <v>373</v>
      </c>
    </row>
    <row r="197" spans="2:65" s="1" customFormat="1">
      <c r="B197" s="31"/>
      <c r="D197" s="134" t="s">
        <v>129</v>
      </c>
      <c r="F197" s="135" t="s">
        <v>374</v>
      </c>
      <c r="I197" s="136"/>
      <c r="L197" s="31"/>
      <c r="M197" s="137"/>
      <c r="T197" s="52"/>
      <c r="AT197" s="16" t="s">
        <v>129</v>
      </c>
      <c r="AU197" s="16" t="s">
        <v>84</v>
      </c>
    </row>
    <row r="198" spans="2:65" s="1" customFormat="1" ht="16.5" customHeight="1">
      <c r="B198" s="31"/>
      <c r="C198" s="154" t="s">
        <v>375</v>
      </c>
      <c r="D198" s="154" t="s">
        <v>168</v>
      </c>
      <c r="E198" s="155" t="s">
        <v>376</v>
      </c>
      <c r="F198" s="156" t="s">
        <v>377</v>
      </c>
      <c r="G198" s="157" t="s">
        <v>125</v>
      </c>
      <c r="H198" s="158">
        <v>313</v>
      </c>
      <c r="I198" s="159"/>
      <c r="J198" s="160">
        <f t="shared" ref="J198:J216" si="0">ROUND(I198*H198,2)</f>
        <v>0</v>
      </c>
      <c r="K198" s="156" t="s">
        <v>19</v>
      </c>
      <c r="L198" s="161"/>
      <c r="M198" s="162" t="s">
        <v>19</v>
      </c>
      <c r="N198" s="163" t="s">
        <v>45</v>
      </c>
      <c r="P198" s="130">
        <f t="shared" ref="P198:P216" si="1">O198*H198</f>
        <v>0</v>
      </c>
      <c r="Q198" s="130">
        <v>0</v>
      </c>
      <c r="R198" s="130">
        <f t="shared" ref="R198:R216" si="2">Q198*H198</f>
        <v>0</v>
      </c>
      <c r="S198" s="130">
        <v>0</v>
      </c>
      <c r="T198" s="131">
        <f t="shared" ref="T198:T216" si="3">S198*H198</f>
        <v>0</v>
      </c>
      <c r="AR198" s="132" t="s">
        <v>167</v>
      </c>
      <c r="AT198" s="132" t="s">
        <v>168</v>
      </c>
      <c r="AU198" s="132" t="s">
        <v>84</v>
      </c>
      <c r="AY198" s="16" t="s">
        <v>120</v>
      </c>
      <c r="BE198" s="133">
        <f t="shared" ref="BE198:BE216" si="4">IF(N198="základní",J198,0)</f>
        <v>0</v>
      </c>
      <c r="BF198" s="133">
        <f t="shared" ref="BF198:BF216" si="5">IF(N198="snížená",J198,0)</f>
        <v>0</v>
      </c>
      <c r="BG198" s="133">
        <f t="shared" ref="BG198:BG216" si="6">IF(N198="zákl. přenesená",J198,0)</f>
        <v>0</v>
      </c>
      <c r="BH198" s="133">
        <f t="shared" ref="BH198:BH216" si="7">IF(N198="sníž. přenesená",J198,0)</f>
        <v>0</v>
      </c>
      <c r="BI198" s="133">
        <f t="shared" ref="BI198:BI216" si="8">IF(N198="nulová",J198,0)</f>
        <v>0</v>
      </c>
      <c r="BJ198" s="16" t="s">
        <v>82</v>
      </c>
      <c r="BK198" s="133">
        <f t="shared" ref="BK198:BK216" si="9">ROUND(I198*H198,2)</f>
        <v>0</v>
      </c>
      <c r="BL198" s="16" t="s">
        <v>127</v>
      </c>
      <c r="BM198" s="132" t="s">
        <v>378</v>
      </c>
    </row>
    <row r="199" spans="2:65" s="1" customFormat="1" ht="16.5" customHeight="1">
      <c r="B199" s="31"/>
      <c r="C199" s="154" t="s">
        <v>379</v>
      </c>
      <c r="D199" s="154" t="s">
        <v>168</v>
      </c>
      <c r="E199" s="155" t="s">
        <v>380</v>
      </c>
      <c r="F199" s="156" t="s">
        <v>381</v>
      </c>
      <c r="G199" s="157" t="s">
        <v>125</v>
      </c>
      <c r="H199" s="158">
        <v>70</v>
      </c>
      <c r="I199" s="159"/>
      <c r="J199" s="160">
        <f t="shared" si="0"/>
        <v>0</v>
      </c>
      <c r="K199" s="156" t="s">
        <v>19</v>
      </c>
      <c r="L199" s="161"/>
      <c r="M199" s="162" t="s">
        <v>19</v>
      </c>
      <c r="N199" s="163" t="s">
        <v>45</v>
      </c>
      <c r="P199" s="130">
        <f t="shared" si="1"/>
        <v>0</v>
      </c>
      <c r="Q199" s="130">
        <v>0</v>
      </c>
      <c r="R199" s="130">
        <f t="shared" si="2"/>
        <v>0</v>
      </c>
      <c r="S199" s="130">
        <v>0</v>
      </c>
      <c r="T199" s="131">
        <f t="shared" si="3"/>
        <v>0</v>
      </c>
      <c r="AR199" s="132" t="s">
        <v>167</v>
      </c>
      <c r="AT199" s="132" t="s">
        <v>168</v>
      </c>
      <c r="AU199" s="132" t="s">
        <v>84</v>
      </c>
      <c r="AY199" s="16" t="s">
        <v>120</v>
      </c>
      <c r="BE199" s="133">
        <f t="shared" si="4"/>
        <v>0</v>
      </c>
      <c r="BF199" s="133">
        <f t="shared" si="5"/>
        <v>0</v>
      </c>
      <c r="BG199" s="133">
        <f t="shared" si="6"/>
        <v>0</v>
      </c>
      <c r="BH199" s="133">
        <f t="shared" si="7"/>
        <v>0</v>
      </c>
      <c r="BI199" s="133">
        <f t="shared" si="8"/>
        <v>0</v>
      </c>
      <c r="BJ199" s="16" t="s">
        <v>82</v>
      </c>
      <c r="BK199" s="133">
        <f t="shared" si="9"/>
        <v>0</v>
      </c>
      <c r="BL199" s="16" t="s">
        <v>127</v>
      </c>
      <c r="BM199" s="132" t="s">
        <v>382</v>
      </c>
    </row>
    <row r="200" spans="2:65" s="1" customFormat="1" ht="16.5" customHeight="1">
      <c r="B200" s="31"/>
      <c r="C200" s="154" t="s">
        <v>383</v>
      </c>
      <c r="D200" s="154" t="s">
        <v>168</v>
      </c>
      <c r="E200" s="155" t="s">
        <v>384</v>
      </c>
      <c r="F200" s="156" t="s">
        <v>385</v>
      </c>
      <c r="G200" s="157" t="s">
        <v>125</v>
      </c>
      <c r="H200" s="158">
        <v>257</v>
      </c>
      <c r="I200" s="159"/>
      <c r="J200" s="160">
        <f t="shared" si="0"/>
        <v>0</v>
      </c>
      <c r="K200" s="156" t="s">
        <v>19</v>
      </c>
      <c r="L200" s="161"/>
      <c r="M200" s="162" t="s">
        <v>19</v>
      </c>
      <c r="N200" s="163" t="s">
        <v>45</v>
      </c>
      <c r="P200" s="130">
        <f t="shared" si="1"/>
        <v>0</v>
      </c>
      <c r="Q200" s="130">
        <v>0</v>
      </c>
      <c r="R200" s="130">
        <f t="shared" si="2"/>
        <v>0</v>
      </c>
      <c r="S200" s="130">
        <v>0</v>
      </c>
      <c r="T200" s="131">
        <f t="shared" si="3"/>
        <v>0</v>
      </c>
      <c r="AR200" s="132" t="s">
        <v>167</v>
      </c>
      <c r="AT200" s="132" t="s">
        <v>168</v>
      </c>
      <c r="AU200" s="132" t="s">
        <v>84</v>
      </c>
      <c r="AY200" s="16" t="s">
        <v>120</v>
      </c>
      <c r="BE200" s="133">
        <f t="shared" si="4"/>
        <v>0</v>
      </c>
      <c r="BF200" s="133">
        <f t="shared" si="5"/>
        <v>0</v>
      </c>
      <c r="BG200" s="133">
        <f t="shared" si="6"/>
        <v>0</v>
      </c>
      <c r="BH200" s="133">
        <f t="shared" si="7"/>
        <v>0</v>
      </c>
      <c r="BI200" s="133">
        <f t="shared" si="8"/>
        <v>0</v>
      </c>
      <c r="BJ200" s="16" t="s">
        <v>82</v>
      </c>
      <c r="BK200" s="133">
        <f t="shared" si="9"/>
        <v>0</v>
      </c>
      <c r="BL200" s="16" t="s">
        <v>127</v>
      </c>
      <c r="BM200" s="132" t="s">
        <v>386</v>
      </c>
    </row>
    <row r="201" spans="2:65" s="1" customFormat="1" ht="16.5" customHeight="1">
      <c r="B201" s="31"/>
      <c r="C201" s="154" t="s">
        <v>387</v>
      </c>
      <c r="D201" s="154" t="s">
        <v>168</v>
      </c>
      <c r="E201" s="155" t="s">
        <v>388</v>
      </c>
      <c r="F201" s="156" t="s">
        <v>389</v>
      </c>
      <c r="G201" s="157" t="s">
        <v>125</v>
      </c>
      <c r="H201" s="158">
        <v>161</v>
      </c>
      <c r="I201" s="159"/>
      <c r="J201" s="160">
        <f t="shared" si="0"/>
        <v>0</v>
      </c>
      <c r="K201" s="156" t="s">
        <v>19</v>
      </c>
      <c r="L201" s="161"/>
      <c r="M201" s="162" t="s">
        <v>19</v>
      </c>
      <c r="N201" s="163" t="s">
        <v>45</v>
      </c>
      <c r="P201" s="130">
        <f t="shared" si="1"/>
        <v>0</v>
      </c>
      <c r="Q201" s="130">
        <v>0</v>
      </c>
      <c r="R201" s="130">
        <f t="shared" si="2"/>
        <v>0</v>
      </c>
      <c r="S201" s="130">
        <v>0</v>
      </c>
      <c r="T201" s="131">
        <f t="shared" si="3"/>
        <v>0</v>
      </c>
      <c r="AR201" s="132" t="s">
        <v>167</v>
      </c>
      <c r="AT201" s="132" t="s">
        <v>168</v>
      </c>
      <c r="AU201" s="132" t="s">
        <v>84</v>
      </c>
      <c r="AY201" s="16" t="s">
        <v>120</v>
      </c>
      <c r="BE201" s="133">
        <f t="shared" si="4"/>
        <v>0</v>
      </c>
      <c r="BF201" s="133">
        <f t="shared" si="5"/>
        <v>0</v>
      </c>
      <c r="BG201" s="133">
        <f t="shared" si="6"/>
        <v>0</v>
      </c>
      <c r="BH201" s="133">
        <f t="shared" si="7"/>
        <v>0</v>
      </c>
      <c r="BI201" s="133">
        <f t="shared" si="8"/>
        <v>0</v>
      </c>
      <c r="BJ201" s="16" t="s">
        <v>82</v>
      </c>
      <c r="BK201" s="133">
        <f t="shared" si="9"/>
        <v>0</v>
      </c>
      <c r="BL201" s="16" t="s">
        <v>127</v>
      </c>
      <c r="BM201" s="132" t="s">
        <v>390</v>
      </c>
    </row>
    <row r="202" spans="2:65" s="1" customFormat="1" ht="16.5" customHeight="1">
      <c r="B202" s="31"/>
      <c r="C202" s="154" t="s">
        <v>391</v>
      </c>
      <c r="D202" s="154" t="s">
        <v>168</v>
      </c>
      <c r="E202" s="155" t="s">
        <v>392</v>
      </c>
      <c r="F202" s="156" t="s">
        <v>393</v>
      </c>
      <c r="G202" s="157" t="s">
        <v>125</v>
      </c>
      <c r="H202" s="158">
        <v>66</v>
      </c>
      <c r="I202" s="159"/>
      <c r="J202" s="160">
        <f t="shared" si="0"/>
        <v>0</v>
      </c>
      <c r="K202" s="156" t="s">
        <v>19</v>
      </c>
      <c r="L202" s="161"/>
      <c r="M202" s="162" t="s">
        <v>19</v>
      </c>
      <c r="N202" s="163" t="s">
        <v>45</v>
      </c>
      <c r="P202" s="130">
        <f t="shared" si="1"/>
        <v>0</v>
      </c>
      <c r="Q202" s="130">
        <v>0</v>
      </c>
      <c r="R202" s="130">
        <f t="shared" si="2"/>
        <v>0</v>
      </c>
      <c r="S202" s="130">
        <v>0</v>
      </c>
      <c r="T202" s="131">
        <f t="shared" si="3"/>
        <v>0</v>
      </c>
      <c r="AR202" s="132" t="s">
        <v>167</v>
      </c>
      <c r="AT202" s="132" t="s">
        <v>168</v>
      </c>
      <c r="AU202" s="132" t="s">
        <v>84</v>
      </c>
      <c r="AY202" s="16" t="s">
        <v>120</v>
      </c>
      <c r="BE202" s="133">
        <f t="shared" si="4"/>
        <v>0</v>
      </c>
      <c r="BF202" s="133">
        <f t="shared" si="5"/>
        <v>0</v>
      </c>
      <c r="BG202" s="133">
        <f t="shared" si="6"/>
        <v>0</v>
      </c>
      <c r="BH202" s="133">
        <f t="shared" si="7"/>
        <v>0</v>
      </c>
      <c r="BI202" s="133">
        <f t="shared" si="8"/>
        <v>0</v>
      </c>
      <c r="BJ202" s="16" t="s">
        <v>82</v>
      </c>
      <c r="BK202" s="133">
        <f t="shared" si="9"/>
        <v>0</v>
      </c>
      <c r="BL202" s="16" t="s">
        <v>127</v>
      </c>
      <c r="BM202" s="132" t="s">
        <v>394</v>
      </c>
    </row>
    <row r="203" spans="2:65" s="1" customFormat="1" ht="16.5" customHeight="1">
      <c r="B203" s="31"/>
      <c r="C203" s="154" t="s">
        <v>395</v>
      </c>
      <c r="D203" s="154" t="s">
        <v>168</v>
      </c>
      <c r="E203" s="155" t="s">
        <v>396</v>
      </c>
      <c r="F203" s="156" t="s">
        <v>397</v>
      </c>
      <c r="G203" s="157" t="s">
        <v>125</v>
      </c>
      <c r="H203" s="158">
        <v>42</v>
      </c>
      <c r="I203" s="159"/>
      <c r="J203" s="160">
        <f t="shared" si="0"/>
        <v>0</v>
      </c>
      <c r="K203" s="156" t="s">
        <v>19</v>
      </c>
      <c r="L203" s="161"/>
      <c r="M203" s="162" t="s">
        <v>19</v>
      </c>
      <c r="N203" s="163" t="s">
        <v>45</v>
      </c>
      <c r="P203" s="130">
        <f t="shared" si="1"/>
        <v>0</v>
      </c>
      <c r="Q203" s="130">
        <v>0</v>
      </c>
      <c r="R203" s="130">
        <f t="shared" si="2"/>
        <v>0</v>
      </c>
      <c r="S203" s="130">
        <v>0</v>
      </c>
      <c r="T203" s="131">
        <f t="shared" si="3"/>
        <v>0</v>
      </c>
      <c r="AR203" s="132" t="s">
        <v>167</v>
      </c>
      <c r="AT203" s="132" t="s">
        <v>168</v>
      </c>
      <c r="AU203" s="132" t="s">
        <v>84</v>
      </c>
      <c r="AY203" s="16" t="s">
        <v>120</v>
      </c>
      <c r="BE203" s="133">
        <f t="shared" si="4"/>
        <v>0</v>
      </c>
      <c r="BF203" s="133">
        <f t="shared" si="5"/>
        <v>0</v>
      </c>
      <c r="BG203" s="133">
        <f t="shared" si="6"/>
        <v>0</v>
      </c>
      <c r="BH203" s="133">
        <f t="shared" si="7"/>
        <v>0</v>
      </c>
      <c r="BI203" s="133">
        <f t="shared" si="8"/>
        <v>0</v>
      </c>
      <c r="BJ203" s="16" t="s">
        <v>82</v>
      </c>
      <c r="BK203" s="133">
        <f t="shared" si="9"/>
        <v>0</v>
      </c>
      <c r="BL203" s="16" t="s">
        <v>127</v>
      </c>
      <c r="BM203" s="132" t="s">
        <v>398</v>
      </c>
    </row>
    <row r="204" spans="2:65" s="1" customFormat="1" ht="16.5" customHeight="1">
      <c r="B204" s="31"/>
      <c r="C204" s="154" t="s">
        <v>399</v>
      </c>
      <c r="D204" s="154" t="s">
        <v>168</v>
      </c>
      <c r="E204" s="155" t="s">
        <v>400</v>
      </c>
      <c r="F204" s="156" t="s">
        <v>401</v>
      </c>
      <c r="G204" s="157" t="s">
        <v>125</v>
      </c>
      <c r="H204" s="158">
        <v>14</v>
      </c>
      <c r="I204" s="159"/>
      <c r="J204" s="160">
        <f t="shared" si="0"/>
        <v>0</v>
      </c>
      <c r="K204" s="156" t="s">
        <v>19</v>
      </c>
      <c r="L204" s="161"/>
      <c r="M204" s="162" t="s">
        <v>19</v>
      </c>
      <c r="N204" s="163" t="s">
        <v>45</v>
      </c>
      <c r="P204" s="130">
        <f t="shared" si="1"/>
        <v>0</v>
      </c>
      <c r="Q204" s="130">
        <v>0</v>
      </c>
      <c r="R204" s="130">
        <f t="shared" si="2"/>
        <v>0</v>
      </c>
      <c r="S204" s="130">
        <v>0</v>
      </c>
      <c r="T204" s="131">
        <f t="shared" si="3"/>
        <v>0</v>
      </c>
      <c r="AR204" s="132" t="s">
        <v>167</v>
      </c>
      <c r="AT204" s="132" t="s">
        <v>168</v>
      </c>
      <c r="AU204" s="132" t="s">
        <v>84</v>
      </c>
      <c r="AY204" s="16" t="s">
        <v>120</v>
      </c>
      <c r="BE204" s="133">
        <f t="shared" si="4"/>
        <v>0</v>
      </c>
      <c r="BF204" s="133">
        <f t="shared" si="5"/>
        <v>0</v>
      </c>
      <c r="BG204" s="133">
        <f t="shared" si="6"/>
        <v>0</v>
      </c>
      <c r="BH204" s="133">
        <f t="shared" si="7"/>
        <v>0</v>
      </c>
      <c r="BI204" s="133">
        <f t="shared" si="8"/>
        <v>0</v>
      </c>
      <c r="BJ204" s="16" t="s">
        <v>82</v>
      </c>
      <c r="BK204" s="133">
        <f t="shared" si="9"/>
        <v>0</v>
      </c>
      <c r="BL204" s="16" t="s">
        <v>127</v>
      </c>
      <c r="BM204" s="132" t="s">
        <v>402</v>
      </c>
    </row>
    <row r="205" spans="2:65" s="1" customFormat="1" ht="16.5" customHeight="1">
      <c r="B205" s="31"/>
      <c r="C205" s="154" t="s">
        <v>403</v>
      </c>
      <c r="D205" s="154" t="s">
        <v>168</v>
      </c>
      <c r="E205" s="155" t="s">
        <v>404</v>
      </c>
      <c r="F205" s="156" t="s">
        <v>405</v>
      </c>
      <c r="G205" s="157" t="s">
        <v>125</v>
      </c>
      <c r="H205" s="158">
        <v>147</v>
      </c>
      <c r="I205" s="159"/>
      <c r="J205" s="160">
        <f t="shared" si="0"/>
        <v>0</v>
      </c>
      <c r="K205" s="156" t="s">
        <v>19</v>
      </c>
      <c r="L205" s="161"/>
      <c r="M205" s="162" t="s">
        <v>19</v>
      </c>
      <c r="N205" s="163" t="s">
        <v>45</v>
      </c>
      <c r="P205" s="130">
        <f t="shared" si="1"/>
        <v>0</v>
      </c>
      <c r="Q205" s="130">
        <v>0</v>
      </c>
      <c r="R205" s="130">
        <f t="shared" si="2"/>
        <v>0</v>
      </c>
      <c r="S205" s="130">
        <v>0</v>
      </c>
      <c r="T205" s="131">
        <f t="shared" si="3"/>
        <v>0</v>
      </c>
      <c r="AR205" s="132" t="s">
        <v>167</v>
      </c>
      <c r="AT205" s="132" t="s">
        <v>168</v>
      </c>
      <c r="AU205" s="132" t="s">
        <v>84</v>
      </c>
      <c r="AY205" s="16" t="s">
        <v>120</v>
      </c>
      <c r="BE205" s="133">
        <f t="shared" si="4"/>
        <v>0</v>
      </c>
      <c r="BF205" s="133">
        <f t="shared" si="5"/>
        <v>0</v>
      </c>
      <c r="BG205" s="133">
        <f t="shared" si="6"/>
        <v>0</v>
      </c>
      <c r="BH205" s="133">
        <f t="shared" si="7"/>
        <v>0</v>
      </c>
      <c r="BI205" s="133">
        <f t="shared" si="8"/>
        <v>0</v>
      </c>
      <c r="BJ205" s="16" t="s">
        <v>82</v>
      </c>
      <c r="BK205" s="133">
        <f t="shared" si="9"/>
        <v>0</v>
      </c>
      <c r="BL205" s="16" t="s">
        <v>127</v>
      </c>
      <c r="BM205" s="132" t="s">
        <v>406</v>
      </c>
    </row>
    <row r="206" spans="2:65" s="1" customFormat="1" ht="16.5" customHeight="1">
      <c r="B206" s="31"/>
      <c r="C206" s="154" t="s">
        <v>407</v>
      </c>
      <c r="D206" s="154" t="s">
        <v>168</v>
      </c>
      <c r="E206" s="155" t="s">
        <v>408</v>
      </c>
      <c r="F206" s="156" t="s">
        <v>409</v>
      </c>
      <c r="G206" s="157" t="s">
        <v>125</v>
      </c>
      <c r="H206" s="158">
        <v>113</v>
      </c>
      <c r="I206" s="159"/>
      <c r="J206" s="160">
        <f t="shared" si="0"/>
        <v>0</v>
      </c>
      <c r="K206" s="156" t="s">
        <v>19</v>
      </c>
      <c r="L206" s="161"/>
      <c r="M206" s="162" t="s">
        <v>19</v>
      </c>
      <c r="N206" s="163" t="s">
        <v>45</v>
      </c>
      <c r="P206" s="130">
        <f t="shared" si="1"/>
        <v>0</v>
      </c>
      <c r="Q206" s="130">
        <v>0</v>
      </c>
      <c r="R206" s="130">
        <f t="shared" si="2"/>
        <v>0</v>
      </c>
      <c r="S206" s="130">
        <v>0</v>
      </c>
      <c r="T206" s="131">
        <f t="shared" si="3"/>
        <v>0</v>
      </c>
      <c r="AR206" s="132" t="s">
        <v>167</v>
      </c>
      <c r="AT206" s="132" t="s">
        <v>168</v>
      </c>
      <c r="AU206" s="132" t="s">
        <v>84</v>
      </c>
      <c r="AY206" s="16" t="s">
        <v>120</v>
      </c>
      <c r="BE206" s="133">
        <f t="shared" si="4"/>
        <v>0</v>
      </c>
      <c r="BF206" s="133">
        <f t="shared" si="5"/>
        <v>0</v>
      </c>
      <c r="BG206" s="133">
        <f t="shared" si="6"/>
        <v>0</v>
      </c>
      <c r="BH206" s="133">
        <f t="shared" si="7"/>
        <v>0</v>
      </c>
      <c r="BI206" s="133">
        <f t="shared" si="8"/>
        <v>0</v>
      </c>
      <c r="BJ206" s="16" t="s">
        <v>82</v>
      </c>
      <c r="BK206" s="133">
        <f t="shared" si="9"/>
        <v>0</v>
      </c>
      <c r="BL206" s="16" t="s">
        <v>127</v>
      </c>
      <c r="BM206" s="132" t="s">
        <v>410</v>
      </c>
    </row>
    <row r="207" spans="2:65" s="1" customFormat="1" ht="16.5" customHeight="1">
      <c r="B207" s="31"/>
      <c r="C207" s="154" t="s">
        <v>411</v>
      </c>
      <c r="D207" s="154" t="s">
        <v>168</v>
      </c>
      <c r="E207" s="155" t="s">
        <v>412</v>
      </c>
      <c r="F207" s="156" t="s">
        <v>413</v>
      </c>
      <c r="G207" s="157" t="s">
        <v>125</v>
      </c>
      <c r="H207" s="158">
        <v>39</v>
      </c>
      <c r="I207" s="159"/>
      <c r="J207" s="160">
        <f t="shared" si="0"/>
        <v>0</v>
      </c>
      <c r="K207" s="156" t="s">
        <v>19</v>
      </c>
      <c r="L207" s="161"/>
      <c r="M207" s="162" t="s">
        <v>19</v>
      </c>
      <c r="N207" s="163" t="s">
        <v>45</v>
      </c>
      <c r="P207" s="130">
        <f t="shared" si="1"/>
        <v>0</v>
      </c>
      <c r="Q207" s="130">
        <v>0</v>
      </c>
      <c r="R207" s="130">
        <f t="shared" si="2"/>
        <v>0</v>
      </c>
      <c r="S207" s="130">
        <v>0</v>
      </c>
      <c r="T207" s="131">
        <f t="shared" si="3"/>
        <v>0</v>
      </c>
      <c r="AR207" s="132" t="s">
        <v>167</v>
      </c>
      <c r="AT207" s="132" t="s">
        <v>168</v>
      </c>
      <c r="AU207" s="132" t="s">
        <v>84</v>
      </c>
      <c r="AY207" s="16" t="s">
        <v>120</v>
      </c>
      <c r="BE207" s="133">
        <f t="shared" si="4"/>
        <v>0</v>
      </c>
      <c r="BF207" s="133">
        <f t="shared" si="5"/>
        <v>0</v>
      </c>
      <c r="BG207" s="133">
        <f t="shared" si="6"/>
        <v>0</v>
      </c>
      <c r="BH207" s="133">
        <f t="shared" si="7"/>
        <v>0</v>
      </c>
      <c r="BI207" s="133">
        <f t="shared" si="8"/>
        <v>0</v>
      </c>
      <c r="BJ207" s="16" t="s">
        <v>82</v>
      </c>
      <c r="BK207" s="133">
        <f t="shared" si="9"/>
        <v>0</v>
      </c>
      <c r="BL207" s="16" t="s">
        <v>127</v>
      </c>
      <c r="BM207" s="132" t="s">
        <v>414</v>
      </c>
    </row>
    <row r="208" spans="2:65" s="1" customFormat="1" ht="16.5" customHeight="1">
      <c r="B208" s="31"/>
      <c r="C208" s="154" t="s">
        <v>415</v>
      </c>
      <c r="D208" s="154" t="s">
        <v>168</v>
      </c>
      <c r="E208" s="155" t="s">
        <v>416</v>
      </c>
      <c r="F208" s="156" t="s">
        <v>417</v>
      </c>
      <c r="G208" s="157" t="s">
        <v>125</v>
      </c>
      <c r="H208" s="158">
        <v>74</v>
      </c>
      <c r="I208" s="159"/>
      <c r="J208" s="160">
        <f t="shared" si="0"/>
        <v>0</v>
      </c>
      <c r="K208" s="156" t="s">
        <v>19</v>
      </c>
      <c r="L208" s="161"/>
      <c r="M208" s="162" t="s">
        <v>19</v>
      </c>
      <c r="N208" s="163" t="s">
        <v>45</v>
      </c>
      <c r="P208" s="130">
        <f t="shared" si="1"/>
        <v>0</v>
      </c>
      <c r="Q208" s="130">
        <v>0</v>
      </c>
      <c r="R208" s="130">
        <f t="shared" si="2"/>
        <v>0</v>
      </c>
      <c r="S208" s="130">
        <v>0</v>
      </c>
      <c r="T208" s="131">
        <f t="shared" si="3"/>
        <v>0</v>
      </c>
      <c r="AR208" s="132" t="s">
        <v>167</v>
      </c>
      <c r="AT208" s="132" t="s">
        <v>168</v>
      </c>
      <c r="AU208" s="132" t="s">
        <v>84</v>
      </c>
      <c r="AY208" s="16" t="s">
        <v>120</v>
      </c>
      <c r="BE208" s="133">
        <f t="shared" si="4"/>
        <v>0</v>
      </c>
      <c r="BF208" s="133">
        <f t="shared" si="5"/>
        <v>0</v>
      </c>
      <c r="BG208" s="133">
        <f t="shared" si="6"/>
        <v>0</v>
      </c>
      <c r="BH208" s="133">
        <f t="shared" si="7"/>
        <v>0</v>
      </c>
      <c r="BI208" s="133">
        <f t="shared" si="8"/>
        <v>0</v>
      </c>
      <c r="BJ208" s="16" t="s">
        <v>82</v>
      </c>
      <c r="BK208" s="133">
        <f t="shared" si="9"/>
        <v>0</v>
      </c>
      <c r="BL208" s="16" t="s">
        <v>127</v>
      </c>
      <c r="BM208" s="132" t="s">
        <v>418</v>
      </c>
    </row>
    <row r="209" spans="2:65" s="1" customFormat="1" ht="16.5" customHeight="1">
      <c r="B209" s="31"/>
      <c r="C209" s="154" t="s">
        <v>419</v>
      </c>
      <c r="D209" s="154" t="s">
        <v>168</v>
      </c>
      <c r="E209" s="155" t="s">
        <v>420</v>
      </c>
      <c r="F209" s="156" t="s">
        <v>421</v>
      </c>
      <c r="G209" s="157" t="s">
        <v>125</v>
      </c>
      <c r="H209" s="158">
        <v>42</v>
      </c>
      <c r="I209" s="159"/>
      <c r="J209" s="160">
        <f t="shared" si="0"/>
        <v>0</v>
      </c>
      <c r="K209" s="156" t="s">
        <v>19</v>
      </c>
      <c r="L209" s="161"/>
      <c r="M209" s="162" t="s">
        <v>19</v>
      </c>
      <c r="N209" s="163" t="s">
        <v>45</v>
      </c>
      <c r="P209" s="130">
        <f t="shared" si="1"/>
        <v>0</v>
      </c>
      <c r="Q209" s="130">
        <v>0</v>
      </c>
      <c r="R209" s="130">
        <f t="shared" si="2"/>
        <v>0</v>
      </c>
      <c r="S209" s="130">
        <v>0</v>
      </c>
      <c r="T209" s="131">
        <f t="shared" si="3"/>
        <v>0</v>
      </c>
      <c r="AR209" s="132" t="s">
        <v>167</v>
      </c>
      <c r="AT209" s="132" t="s">
        <v>168</v>
      </c>
      <c r="AU209" s="132" t="s">
        <v>84</v>
      </c>
      <c r="AY209" s="16" t="s">
        <v>120</v>
      </c>
      <c r="BE209" s="133">
        <f t="shared" si="4"/>
        <v>0</v>
      </c>
      <c r="BF209" s="133">
        <f t="shared" si="5"/>
        <v>0</v>
      </c>
      <c r="BG209" s="133">
        <f t="shared" si="6"/>
        <v>0</v>
      </c>
      <c r="BH209" s="133">
        <f t="shared" si="7"/>
        <v>0</v>
      </c>
      <c r="BI209" s="133">
        <f t="shared" si="8"/>
        <v>0</v>
      </c>
      <c r="BJ209" s="16" t="s">
        <v>82</v>
      </c>
      <c r="BK209" s="133">
        <f t="shared" si="9"/>
        <v>0</v>
      </c>
      <c r="BL209" s="16" t="s">
        <v>127</v>
      </c>
      <c r="BM209" s="132" t="s">
        <v>422</v>
      </c>
    </row>
    <row r="210" spans="2:65" s="1" customFormat="1" ht="16.5" customHeight="1">
      <c r="B210" s="31"/>
      <c r="C210" s="154" t="s">
        <v>423</v>
      </c>
      <c r="D210" s="154" t="s">
        <v>168</v>
      </c>
      <c r="E210" s="155" t="s">
        <v>424</v>
      </c>
      <c r="F210" s="156" t="s">
        <v>425</v>
      </c>
      <c r="G210" s="157" t="s">
        <v>125</v>
      </c>
      <c r="H210" s="158">
        <v>63</v>
      </c>
      <c r="I210" s="159"/>
      <c r="J210" s="160">
        <f t="shared" si="0"/>
        <v>0</v>
      </c>
      <c r="K210" s="156" t="s">
        <v>19</v>
      </c>
      <c r="L210" s="161"/>
      <c r="M210" s="162" t="s">
        <v>19</v>
      </c>
      <c r="N210" s="163" t="s">
        <v>45</v>
      </c>
      <c r="P210" s="130">
        <f t="shared" si="1"/>
        <v>0</v>
      </c>
      <c r="Q210" s="130">
        <v>0</v>
      </c>
      <c r="R210" s="130">
        <f t="shared" si="2"/>
        <v>0</v>
      </c>
      <c r="S210" s="130">
        <v>0</v>
      </c>
      <c r="T210" s="131">
        <f t="shared" si="3"/>
        <v>0</v>
      </c>
      <c r="AR210" s="132" t="s">
        <v>167</v>
      </c>
      <c r="AT210" s="132" t="s">
        <v>168</v>
      </c>
      <c r="AU210" s="132" t="s">
        <v>84</v>
      </c>
      <c r="AY210" s="16" t="s">
        <v>120</v>
      </c>
      <c r="BE210" s="133">
        <f t="shared" si="4"/>
        <v>0</v>
      </c>
      <c r="BF210" s="133">
        <f t="shared" si="5"/>
        <v>0</v>
      </c>
      <c r="BG210" s="133">
        <f t="shared" si="6"/>
        <v>0</v>
      </c>
      <c r="BH210" s="133">
        <f t="shared" si="7"/>
        <v>0</v>
      </c>
      <c r="BI210" s="133">
        <f t="shared" si="8"/>
        <v>0</v>
      </c>
      <c r="BJ210" s="16" t="s">
        <v>82</v>
      </c>
      <c r="BK210" s="133">
        <f t="shared" si="9"/>
        <v>0</v>
      </c>
      <c r="BL210" s="16" t="s">
        <v>127</v>
      </c>
      <c r="BM210" s="132" t="s">
        <v>426</v>
      </c>
    </row>
    <row r="211" spans="2:65" s="1" customFormat="1" ht="16.5" customHeight="1">
      <c r="B211" s="31"/>
      <c r="C211" s="154" t="s">
        <v>427</v>
      </c>
      <c r="D211" s="154" t="s">
        <v>168</v>
      </c>
      <c r="E211" s="155" t="s">
        <v>428</v>
      </c>
      <c r="F211" s="156" t="s">
        <v>429</v>
      </c>
      <c r="G211" s="157" t="s">
        <v>125</v>
      </c>
      <c r="H211" s="158">
        <v>21</v>
      </c>
      <c r="I211" s="159"/>
      <c r="J211" s="160">
        <f t="shared" si="0"/>
        <v>0</v>
      </c>
      <c r="K211" s="156" t="s">
        <v>19</v>
      </c>
      <c r="L211" s="161"/>
      <c r="M211" s="162" t="s">
        <v>19</v>
      </c>
      <c r="N211" s="163" t="s">
        <v>45</v>
      </c>
      <c r="P211" s="130">
        <f t="shared" si="1"/>
        <v>0</v>
      </c>
      <c r="Q211" s="130">
        <v>0</v>
      </c>
      <c r="R211" s="130">
        <f t="shared" si="2"/>
        <v>0</v>
      </c>
      <c r="S211" s="130">
        <v>0</v>
      </c>
      <c r="T211" s="131">
        <f t="shared" si="3"/>
        <v>0</v>
      </c>
      <c r="AR211" s="132" t="s">
        <v>167</v>
      </c>
      <c r="AT211" s="132" t="s">
        <v>168</v>
      </c>
      <c r="AU211" s="132" t="s">
        <v>84</v>
      </c>
      <c r="AY211" s="16" t="s">
        <v>120</v>
      </c>
      <c r="BE211" s="133">
        <f t="shared" si="4"/>
        <v>0</v>
      </c>
      <c r="BF211" s="133">
        <f t="shared" si="5"/>
        <v>0</v>
      </c>
      <c r="BG211" s="133">
        <f t="shared" si="6"/>
        <v>0</v>
      </c>
      <c r="BH211" s="133">
        <f t="shared" si="7"/>
        <v>0</v>
      </c>
      <c r="BI211" s="133">
        <f t="shared" si="8"/>
        <v>0</v>
      </c>
      <c r="BJ211" s="16" t="s">
        <v>82</v>
      </c>
      <c r="BK211" s="133">
        <f t="shared" si="9"/>
        <v>0</v>
      </c>
      <c r="BL211" s="16" t="s">
        <v>127</v>
      </c>
      <c r="BM211" s="132" t="s">
        <v>430</v>
      </c>
    </row>
    <row r="212" spans="2:65" s="1" customFormat="1" ht="16.5" customHeight="1">
      <c r="B212" s="31"/>
      <c r="C212" s="154" t="s">
        <v>431</v>
      </c>
      <c r="D212" s="154" t="s">
        <v>168</v>
      </c>
      <c r="E212" s="155" t="s">
        <v>432</v>
      </c>
      <c r="F212" s="156" t="s">
        <v>433</v>
      </c>
      <c r="G212" s="157" t="s">
        <v>125</v>
      </c>
      <c r="H212" s="158">
        <v>113</v>
      </c>
      <c r="I212" s="159"/>
      <c r="J212" s="160">
        <f t="shared" si="0"/>
        <v>0</v>
      </c>
      <c r="K212" s="156" t="s">
        <v>19</v>
      </c>
      <c r="L212" s="161"/>
      <c r="M212" s="162" t="s">
        <v>19</v>
      </c>
      <c r="N212" s="163" t="s">
        <v>45</v>
      </c>
      <c r="P212" s="130">
        <f t="shared" si="1"/>
        <v>0</v>
      </c>
      <c r="Q212" s="130">
        <v>0</v>
      </c>
      <c r="R212" s="130">
        <f t="shared" si="2"/>
        <v>0</v>
      </c>
      <c r="S212" s="130">
        <v>0</v>
      </c>
      <c r="T212" s="131">
        <f t="shared" si="3"/>
        <v>0</v>
      </c>
      <c r="AR212" s="132" t="s">
        <v>167</v>
      </c>
      <c r="AT212" s="132" t="s">
        <v>168</v>
      </c>
      <c r="AU212" s="132" t="s">
        <v>84</v>
      </c>
      <c r="AY212" s="16" t="s">
        <v>120</v>
      </c>
      <c r="BE212" s="133">
        <f t="shared" si="4"/>
        <v>0</v>
      </c>
      <c r="BF212" s="133">
        <f t="shared" si="5"/>
        <v>0</v>
      </c>
      <c r="BG212" s="133">
        <f t="shared" si="6"/>
        <v>0</v>
      </c>
      <c r="BH212" s="133">
        <f t="shared" si="7"/>
        <v>0</v>
      </c>
      <c r="BI212" s="133">
        <f t="shared" si="8"/>
        <v>0</v>
      </c>
      <c r="BJ212" s="16" t="s">
        <v>82</v>
      </c>
      <c r="BK212" s="133">
        <f t="shared" si="9"/>
        <v>0</v>
      </c>
      <c r="BL212" s="16" t="s">
        <v>127</v>
      </c>
      <c r="BM212" s="132" t="s">
        <v>434</v>
      </c>
    </row>
    <row r="213" spans="2:65" s="1" customFormat="1" ht="16.5" customHeight="1">
      <c r="B213" s="31"/>
      <c r="C213" s="154" t="s">
        <v>435</v>
      </c>
      <c r="D213" s="154" t="s">
        <v>168</v>
      </c>
      <c r="E213" s="155" t="s">
        <v>436</v>
      </c>
      <c r="F213" s="156" t="s">
        <v>437</v>
      </c>
      <c r="G213" s="157" t="s">
        <v>125</v>
      </c>
      <c r="H213" s="158">
        <v>32</v>
      </c>
      <c r="I213" s="159"/>
      <c r="J213" s="160">
        <f t="shared" si="0"/>
        <v>0</v>
      </c>
      <c r="K213" s="156" t="s">
        <v>19</v>
      </c>
      <c r="L213" s="161"/>
      <c r="M213" s="162" t="s">
        <v>19</v>
      </c>
      <c r="N213" s="163" t="s">
        <v>45</v>
      </c>
      <c r="P213" s="130">
        <f t="shared" si="1"/>
        <v>0</v>
      </c>
      <c r="Q213" s="130">
        <v>0</v>
      </c>
      <c r="R213" s="130">
        <f t="shared" si="2"/>
        <v>0</v>
      </c>
      <c r="S213" s="130">
        <v>0</v>
      </c>
      <c r="T213" s="131">
        <f t="shared" si="3"/>
        <v>0</v>
      </c>
      <c r="AR213" s="132" t="s">
        <v>167</v>
      </c>
      <c r="AT213" s="132" t="s">
        <v>168</v>
      </c>
      <c r="AU213" s="132" t="s">
        <v>84</v>
      </c>
      <c r="AY213" s="16" t="s">
        <v>120</v>
      </c>
      <c r="BE213" s="133">
        <f t="shared" si="4"/>
        <v>0</v>
      </c>
      <c r="BF213" s="133">
        <f t="shared" si="5"/>
        <v>0</v>
      </c>
      <c r="BG213" s="133">
        <f t="shared" si="6"/>
        <v>0</v>
      </c>
      <c r="BH213" s="133">
        <f t="shared" si="7"/>
        <v>0</v>
      </c>
      <c r="BI213" s="133">
        <f t="shared" si="8"/>
        <v>0</v>
      </c>
      <c r="BJ213" s="16" t="s">
        <v>82</v>
      </c>
      <c r="BK213" s="133">
        <f t="shared" si="9"/>
        <v>0</v>
      </c>
      <c r="BL213" s="16" t="s">
        <v>127</v>
      </c>
      <c r="BM213" s="132" t="s">
        <v>438</v>
      </c>
    </row>
    <row r="214" spans="2:65" s="1" customFormat="1" ht="16.5" customHeight="1">
      <c r="B214" s="31"/>
      <c r="C214" s="154" t="s">
        <v>439</v>
      </c>
      <c r="D214" s="154" t="s">
        <v>168</v>
      </c>
      <c r="E214" s="155" t="s">
        <v>440</v>
      </c>
      <c r="F214" s="156" t="s">
        <v>441</v>
      </c>
      <c r="G214" s="157" t="s">
        <v>125</v>
      </c>
      <c r="H214" s="158">
        <v>42</v>
      </c>
      <c r="I214" s="159"/>
      <c r="J214" s="160">
        <f t="shared" si="0"/>
        <v>0</v>
      </c>
      <c r="K214" s="156" t="s">
        <v>19</v>
      </c>
      <c r="L214" s="161"/>
      <c r="M214" s="162" t="s">
        <v>19</v>
      </c>
      <c r="N214" s="163" t="s">
        <v>45</v>
      </c>
      <c r="P214" s="130">
        <f t="shared" si="1"/>
        <v>0</v>
      </c>
      <c r="Q214" s="130">
        <v>0</v>
      </c>
      <c r="R214" s="130">
        <f t="shared" si="2"/>
        <v>0</v>
      </c>
      <c r="S214" s="130">
        <v>0</v>
      </c>
      <c r="T214" s="131">
        <f t="shared" si="3"/>
        <v>0</v>
      </c>
      <c r="AR214" s="132" t="s">
        <v>167</v>
      </c>
      <c r="AT214" s="132" t="s">
        <v>168</v>
      </c>
      <c r="AU214" s="132" t="s">
        <v>84</v>
      </c>
      <c r="AY214" s="16" t="s">
        <v>120</v>
      </c>
      <c r="BE214" s="133">
        <f t="shared" si="4"/>
        <v>0</v>
      </c>
      <c r="BF214" s="133">
        <f t="shared" si="5"/>
        <v>0</v>
      </c>
      <c r="BG214" s="133">
        <f t="shared" si="6"/>
        <v>0</v>
      </c>
      <c r="BH214" s="133">
        <f t="shared" si="7"/>
        <v>0</v>
      </c>
      <c r="BI214" s="133">
        <f t="shared" si="8"/>
        <v>0</v>
      </c>
      <c r="BJ214" s="16" t="s">
        <v>82</v>
      </c>
      <c r="BK214" s="133">
        <f t="shared" si="9"/>
        <v>0</v>
      </c>
      <c r="BL214" s="16" t="s">
        <v>127</v>
      </c>
      <c r="BM214" s="132" t="s">
        <v>442</v>
      </c>
    </row>
    <row r="215" spans="2:65" s="1" customFormat="1" ht="16.5" customHeight="1">
      <c r="B215" s="31"/>
      <c r="C215" s="154" t="s">
        <v>443</v>
      </c>
      <c r="D215" s="154" t="s">
        <v>168</v>
      </c>
      <c r="E215" s="155" t="s">
        <v>444</v>
      </c>
      <c r="F215" s="156" t="s">
        <v>445</v>
      </c>
      <c r="G215" s="157" t="s">
        <v>125</v>
      </c>
      <c r="H215" s="158">
        <v>14</v>
      </c>
      <c r="I215" s="159"/>
      <c r="J215" s="160">
        <f t="shared" si="0"/>
        <v>0</v>
      </c>
      <c r="K215" s="156" t="s">
        <v>19</v>
      </c>
      <c r="L215" s="161"/>
      <c r="M215" s="162" t="s">
        <v>19</v>
      </c>
      <c r="N215" s="163" t="s">
        <v>45</v>
      </c>
      <c r="P215" s="130">
        <f t="shared" si="1"/>
        <v>0</v>
      </c>
      <c r="Q215" s="130">
        <v>0</v>
      </c>
      <c r="R215" s="130">
        <f t="shared" si="2"/>
        <v>0</v>
      </c>
      <c r="S215" s="130">
        <v>0</v>
      </c>
      <c r="T215" s="131">
        <f t="shared" si="3"/>
        <v>0</v>
      </c>
      <c r="AR215" s="132" t="s">
        <v>167</v>
      </c>
      <c r="AT215" s="132" t="s">
        <v>168</v>
      </c>
      <c r="AU215" s="132" t="s">
        <v>84</v>
      </c>
      <c r="AY215" s="16" t="s">
        <v>120</v>
      </c>
      <c r="BE215" s="133">
        <f t="shared" si="4"/>
        <v>0</v>
      </c>
      <c r="BF215" s="133">
        <f t="shared" si="5"/>
        <v>0</v>
      </c>
      <c r="BG215" s="133">
        <f t="shared" si="6"/>
        <v>0</v>
      </c>
      <c r="BH215" s="133">
        <f t="shared" si="7"/>
        <v>0</v>
      </c>
      <c r="BI215" s="133">
        <f t="shared" si="8"/>
        <v>0</v>
      </c>
      <c r="BJ215" s="16" t="s">
        <v>82</v>
      </c>
      <c r="BK215" s="133">
        <f t="shared" si="9"/>
        <v>0</v>
      </c>
      <c r="BL215" s="16" t="s">
        <v>127</v>
      </c>
      <c r="BM215" s="132" t="s">
        <v>446</v>
      </c>
    </row>
    <row r="216" spans="2:65" s="1" customFormat="1" ht="24.2" customHeight="1">
      <c r="B216" s="31"/>
      <c r="C216" s="121" t="s">
        <v>447</v>
      </c>
      <c r="D216" s="121" t="s">
        <v>121</v>
      </c>
      <c r="E216" s="122" t="s">
        <v>448</v>
      </c>
      <c r="F216" s="123" t="s">
        <v>449</v>
      </c>
      <c r="G216" s="124" t="s">
        <v>125</v>
      </c>
      <c r="H216" s="125">
        <v>3424</v>
      </c>
      <c r="I216" s="126"/>
      <c r="J216" s="127">
        <f t="shared" si="0"/>
        <v>0</v>
      </c>
      <c r="K216" s="123" t="s">
        <v>126</v>
      </c>
      <c r="L216" s="31"/>
      <c r="M216" s="128" t="s">
        <v>19</v>
      </c>
      <c r="N216" s="129" t="s">
        <v>45</v>
      </c>
      <c r="P216" s="130">
        <f t="shared" si="1"/>
        <v>0</v>
      </c>
      <c r="Q216" s="130">
        <v>0</v>
      </c>
      <c r="R216" s="130">
        <f t="shared" si="2"/>
        <v>0</v>
      </c>
      <c r="S216" s="130">
        <v>0</v>
      </c>
      <c r="T216" s="131">
        <f t="shared" si="3"/>
        <v>0</v>
      </c>
      <c r="AR216" s="132" t="s">
        <v>127</v>
      </c>
      <c r="AT216" s="132" t="s">
        <v>121</v>
      </c>
      <c r="AU216" s="132" t="s">
        <v>84</v>
      </c>
      <c r="AY216" s="16" t="s">
        <v>120</v>
      </c>
      <c r="BE216" s="133">
        <f t="shared" si="4"/>
        <v>0</v>
      </c>
      <c r="BF216" s="133">
        <f t="shared" si="5"/>
        <v>0</v>
      </c>
      <c r="BG216" s="133">
        <f t="shared" si="6"/>
        <v>0</v>
      </c>
      <c r="BH216" s="133">
        <f t="shared" si="7"/>
        <v>0</v>
      </c>
      <c r="BI216" s="133">
        <f t="shared" si="8"/>
        <v>0</v>
      </c>
      <c r="BJ216" s="16" t="s">
        <v>82</v>
      </c>
      <c r="BK216" s="133">
        <f t="shared" si="9"/>
        <v>0</v>
      </c>
      <c r="BL216" s="16" t="s">
        <v>127</v>
      </c>
      <c r="BM216" s="132" t="s">
        <v>450</v>
      </c>
    </row>
    <row r="217" spans="2:65" s="1" customFormat="1">
      <c r="B217" s="31"/>
      <c r="D217" s="134" t="s">
        <v>129</v>
      </c>
      <c r="F217" s="135" t="s">
        <v>451</v>
      </c>
      <c r="I217" s="136"/>
      <c r="L217" s="31"/>
      <c r="M217" s="137"/>
      <c r="T217" s="52"/>
      <c r="AT217" s="16" t="s">
        <v>129</v>
      </c>
      <c r="AU217" s="16" t="s">
        <v>84</v>
      </c>
    </row>
    <row r="218" spans="2:65" s="1" customFormat="1" ht="19.5">
      <c r="B218" s="31"/>
      <c r="D218" s="138" t="s">
        <v>135</v>
      </c>
      <c r="F218" s="139" t="s">
        <v>452</v>
      </c>
      <c r="I218" s="136"/>
      <c r="L218" s="31"/>
      <c r="M218" s="137"/>
      <c r="T218" s="52"/>
      <c r="AT218" s="16" t="s">
        <v>135</v>
      </c>
      <c r="AU218" s="16" t="s">
        <v>84</v>
      </c>
    </row>
    <row r="219" spans="2:65" s="1" customFormat="1" ht="16.5" customHeight="1">
      <c r="B219" s="31"/>
      <c r="C219" s="154" t="s">
        <v>453</v>
      </c>
      <c r="D219" s="154" t="s">
        <v>168</v>
      </c>
      <c r="E219" s="155" t="s">
        <v>454</v>
      </c>
      <c r="F219" s="156" t="s">
        <v>455</v>
      </c>
      <c r="G219" s="157" t="s">
        <v>125</v>
      </c>
      <c r="H219" s="158">
        <v>500</v>
      </c>
      <c r="I219" s="159"/>
      <c r="J219" s="160">
        <f t="shared" ref="J219:J225" si="10">ROUND(I219*H219,2)</f>
        <v>0</v>
      </c>
      <c r="K219" s="156" t="s">
        <v>19</v>
      </c>
      <c r="L219" s="161"/>
      <c r="M219" s="162" t="s">
        <v>19</v>
      </c>
      <c r="N219" s="163" t="s">
        <v>45</v>
      </c>
      <c r="P219" s="130">
        <f t="shared" ref="P219:P225" si="11">O219*H219</f>
        <v>0</v>
      </c>
      <c r="Q219" s="130">
        <v>0</v>
      </c>
      <c r="R219" s="130">
        <f t="shared" ref="R219:R225" si="12">Q219*H219</f>
        <v>0</v>
      </c>
      <c r="S219" s="130">
        <v>0</v>
      </c>
      <c r="T219" s="131">
        <f t="shared" ref="T219:T225" si="13">S219*H219</f>
        <v>0</v>
      </c>
      <c r="AR219" s="132" t="s">
        <v>167</v>
      </c>
      <c r="AT219" s="132" t="s">
        <v>168</v>
      </c>
      <c r="AU219" s="132" t="s">
        <v>84</v>
      </c>
      <c r="AY219" s="16" t="s">
        <v>120</v>
      </c>
      <c r="BE219" s="133">
        <f t="shared" ref="BE219:BE225" si="14">IF(N219="základní",J219,0)</f>
        <v>0</v>
      </c>
      <c r="BF219" s="133">
        <f t="shared" ref="BF219:BF225" si="15">IF(N219="snížená",J219,0)</f>
        <v>0</v>
      </c>
      <c r="BG219" s="133">
        <f t="shared" ref="BG219:BG225" si="16">IF(N219="zákl. přenesená",J219,0)</f>
        <v>0</v>
      </c>
      <c r="BH219" s="133">
        <f t="shared" ref="BH219:BH225" si="17">IF(N219="sníž. přenesená",J219,0)</f>
        <v>0</v>
      </c>
      <c r="BI219" s="133">
        <f t="shared" ref="BI219:BI225" si="18">IF(N219="nulová",J219,0)</f>
        <v>0</v>
      </c>
      <c r="BJ219" s="16" t="s">
        <v>82</v>
      </c>
      <c r="BK219" s="133">
        <f t="shared" ref="BK219:BK225" si="19">ROUND(I219*H219,2)</f>
        <v>0</v>
      </c>
      <c r="BL219" s="16" t="s">
        <v>127</v>
      </c>
      <c r="BM219" s="132" t="s">
        <v>456</v>
      </c>
    </row>
    <row r="220" spans="2:65" s="1" customFormat="1" ht="16.5" customHeight="1">
      <c r="B220" s="31"/>
      <c r="C220" s="154" t="s">
        <v>457</v>
      </c>
      <c r="D220" s="154" t="s">
        <v>168</v>
      </c>
      <c r="E220" s="155" t="s">
        <v>458</v>
      </c>
      <c r="F220" s="156" t="s">
        <v>459</v>
      </c>
      <c r="G220" s="157" t="s">
        <v>125</v>
      </c>
      <c r="H220" s="158">
        <v>521</v>
      </c>
      <c r="I220" s="159"/>
      <c r="J220" s="160">
        <f t="shared" si="10"/>
        <v>0</v>
      </c>
      <c r="K220" s="156" t="s">
        <v>19</v>
      </c>
      <c r="L220" s="161"/>
      <c r="M220" s="162" t="s">
        <v>19</v>
      </c>
      <c r="N220" s="163" t="s">
        <v>45</v>
      </c>
      <c r="P220" s="130">
        <f t="shared" si="11"/>
        <v>0</v>
      </c>
      <c r="Q220" s="130">
        <v>0</v>
      </c>
      <c r="R220" s="130">
        <f t="shared" si="12"/>
        <v>0</v>
      </c>
      <c r="S220" s="130">
        <v>0</v>
      </c>
      <c r="T220" s="131">
        <f t="shared" si="13"/>
        <v>0</v>
      </c>
      <c r="AR220" s="132" t="s">
        <v>167</v>
      </c>
      <c r="AT220" s="132" t="s">
        <v>168</v>
      </c>
      <c r="AU220" s="132" t="s">
        <v>84</v>
      </c>
      <c r="AY220" s="16" t="s">
        <v>120</v>
      </c>
      <c r="BE220" s="133">
        <f t="shared" si="14"/>
        <v>0</v>
      </c>
      <c r="BF220" s="133">
        <f t="shared" si="15"/>
        <v>0</v>
      </c>
      <c r="BG220" s="133">
        <f t="shared" si="16"/>
        <v>0</v>
      </c>
      <c r="BH220" s="133">
        <f t="shared" si="17"/>
        <v>0</v>
      </c>
      <c r="BI220" s="133">
        <f t="shared" si="18"/>
        <v>0</v>
      </c>
      <c r="BJ220" s="16" t="s">
        <v>82</v>
      </c>
      <c r="BK220" s="133">
        <f t="shared" si="19"/>
        <v>0</v>
      </c>
      <c r="BL220" s="16" t="s">
        <v>127</v>
      </c>
      <c r="BM220" s="132" t="s">
        <v>460</v>
      </c>
    </row>
    <row r="221" spans="2:65" s="1" customFormat="1" ht="16.5" customHeight="1">
      <c r="B221" s="31"/>
      <c r="C221" s="154" t="s">
        <v>461</v>
      </c>
      <c r="D221" s="154" t="s">
        <v>168</v>
      </c>
      <c r="E221" s="155" t="s">
        <v>462</v>
      </c>
      <c r="F221" s="156" t="s">
        <v>463</v>
      </c>
      <c r="G221" s="157" t="s">
        <v>125</v>
      </c>
      <c r="H221" s="158">
        <v>668</v>
      </c>
      <c r="I221" s="159"/>
      <c r="J221" s="160">
        <f t="shared" si="10"/>
        <v>0</v>
      </c>
      <c r="K221" s="156" t="s">
        <v>19</v>
      </c>
      <c r="L221" s="161"/>
      <c r="M221" s="162" t="s">
        <v>19</v>
      </c>
      <c r="N221" s="163" t="s">
        <v>45</v>
      </c>
      <c r="P221" s="130">
        <f t="shared" si="11"/>
        <v>0</v>
      </c>
      <c r="Q221" s="130">
        <v>0</v>
      </c>
      <c r="R221" s="130">
        <f t="shared" si="12"/>
        <v>0</v>
      </c>
      <c r="S221" s="130">
        <v>0</v>
      </c>
      <c r="T221" s="131">
        <f t="shared" si="13"/>
        <v>0</v>
      </c>
      <c r="AR221" s="132" t="s">
        <v>167</v>
      </c>
      <c r="AT221" s="132" t="s">
        <v>168</v>
      </c>
      <c r="AU221" s="132" t="s">
        <v>84</v>
      </c>
      <c r="AY221" s="16" t="s">
        <v>120</v>
      </c>
      <c r="BE221" s="133">
        <f t="shared" si="14"/>
        <v>0</v>
      </c>
      <c r="BF221" s="133">
        <f t="shared" si="15"/>
        <v>0</v>
      </c>
      <c r="BG221" s="133">
        <f t="shared" si="16"/>
        <v>0</v>
      </c>
      <c r="BH221" s="133">
        <f t="shared" si="17"/>
        <v>0</v>
      </c>
      <c r="BI221" s="133">
        <f t="shared" si="18"/>
        <v>0</v>
      </c>
      <c r="BJ221" s="16" t="s">
        <v>82</v>
      </c>
      <c r="BK221" s="133">
        <f t="shared" si="19"/>
        <v>0</v>
      </c>
      <c r="BL221" s="16" t="s">
        <v>127</v>
      </c>
      <c r="BM221" s="132" t="s">
        <v>464</v>
      </c>
    </row>
    <row r="222" spans="2:65" s="1" customFormat="1" ht="16.5" customHeight="1">
      <c r="B222" s="31"/>
      <c r="C222" s="154" t="s">
        <v>465</v>
      </c>
      <c r="D222" s="154" t="s">
        <v>168</v>
      </c>
      <c r="E222" s="155" t="s">
        <v>466</v>
      </c>
      <c r="F222" s="156" t="s">
        <v>467</v>
      </c>
      <c r="G222" s="157" t="s">
        <v>125</v>
      </c>
      <c r="H222" s="158">
        <v>668</v>
      </c>
      <c r="I222" s="159"/>
      <c r="J222" s="160">
        <f t="shared" si="10"/>
        <v>0</v>
      </c>
      <c r="K222" s="156" t="s">
        <v>19</v>
      </c>
      <c r="L222" s="161"/>
      <c r="M222" s="162" t="s">
        <v>19</v>
      </c>
      <c r="N222" s="163" t="s">
        <v>45</v>
      </c>
      <c r="P222" s="130">
        <f t="shared" si="11"/>
        <v>0</v>
      </c>
      <c r="Q222" s="130">
        <v>0</v>
      </c>
      <c r="R222" s="130">
        <f t="shared" si="12"/>
        <v>0</v>
      </c>
      <c r="S222" s="130">
        <v>0</v>
      </c>
      <c r="T222" s="131">
        <f t="shared" si="13"/>
        <v>0</v>
      </c>
      <c r="AR222" s="132" t="s">
        <v>167</v>
      </c>
      <c r="AT222" s="132" t="s">
        <v>168</v>
      </c>
      <c r="AU222" s="132" t="s">
        <v>84</v>
      </c>
      <c r="AY222" s="16" t="s">
        <v>120</v>
      </c>
      <c r="BE222" s="133">
        <f t="shared" si="14"/>
        <v>0</v>
      </c>
      <c r="BF222" s="133">
        <f t="shared" si="15"/>
        <v>0</v>
      </c>
      <c r="BG222" s="133">
        <f t="shared" si="16"/>
        <v>0</v>
      </c>
      <c r="BH222" s="133">
        <f t="shared" si="17"/>
        <v>0</v>
      </c>
      <c r="BI222" s="133">
        <f t="shared" si="18"/>
        <v>0</v>
      </c>
      <c r="BJ222" s="16" t="s">
        <v>82</v>
      </c>
      <c r="BK222" s="133">
        <f t="shared" si="19"/>
        <v>0</v>
      </c>
      <c r="BL222" s="16" t="s">
        <v>127</v>
      </c>
      <c r="BM222" s="132" t="s">
        <v>468</v>
      </c>
    </row>
    <row r="223" spans="2:65" s="1" customFormat="1" ht="16.5" customHeight="1">
      <c r="B223" s="31"/>
      <c r="C223" s="154" t="s">
        <v>469</v>
      </c>
      <c r="D223" s="154" t="s">
        <v>168</v>
      </c>
      <c r="E223" s="155" t="s">
        <v>470</v>
      </c>
      <c r="F223" s="156" t="s">
        <v>471</v>
      </c>
      <c r="G223" s="157" t="s">
        <v>125</v>
      </c>
      <c r="H223" s="158">
        <v>399</v>
      </c>
      <c r="I223" s="159"/>
      <c r="J223" s="160">
        <f t="shared" si="10"/>
        <v>0</v>
      </c>
      <c r="K223" s="156" t="s">
        <v>19</v>
      </c>
      <c r="L223" s="161"/>
      <c r="M223" s="162" t="s">
        <v>19</v>
      </c>
      <c r="N223" s="163" t="s">
        <v>45</v>
      </c>
      <c r="P223" s="130">
        <f t="shared" si="11"/>
        <v>0</v>
      </c>
      <c r="Q223" s="130">
        <v>0</v>
      </c>
      <c r="R223" s="130">
        <f t="shared" si="12"/>
        <v>0</v>
      </c>
      <c r="S223" s="130">
        <v>0</v>
      </c>
      <c r="T223" s="131">
        <f t="shared" si="13"/>
        <v>0</v>
      </c>
      <c r="AR223" s="132" t="s">
        <v>167</v>
      </c>
      <c r="AT223" s="132" t="s">
        <v>168</v>
      </c>
      <c r="AU223" s="132" t="s">
        <v>84</v>
      </c>
      <c r="AY223" s="16" t="s">
        <v>120</v>
      </c>
      <c r="BE223" s="133">
        <f t="shared" si="14"/>
        <v>0</v>
      </c>
      <c r="BF223" s="133">
        <f t="shared" si="15"/>
        <v>0</v>
      </c>
      <c r="BG223" s="133">
        <f t="shared" si="16"/>
        <v>0</v>
      </c>
      <c r="BH223" s="133">
        <f t="shared" si="17"/>
        <v>0</v>
      </c>
      <c r="BI223" s="133">
        <f t="shared" si="18"/>
        <v>0</v>
      </c>
      <c r="BJ223" s="16" t="s">
        <v>82</v>
      </c>
      <c r="BK223" s="133">
        <f t="shared" si="19"/>
        <v>0</v>
      </c>
      <c r="BL223" s="16" t="s">
        <v>127</v>
      </c>
      <c r="BM223" s="132" t="s">
        <v>472</v>
      </c>
    </row>
    <row r="224" spans="2:65" s="1" customFormat="1" ht="16.5" customHeight="1">
      <c r="B224" s="31"/>
      <c r="C224" s="154" t="s">
        <v>473</v>
      </c>
      <c r="D224" s="154" t="s">
        <v>168</v>
      </c>
      <c r="E224" s="155" t="s">
        <v>474</v>
      </c>
      <c r="F224" s="156" t="s">
        <v>475</v>
      </c>
      <c r="G224" s="157" t="s">
        <v>125</v>
      </c>
      <c r="H224" s="158">
        <v>668</v>
      </c>
      <c r="I224" s="159"/>
      <c r="J224" s="160">
        <f t="shared" si="10"/>
        <v>0</v>
      </c>
      <c r="K224" s="156" t="s">
        <v>19</v>
      </c>
      <c r="L224" s="161"/>
      <c r="M224" s="162" t="s">
        <v>19</v>
      </c>
      <c r="N224" s="163" t="s">
        <v>45</v>
      </c>
      <c r="P224" s="130">
        <f t="shared" si="11"/>
        <v>0</v>
      </c>
      <c r="Q224" s="130">
        <v>0</v>
      </c>
      <c r="R224" s="130">
        <f t="shared" si="12"/>
        <v>0</v>
      </c>
      <c r="S224" s="130">
        <v>0</v>
      </c>
      <c r="T224" s="131">
        <f t="shared" si="13"/>
        <v>0</v>
      </c>
      <c r="AR224" s="132" t="s">
        <v>167</v>
      </c>
      <c r="AT224" s="132" t="s">
        <v>168</v>
      </c>
      <c r="AU224" s="132" t="s">
        <v>84</v>
      </c>
      <c r="AY224" s="16" t="s">
        <v>120</v>
      </c>
      <c r="BE224" s="133">
        <f t="shared" si="14"/>
        <v>0</v>
      </c>
      <c r="BF224" s="133">
        <f t="shared" si="15"/>
        <v>0</v>
      </c>
      <c r="BG224" s="133">
        <f t="shared" si="16"/>
        <v>0</v>
      </c>
      <c r="BH224" s="133">
        <f t="shared" si="17"/>
        <v>0</v>
      </c>
      <c r="BI224" s="133">
        <f t="shared" si="18"/>
        <v>0</v>
      </c>
      <c r="BJ224" s="16" t="s">
        <v>82</v>
      </c>
      <c r="BK224" s="133">
        <f t="shared" si="19"/>
        <v>0</v>
      </c>
      <c r="BL224" s="16" t="s">
        <v>127</v>
      </c>
      <c r="BM224" s="132" t="s">
        <v>476</v>
      </c>
    </row>
    <row r="225" spans="2:65" s="1" customFormat="1" ht="16.5" customHeight="1">
      <c r="B225" s="31"/>
      <c r="C225" s="121" t="s">
        <v>477</v>
      </c>
      <c r="D225" s="121" t="s">
        <v>121</v>
      </c>
      <c r="E225" s="122" t="s">
        <v>478</v>
      </c>
      <c r="F225" s="123" t="s">
        <v>479</v>
      </c>
      <c r="G225" s="124" t="s">
        <v>221</v>
      </c>
      <c r="H225" s="125">
        <v>168.4</v>
      </c>
      <c r="I225" s="126"/>
      <c r="J225" s="127">
        <f t="shared" si="10"/>
        <v>0</v>
      </c>
      <c r="K225" s="123" t="s">
        <v>126</v>
      </c>
      <c r="L225" s="31"/>
      <c r="M225" s="128" t="s">
        <v>19</v>
      </c>
      <c r="N225" s="129" t="s">
        <v>45</v>
      </c>
      <c r="P225" s="130">
        <f t="shared" si="11"/>
        <v>0</v>
      </c>
      <c r="Q225" s="130">
        <v>0</v>
      </c>
      <c r="R225" s="130">
        <f t="shared" si="12"/>
        <v>0</v>
      </c>
      <c r="S225" s="130">
        <v>0</v>
      </c>
      <c r="T225" s="131">
        <f t="shared" si="13"/>
        <v>0</v>
      </c>
      <c r="AR225" s="132" t="s">
        <v>127</v>
      </c>
      <c r="AT225" s="132" t="s">
        <v>121</v>
      </c>
      <c r="AU225" s="132" t="s">
        <v>84</v>
      </c>
      <c r="AY225" s="16" t="s">
        <v>120</v>
      </c>
      <c r="BE225" s="133">
        <f t="shared" si="14"/>
        <v>0</v>
      </c>
      <c r="BF225" s="133">
        <f t="shared" si="15"/>
        <v>0</v>
      </c>
      <c r="BG225" s="133">
        <f t="shared" si="16"/>
        <v>0</v>
      </c>
      <c r="BH225" s="133">
        <f t="shared" si="17"/>
        <v>0</v>
      </c>
      <c r="BI225" s="133">
        <f t="shared" si="18"/>
        <v>0</v>
      </c>
      <c r="BJ225" s="16" t="s">
        <v>82</v>
      </c>
      <c r="BK225" s="133">
        <f t="shared" si="19"/>
        <v>0</v>
      </c>
      <c r="BL225" s="16" t="s">
        <v>127</v>
      </c>
      <c r="BM225" s="132" t="s">
        <v>480</v>
      </c>
    </row>
    <row r="226" spans="2:65" s="1" customFormat="1">
      <c r="B226" s="31"/>
      <c r="D226" s="134" t="s">
        <v>129</v>
      </c>
      <c r="F226" s="135" t="s">
        <v>481</v>
      </c>
      <c r="I226" s="136"/>
      <c r="L226" s="31"/>
      <c r="M226" s="137"/>
      <c r="T226" s="52"/>
      <c r="AT226" s="16" t="s">
        <v>129</v>
      </c>
      <c r="AU226" s="16" t="s">
        <v>84</v>
      </c>
    </row>
    <row r="227" spans="2:65" s="1" customFormat="1" ht="21.75" customHeight="1">
      <c r="B227" s="31"/>
      <c r="C227" s="121" t="s">
        <v>482</v>
      </c>
      <c r="D227" s="121" t="s">
        <v>121</v>
      </c>
      <c r="E227" s="122" t="s">
        <v>341</v>
      </c>
      <c r="F227" s="123" t="s">
        <v>342</v>
      </c>
      <c r="G227" s="124" t="s">
        <v>203</v>
      </c>
      <c r="H227" s="125">
        <v>4.21</v>
      </c>
      <c r="I227" s="126"/>
      <c r="J227" s="127">
        <f>ROUND(I227*H227,2)</f>
        <v>0</v>
      </c>
      <c r="K227" s="123" t="s">
        <v>126</v>
      </c>
      <c r="L227" s="31"/>
      <c r="M227" s="128" t="s">
        <v>19</v>
      </c>
      <c r="N227" s="129" t="s">
        <v>45</v>
      </c>
      <c r="P227" s="130">
        <f>O227*H227</f>
        <v>0</v>
      </c>
      <c r="Q227" s="130">
        <v>0</v>
      </c>
      <c r="R227" s="130">
        <f>Q227*H227</f>
        <v>0</v>
      </c>
      <c r="S227" s="130">
        <v>0</v>
      </c>
      <c r="T227" s="131">
        <f>S227*H227</f>
        <v>0</v>
      </c>
      <c r="AR227" s="132" t="s">
        <v>127</v>
      </c>
      <c r="AT227" s="132" t="s">
        <v>121</v>
      </c>
      <c r="AU227" s="132" t="s">
        <v>84</v>
      </c>
      <c r="AY227" s="16" t="s">
        <v>120</v>
      </c>
      <c r="BE227" s="133">
        <f>IF(N227="základní",J227,0)</f>
        <v>0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16" t="s">
        <v>82</v>
      </c>
      <c r="BK227" s="133">
        <f>ROUND(I227*H227,2)</f>
        <v>0</v>
      </c>
      <c r="BL227" s="16" t="s">
        <v>127</v>
      </c>
      <c r="BM227" s="132" t="s">
        <v>483</v>
      </c>
    </row>
    <row r="228" spans="2:65" s="1" customFormat="1">
      <c r="B228" s="31"/>
      <c r="D228" s="134" t="s">
        <v>129</v>
      </c>
      <c r="F228" s="135" t="s">
        <v>344</v>
      </c>
      <c r="I228" s="136"/>
      <c r="L228" s="31"/>
      <c r="M228" s="137"/>
      <c r="T228" s="52"/>
      <c r="AT228" s="16" t="s">
        <v>129</v>
      </c>
      <c r="AU228" s="16" t="s">
        <v>84</v>
      </c>
    </row>
    <row r="229" spans="2:65" s="1" customFormat="1" ht="19.5">
      <c r="B229" s="31"/>
      <c r="D229" s="138" t="s">
        <v>135</v>
      </c>
      <c r="F229" s="139" t="s">
        <v>345</v>
      </c>
      <c r="I229" s="136"/>
      <c r="L229" s="31"/>
      <c r="M229" s="137"/>
      <c r="T229" s="52"/>
      <c r="AT229" s="16" t="s">
        <v>135</v>
      </c>
      <c r="AU229" s="16" t="s">
        <v>84</v>
      </c>
    </row>
    <row r="230" spans="2:65" s="12" customFormat="1">
      <c r="B230" s="140"/>
      <c r="D230" s="138" t="s">
        <v>142</v>
      </c>
      <c r="E230" s="141" t="s">
        <v>19</v>
      </c>
      <c r="F230" s="142" t="s">
        <v>484</v>
      </c>
      <c r="H230" s="143">
        <v>4.21</v>
      </c>
      <c r="I230" s="144"/>
      <c r="L230" s="140"/>
      <c r="M230" s="145"/>
      <c r="T230" s="146"/>
      <c r="AT230" s="141" t="s">
        <v>142</v>
      </c>
      <c r="AU230" s="141" t="s">
        <v>84</v>
      </c>
      <c r="AV230" s="12" t="s">
        <v>84</v>
      </c>
      <c r="AW230" s="12" t="s">
        <v>34</v>
      </c>
      <c r="AX230" s="12" t="s">
        <v>74</v>
      </c>
      <c r="AY230" s="141" t="s">
        <v>120</v>
      </c>
    </row>
    <row r="231" spans="2:65" s="13" customFormat="1">
      <c r="B231" s="147"/>
      <c r="D231" s="138" t="s">
        <v>142</v>
      </c>
      <c r="E231" s="148" t="s">
        <v>19</v>
      </c>
      <c r="F231" s="149" t="s">
        <v>151</v>
      </c>
      <c r="H231" s="150">
        <v>4.21</v>
      </c>
      <c r="I231" s="151"/>
      <c r="L231" s="147"/>
      <c r="M231" s="152"/>
      <c r="T231" s="153"/>
      <c r="AT231" s="148" t="s">
        <v>142</v>
      </c>
      <c r="AU231" s="148" t="s">
        <v>84</v>
      </c>
      <c r="AV231" s="13" t="s">
        <v>127</v>
      </c>
      <c r="AW231" s="13" t="s">
        <v>34</v>
      </c>
      <c r="AX231" s="13" t="s">
        <v>82</v>
      </c>
      <c r="AY231" s="148" t="s">
        <v>120</v>
      </c>
    </row>
    <row r="232" spans="2:65" s="1" customFormat="1" ht="21.75" customHeight="1">
      <c r="B232" s="31"/>
      <c r="C232" s="121" t="s">
        <v>485</v>
      </c>
      <c r="D232" s="121" t="s">
        <v>121</v>
      </c>
      <c r="E232" s="122" t="s">
        <v>348</v>
      </c>
      <c r="F232" s="123" t="s">
        <v>349</v>
      </c>
      <c r="G232" s="124" t="s">
        <v>203</v>
      </c>
      <c r="H232" s="125">
        <v>4.21</v>
      </c>
      <c r="I232" s="126"/>
      <c r="J232" s="127">
        <f>ROUND(I232*H232,2)</f>
        <v>0</v>
      </c>
      <c r="K232" s="123" t="s">
        <v>126</v>
      </c>
      <c r="L232" s="31"/>
      <c r="M232" s="128" t="s">
        <v>19</v>
      </c>
      <c r="N232" s="129" t="s">
        <v>45</v>
      </c>
      <c r="P232" s="130">
        <f>O232*H232</f>
        <v>0</v>
      </c>
      <c r="Q232" s="130">
        <v>0</v>
      </c>
      <c r="R232" s="130">
        <f>Q232*H232</f>
        <v>0</v>
      </c>
      <c r="S232" s="130">
        <v>0</v>
      </c>
      <c r="T232" s="131">
        <f>S232*H232</f>
        <v>0</v>
      </c>
      <c r="AR232" s="132" t="s">
        <v>127</v>
      </c>
      <c r="AT232" s="132" t="s">
        <v>121</v>
      </c>
      <c r="AU232" s="132" t="s">
        <v>84</v>
      </c>
      <c r="AY232" s="16" t="s">
        <v>120</v>
      </c>
      <c r="BE232" s="133">
        <f>IF(N232="základní",J232,0)</f>
        <v>0</v>
      </c>
      <c r="BF232" s="133">
        <f>IF(N232="snížená",J232,0)</f>
        <v>0</v>
      </c>
      <c r="BG232" s="133">
        <f>IF(N232="zákl. přenesená",J232,0)</f>
        <v>0</v>
      </c>
      <c r="BH232" s="133">
        <f>IF(N232="sníž. přenesená",J232,0)</f>
        <v>0</v>
      </c>
      <c r="BI232" s="133">
        <f>IF(N232="nulová",J232,0)</f>
        <v>0</v>
      </c>
      <c r="BJ232" s="16" t="s">
        <v>82</v>
      </c>
      <c r="BK232" s="133">
        <f>ROUND(I232*H232,2)</f>
        <v>0</v>
      </c>
      <c r="BL232" s="16" t="s">
        <v>127</v>
      </c>
      <c r="BM232" s="132" t="s">
        <v>486</v>
      </c>
    </row>
    <row r="233" spans="2:65" s="1" customFormat="1">
      <c r="B233" s="31"/>
      <c r="D233" s="134" t="s">
        <v>129</v>
      </c>
      <c r="F233" s="135" t="s">
        <v>351</v>
      </c>
      <c r="I233" s="136"/>
      <c r="L233" s="31"/>
      <c r="M233" s="137"/>
      <c r="T233" s="52"/>
      <c r="AT233" s="16" t="s">
        <v>129</v>
      </c>
      <c r="AU233" s="16" t="s">
        <v>84</v>
      </c>
    </row>
    <row r="234" spans="2:65" s="1" customFormat="1" ht="37.9" customHeight="1">
      <c r="B234" s="31"/>
      <c r="C234" s="121" t="s">
        <v>487</v>
      </c>
      <c r="D234" s="121" t="s">
        <v>121</v>
      </c>
      <c r="E234" s="122" t="s">
        <v>299</v>
      </c>
      <c r="F234" s="123" t="s">
        <v>300</v>
      </c>
      <c r="G234" s="124" t="s">
        <v>221</v>
      </c>
      <c r="H234" s="125">
        <v>168.4</v>
      </c>
      <c r="I234" s="126"/>
      <c r="J234" s="127">
        <f>ROUND(I234*H234,2)</f>
        <v>0</v>
      </c>
      <c r="K234" s="123" t="s">
        <v>126</v>
      </c>
      <c r="L234" s="31"/>
      <c r="M234" s="128" t="s">
        <v>19</v>
      </c>
      <c r="N234" s="129" t="s">
        <v>45</v>
      </c>
      <c r="P234" s="130">
        <f>O234*H234</f>
        <v>0</v>
      </c>
      <c r="Q234" s="130">
        <v>0</v>
      </c>
      <c r="R234" s="130">
        <f>Q234*H234</f>
        <v>0</v>
      </c>
      <c r="S234" s="130">
        <v>0</v>
      </c>
      <c r="T234" s="131">
        <f>S234*H234</f>
        <v>0</v>
      </c>
      <c r="AR234" s="132" t="s">
        <v>127</v>
      </c>
      <c r="AT234" s="132" t="s">
        <v>121</v>
      </c>
      <c r="AU234" s="132" t="s">
        <v>84</v>
      </c>
      <c r="AY234" s="16" t="s">
        <v>120</v>
      </c>
      <c r="BE234" s="133">
        <f>IF(N234="základní",J234,0)</f>
        <v>0</v>
      </c>
      <c r="BF234" s="133">
        <f>IF(N234="snížená",J234,0)</f>
        <v>0</v>
      </c>
      <c r="BG234" s="133">
        <f>IF(N234="zákl. přenesená",J234,0)</f>
        <v>0</v>
      </c>
      <c r="BH234" s="133">
        <f>IF(N234="sníž. přenesená",J234,0)</f>
        <v>0</v>
      </c>
      <c r="BI234" s="133">
        <f>IF(N234="nulová",J234,0)</f>
        <v>0</v>
      </c>
      <c r="BJ234" s="16" t="s">
        <v>82</v>
      </c>
      <c r="BK234" s="133">
        <f>ROUND(I234*H234,2)</f>
        <v>0</v>
      </c>
      <c r="BL234" s="16" t="s">
        <v>127</v>
      </c>
      <c r="BM234" s="132" t="s">
        <v>488</v>
      </c>
    </row>
    <row r="235" spans="2:65" s="1" customFormat="1">
      <c r="B235" s="31"/>
      <c r="D235" s="134" t="s">
        <v>129</v>
      </c>
      <c r="F235" s="135" t="s">
        <v>302</v>
      </c>
      <c r="I235" s="136"/>
      <c r="L235" s="31"/>
      <c r="M235" s="137"/>
      <c r="T235" s="52"/>
      <c r="AT235" s="16" t="s">
        <v>129</v>
      </c>
      <c r="AU235" s="16" t="s">
        <v>84</v>
      </c>
    </row>
    <row r="236" spans="2:65" s="1" customFormat="1" ht="16.5" customHeight="1">
      <c r="B236" s="31"/>
      <c r="C236" s="154" t="s">
        <v>489</v>
      </c>
      <c r="D236" s="154" t="s">
        <v>168</v>
      </c>
      <c r="E236" s="155" t="s">
        <v>306</v>
      </c>
      <c r="F236" s="156" t="s">
        <v>307</v>
      </c>
      <c r="G236" s="157" t="s">
        <v>146</v>
      </c>
      <c r="H236" s="158">
        <v>21.05</v>
      </c>
      <c r="I236" s="159"/>
      <c r="J236" s="160">
        <f>ROUND(I236*H236,2)</f>
        <v>0</v>
      </c>
      <c r="K236" s="156" t="s">
        <v>126</v>
      </c>
      <c r="L236" s="161"/>
      <c r="M236" s="162" t="s">
        <v>19</v>
      </c>
      <c r="N236" s="163" t="s">
        <v>45</v>
      </c>
      <c r="P236" s="130">
        <f>O236*H236</f>
        <v>0</v>
      </c>
      <c r="Q236" s="130">
        <v>1</v>
      </c>
      <c r="R236" s="130">
        <f>Q236*H236</f>
        <v>21.05</v>
      </c>
      <c r="S236" s="130">
        <v>0</v>
      </c>
      <c r="T236" s="131">
        <f>S236*H236</f>
        <v>0</v>
      </c>
      <c r="AR236" s="132" t="s">
        <v>167</v>
      </c>
      <c r="AT236" s="132" t="s">
        <v>168</v>
      </c>
      <c r="AU236" s="132" t="s">
        <v>84</v>
      </c>
      <c r="AY236" s="16" t="s">
        <v>120</v>
      </c>
      <c r="BE236" s="133">
        <f>IF(N236="základní",J236,0)</f>
        <v>0</v>
      </c>
      <c r="BF236" s="133">
        <f>IF(N236="snížená",J236,0)</f>
        <v>0</v>
      </c>
      <c r="BG236" s="133">
        <f>IF(N236="zákl. přenesená",J236,0)</f>
        <v>0</v>
      </c>
      <c r="BH236" s="133">
        <f>IF(N236="sníž. přenesená",J236,0)</f>
        <v>0</v>
      </c>
      <c r="BI236" s="133">
        <f>IF(N236="nulová",J236,0)</f>
        <v>0</v>
      </c>
      <c r="BJ236" s="16" t="s">
        <v>82</v>
      </c>
      <c r="BK236" s="133">
        <f>ROUND(I236*H236,2)</f>
        <v>0</v>
      </c>
      <c r="BL236" s="16" t="s">
        <v>127</v>
      </c>
      <c r="BM236" s="132" t="s">
        <v>490</v>
      </c>
    </row>
    <row r="237" spans="2:65" s="12" customFormat="1">
      <c r="B237" s="140"/>
      <c r="D237" s="138" t="s">
        <v>142</v>
      </c>
      <c r="F237" s="142" t="s">
        <v>491</v>
      </c>
      <c r="H237" s="143">
        <v>21.05</v>
      </c>
      <c r="I237" s="144"/>
      <c r="L237" s="140"/>
      <c r="M237" s="145"/>
      <c r="T237" s="146"/>
      <c r="AT237" s="141" t="s">
        <v>142</v>
      </c>
      <c r="AU237" s="141" t="s">
        <v>84</v>
      </c>
      <c r="AV237" s="12" t="s">
        <v>84</v>
      </c>
      <c r="AW237" s="12" t="s">
        <v>4</v>
      </c>
      <c r="AX237" s="12" t="s">
        <v>82</v>
      </c>
      <c r="AY237" s="141" t="s">
        <v>120</v>
      </c>
    </row>
    <row r="238" spans="2:65" s="11" customFormat="1" ht="22.9" customHeight="1">
      <c r="B238" s="114"/>
      <c r="C238" s="252"/>
      <c r="D238" s="253" t="s">
        <v>73</v>
      </c>
      <c r="E238" s="254" t="s">
        <v>492</v>
      </c>
      <c r="F238" s="254" t="s">
        <v>493</v>
      </c>
      <c r="G238" s="252"/>
      <c r="H238" s="252"/>
      <c r="I238" s="255"/>
      <c r="J238" s="256">
        <f>BK238</f>
        <v>0</v>
      </c>
      <c r="K238" s="252"/>
      <c r="L238" s="114"/>
      <c r="M238" s="116"/>
      <c r="P238" s="117">
        <f>SUM(P239:P240)</f>
        <v>0</v>
      </c>
      <c r="R238" s="117">
        <f>SUM(R239:R240)</f>
        <v>0</v>
      </c>
      <c r="T238" s="118">
        <f>SUM(T239:T240)</f>
        <v>0</v>
      </c>
      <c r="AR238" s="115" t="s">
        <v>82</v>
      </c>
      <c r="AT238" s="119" t="s">
        <v>73</v>
      </c>
      <c r="AU238" s="119" t="s">
        <v>82</v>
      </c>
      <c r="AY238" s="115" t="s">
        <v>120</v>
      </c>
      <c r="BK238" s="120">
        <f>SUM(BK239:BK240)</f>
        <v>0</v>
      </c>
    </row>
    <row r="239" spans="2:65" s="1" customFormat="1" ht="24.2" customHeight="1">
      <c r="B239" s="31"/>
      <c r="C239" s="121" t="s">
        <v>494</v>
      </c>
      <c r="D239" s="121" t="s">
        <v>121</v>
      </c>
      <c r="E239" s="122" t="s">
        <v>495</v>
      </c>
      <c r="F239" s="123" t="s">
        <v>496</v>
      </c>
      <c r="G239" s="124" t="s">
        <v>146</v>
      </c>
      <c r="H239" s="125">
        <v>66.989000000000004</v>
      </c>
      <c r="I239" s="126"/>
      <c r="J239" s="127">
        <f>ROUND(I239*H239,2)</f>
        <v>0</v>
      </c>
      <c r="K239" s="123" t="s">
        <v>126</v>
      </c>
      <c r="L239" s="31"/>
      <c r="M239" s="128" t="s">
        <v>19</v>
      </c>
      <c r="N239" s="129" t="s">
        <v>45</v>
      </c>
      <c r="P239" s="130">
        <f>O239*H239</f>
        <v>0</v>
      </c>
      <c r="Q239" s="130">
        <v>0</v>
      </c>
      <c r="R239" s="130">
        <f>Q239*H239</f>
        <v>0</v>
      </c>
      <c r="S239" s="130">
        <v>0</v>
      </c>
      <c r="T239" s="131">
        <f>S239*H239</f>
        <v>0</v>
      </c>
      <c r="AR239" s="132" t="s">
        <v>127</v>
      </c>
      <c r="AT239" s="132" t="s">
        <v>121</v>
      </c>
      <c r="AU239" s="132" t="s">
        <v>84</v>
      </c>
      <c r="AY239" s="16" t="s">
        <v>120</v>
      </c>
      <c r="BE239" s="133">
        <f>IF(N239="základní",J239,0)</f>
        <v>0</v>
      </c>
      <c r="BF239" s="133">
        <f>IF(N239="snížená",J239,0)</f>
        <v>0</v>
      </c>
      <c r="BG239" s="133">
        <f>IF(N239="zákl. přenesená",J239,0)</f>
        <v>0</v>
      </c>
      <c r="BH239" s="133">
        <f>IF(N239="sníž. přenesená",J239,0)</f>
        <v>0</v>
      </c>
      <c r="BI239" s="133">
        <f>IF(N239="nulová",J239,0)</f>
        <v>0</v>
      </c>
      <c r="BJ239" s="16" t="s">
        <v>82</v>
      </c>
      <c r="BK239" s="133">
        <f>ROUND(I239*H239,2)</f>
        <v>0</v>
      </c>
      <c r="BL239" s="16" t="s">
        <v>127</v>
      </c>
      <c r="BM239" s="132" t="s">
        <v>497</v>
      </c>
    </row>
    <row r="240" spans="2:65" s="1" customFormat="1">
      <c r="B240" s="31"/>
      <c r="D240" s="134" t="s">
        <v>129</v>
      </c>
      <c r="F240" s="135" t="s">
        <v>498</v>
      </c>
      <c r="I240" s="136"/>
      <c r="L240" s="31"/>
      <c r="M240" s="137"/>
      <c r="T240" s="52"/>
      <c r="AT240" s="16" t="s">
        <v>129</v>
      </c>
      <c r="AU240" s="16" t="s">
        <v>84</v>
      </c>
    </row>
    <row r="241" spans="2:65" s="11" customFormat="1" ht="22.9" customHeight="1">
      <c r="B241" s="114"/>
      <c r="C241" s="252"/>
      <c r="D241" s="253" t="s">
        <v>73</v>
      </c>
      <c r="E241" s="254" t="s">
        <v>499</v>
      </c>
      <c r="F241" s="254" t="s">
        <v>500</v>
      </c>
      <c r="G241" s="252"/>
      <c r="H241" s="252"/>
      <c r="I241" s="255"/>
      <c r="J241" s="256">
        <f>BK241</f>
        <v>0</v>
      </c>
      <c r="K241" s="252"/>
      <c r="L241" s="114"/>
      <c r="M241" s="116"/>
      <c r="P241" s="117">
        <f>SUM(P242:P261)</f>
        <v>0</v>
      </c>
      <c r="R241" s="117">
        <f>SUM(R242:R261)</f>
        <v>0</v>
      </c>
      <c r="T241" s="118">
        <f>SUM(T242:T261)</f>
        <v>0</v>
      </c>
      <c r="AR241" s="115" t="s">
        <v>82</v>
      </c>
      <c r="AT241" s="119" t="s">
        <v>73</v>
      </c>
      <c r="AU241" s="119" t="s">
        <v>82</v>
      </c>
      <c r="AY241" s="115" t="s">
        <v>120</v>
      </c>
      <c r="BK241" s="120">
        <f>SUM(BK242:BK261)</f>
        <v>0</v>
      </c>
    </row>
    <row r="242" spans="2:65" s="1" customFormat="1" ht="24.2" customHeight="1">
      <c r="B242" s="31"/>
      <c r="C242" s="121" t="s">
        <v>501</v>
      </c>
      <c r="D242" s="121" t="s">
        <v>121</v>
      </c>
      <c r="E242" s="122" t="s">
        <v>502</v>
      </c>
      <c r="F242" s="123" t="s">
        <v>503</v>
      </c>
      <c r="G242" s="124" t="s">
        <v>125</v>
      </c>
      <c r="H242" s="125">
        <v>1620</v>
      </c>
      <c r="I242" s="126"/>
      <c r="J242" s="127">
        <f>ROUND(I242*H242,2)</f>
        <v>0</v>
      </c>
      <c r="K242" s="123" t="s">
        <v>19</v>
      </c>
      <c r="L242" s="31"/>
      <c r="M242" s="128" t="s">
        <v>19</v>
      </c>
      <c r="N242" s="129" t="s">
        <v>45</v>
      </c>
      <c r="P242" s="130">
        <f>O242*H242</f>
        <v>0</v>
      </c>
      <c r="Q242" s="130">
        <v>0</v>
      </c>
      <c r="R242" s="130">
        <f>Q242*H242</f>
        <v>0</v>
      </c>
      <c r="S242" s="130">
        <v>0</v>
      </c>
      <c r="T242" s="131">
        <f>S242*H242</f>
        <v>0</v>
      </c>
      <c r="AR242" s="132" t="s">
        <v>127</v>
      </c>
      <c r="AT242" s="132" t="s">
        <v>121</v>
      </c>
      <c r="AU242" s="132" t="s">
        <v>84</v>
      </c>
      <c r="AY242" s="16" t="s">
        <v>120</v>
      </c>
      <c r="BE242" s="133">
        <f>IF(N242="základní",J242,0)</f>
        <v>0</v>
      </c>
      <c r="BF242" s="133">
        <f>IF(N242="snížená",J242,0)</f>
        <v>0</v>
      </c>
      <c r="BG242" s="133">
        <f>IF(N242="zákl. přenesená",J242,0)</f>
        <v>0</v>
      </c>
      <c r="BH242" s="133">
        <f>IF(N242="sníž. přenesená",J242,0)</f>
        <v>0</v>
      </c>
      <c r="BI242" s="133">
        <f>IF(N242="nulová",J242,0)</f>
        <v>0</v>
      </c>
      <c r="BJ242" s="16" t="s">
        <v>82</v>
      </c>
      <c r="BK242" s="133">
        <f>ROUND(I242*H242,2)</f>
        <v>0</v>
      </c>
      <c r="BL242" s="16" t="s">
        <v>127</v>
      </c>
      <c r="BM242" s="132" t="s">
        <v>504</v>
      </c>
    </row>
    <row r="243" spans="2:65" s="1" customFormat="1" ht="19.5">
      <c r="B243" s="31"/>
      <c r="D243" s="138" t="s">
        <v>135</v>
      </c>
      <c r="F243" s="139" t="s">
        <v>505</v>
      </c>
      <c r="I243" s="136"/>
      <c r="L243" s="31"/>
      <c r="M243" s="137"/>
      <c r="T243" s="52"/>
      <c r="AT243" s="16" t="s">
        <v>135</v>
      </c>
      <c r="AU243" s="16" t="s">
        <v>84</v>
      </c>
    </row>
    <row r="244" spans="2:65" s="12" customFormat="1">
      <c r="B244" s="140"/>
      <c r="D244" s="138" t="s">
        <v>142</v>
      </c>
      <c r="E244" s="141" t="s">
        <v>19</v>
      </c>
      <c r="F244" s="142" t="s">
        <v>506</v>
      </c>
      <c r="H244" s="143">
        <v>1620</v>
      </c>
      <c r="I244" s="144"/>
      <c r="L244" s="140"/>
      <c r="M244" s="145"/>
      <c r="T244" s="146"/>
      <c r="AT244" s="141" t="s">
        <v>142</v>
      </c>
      <c r="AU244" s="141" t="s">
        <v>84</v>
      </c>
      <c r="AV244" s="12" t="s">
        <v>84</v>
      </c>
      <c r="AW244" s="12" t="s">
        <v>34</v>
      </c>
      <c r="AX244" s="12" t="s">
        <v>82</v>
      </c>
      <c r="AY244" s="141" t="s">
        <v>120</v>
      </c>
    </row>
    <row r="245" spans="2:65" s="1" customFormat="1" ht="24.2" customHeight="1">
      <c r="B245" s="31"/>
      <c r="C245" s="121" t="s">
        <v>507</v>
      </c>
      <c r="D245" s="121" t="s">
        <v>121</v>
      </c>
      <c r="E245" s="122" t="s">
        <v>508</v>
      </c>
      <c r="F245" s="123" t="s">
        <v>509</v>
      </c>
      <c r="G245" s="124" t="s">
        <v>510</v>
      </c>
      <c r="H245" s="125">
        <v>10</v>
      </c>
      <c r="I245" s="126"/>
      <c r="J245" s="127">
        <f>ROUND(I245*H245,2)</f>
        <v>0</v>
      </c>
      <c r="K245" s="123" t="s">
        <v>19</v>
      </c>
      <c r="L245" s="31"/>
      <c r="M245" s="128" t="s">
        <v>19</v>
      </c>
      <c r="N245" s="129" t="s">
        <v>45</v>
      </c>
      <c r="P245" s="130">
        <f>O245*H245</f>
        <v>0</v>
      </c>
      <c r="Q245" s="130">
        <v>0</v>
      </c>
      <c r="R245" s="130">
        <f>Q245*H245</f>
        <v>0</v>
      </c>
      <c r="S245" s="130">
        <v>0</v>
      </c>
      <c r="T245" s="131">
        <f>S245*H245</f>
        <v>0</v>
      </c>
      <c r="AR245" s="132" t="s">
        <v>127</v>
      </c>
      <c r="AT245" s="132" t="s">
        <v>121</v>
      </c>
      <c r="AU245" s="132" t="s">
        <v>84</v>
      </c>
      <c r="AY245" s="16" t="s">
        <v>120</v>
      </c>
      <c r="BE245" s="133">
        <f>IF(N245="základní",J245,0)</f>
        <v>0</v>
      </c>
      <c r="BF245" s="133">
        <f>IF(N245="snížená",J245,0)</f>
        <v>0</v>
      </c>
      <c r="BG245" s="133">
        <f>IF(N245="zákl. přenesená",J245,0)</f>
        <v>0</v>
      </c>
      <c r="BH245" s="133">
        <f>IF(N245="sníž. přenesená",J245,0)</f>
        <v>0</v>
      </c>
      <c r="BI245" s="133">
        <f>IF(N245="nulová",J245,0)</f>
        <v>0</v>
      </c>
      <c r="BJ245" s="16" t="s">
        <v>82</v>
      </c>
      <c r="BK245" s="133">
        <f>ROUND(I245*H245,2)</f>
        <v>0</v>
      </c>
      <c r="BL245" s="16" t="s">
        <v>127</v>
      </c>
      <c r="BM245" s="132" t="s">
        <v>511</v>
      </c>
    </row>
    <row r="246" spans="2:65" s="1" customFormat="1" ht="87.75">
      <c r="B246" s="31"/>
      <c r="D246" s="138" t="s">
        <v>135</v>
      </c>
      <c r="F246" s="139" t="s">
        <v>512</v>
      </c>
      <c r="I246" s="136"/>
      <c r="L246" s="31"/>
      <c r="M246" s="137"/>
      <c r="T246" s="52"/>
      <c r="AT246" s="16" t="s">
        <v>135</v>
      </c>
      <c r="AU246" s="16" t="s">
        <v>84</v>
      </c>
    </row>
    <row r="247" spans="2:65" s="12" customFormat="1">
      <c r="B247" s="140"/>
      <c r="D247" s="138" t="s">
        <v>142</v>
      </c>
      <c r="E247" s="141" t="s">
        <v>19</v>
      </c>
      <c r="F247" s="142" t="s">
        <v>513</v>
      </c>
      <c r="H247" s="143">
        <v>10</v>
      </c>
      <c r="I247" s="144"/>
      <c r="L247" s="140"/>
      <c r="M247" s="145"/>
      <c r="T247" s="146"/>
      <c r="AT247" s="141" t="s">
        <v>142</v>
      </c>
      <c r="AU247" s="141" t="s">
        <v>84</v>
      </c>
      <c r="AV247" s="12" t="s">
        <v>84</v>
      </c>
      <c r="AW247" s="12" t="s">
        <v>34</v>
      </c>
      <c r="AX247" s="12" t="s">
        <v>74</v>
      </c>
      <c r="AY247" s="141" t="s">
        <v>120</v>
      </c>
    </row>
    <row r="248" spans="2:65" s="13" customFormat="1">
      <c r="B248" s="147"/>
      <c r="D248" s="138" t="s">
        <v>142</v>
      </c>
      <c r="E248" s="148" t="s">
        <v>19</v>
      </c>
      <c r="F248" s="149" t="s">
        <v>151</v>
      </c>
      <c r="H248" s="150">
        <v>10</v>
      </c>
      <c r="I248" s="151"/>
      <c r="L248" s="147"/>
      <c r="M248" s="152"/>
      <c r="T248" s="153"/>
      <c r="AT248" s="148" t="s">
        <v>142</v>
      </c>
      <c r="AU248" s="148" t="s">
        <v>84</v>
      </c>
      <c r="AV248" s="13" t="s">
        <v>127</v>
      </c>
      <c r="AW248" s="13" t="s">
        <v>34</v>
      </c>
      <c r="AX248" s="13" t="s">
        <v>82</v>
      </c>
      <c r="AY248" s="148" t="s">
        <v>120</v>
      </c>
    </row>
    <row r="249" spans="2:65" s="1" customFormat="1" ht="24.2" customHeight="1">
      <c r="B249" s="31"/>
      <c r="C249" s="121" t="s">
        <v>514</v>
      </c>
      <c r="D249" s="121" t="s">
        <v>121</v>
      </c>
      <c r="E249" s="122" t="s">
        <v>515</v>
      </c>
      <c r="F249" s="123" t="s">
        <v>516</v>
      </c>
      <c r="G249" s="124" t="s">
        <v>125</v>
      </c>
      <c r="H249" s="125">
        <v>54</v>
      </c>
      <c r="I249" s="126"/>
      <c r="J249" s="127">
        <f>ROUND(I249*H249,2)</f>
        <v>0</v>
      </c>
      <c r="K249" s="123" t="s">
        <v>19</v>
      </c>
      <c r="L249" s="31"/>
      <c r="M249" s="128" t="s">
        <v>19</v>
      </c>
      <c r="N249" s="129" t="s">
        <v>45</v>
      </c>
      <c r="P249" s="130">
        <f>O249*H249</f>
        <v>0</v>
      </c>
      <c r="Q249" s="130">
        <v>0</v>
      </c>
      <c r="R249" s="130">
        <f>Q249*H249</f>
        <v>0</v>
      </c>
      <c r="S249" s="130">
        <v>0</v>
      </c>
      <c r="T249" s="131">
        <f>S249*H249</f>
        <v>0</v>
      </c>
      <c r="AR249" s="132" t="s">
        <v>127</v>
      </c>
      <c r="AT249" s="132" t="s">
        <v>121</v>
      </c>
      <c r="AU249" s="132" t="s">
        <v>84</v>
      </c>
      <c r="AY249" s="16" t="s">
        <v>120</v>
      </c>
      <c r="BE249" s="133">
        <f>IF(N249="základní",J249,0)</f>
        <v>0</v>
      </c>
      <c r="BF249" s="133">
        <f>IF(N249="snížená",J249,0)</f>
        <v>0</v>
      </c>
      <c r="BG249" s="133">
        <f>IF(N249="zákl. přenesená",J249,0)</f>
        <v>0</v>
      </c>
      <c r="BH249" s="133">
        <f>IF(N249="sníž. přenesená",J249,0)</f>
        <v>0</v>
      </c>
      <c r="BI249" s="133">
        <f>IF(N249="nulová",J249,0)</f>
        <v>0</v>
      </c>
      <c r="BJ249" s="16" t="s">
        <v>82</v>
      </c>
      <c r="BK249" s="133">
        <f>ROUND(I249*H249,2)</f>
        <v>0</v>
      </c>
      <c r="BL249" s="16" t="s">
        <v>127</v>
      </c>
      <c r="BM249" s="132" t="s">
        <v>517</v>
      </c>
    </row>
    <row r="250" spans="2:65" s="1" customFormat="1" ht="21.75" customHeight="1">
      <c r="B250" s="31"/>
      <c r="C250" s="121" t="s">
        <v>518</v>
      </c>
      <c r="D250" s="121" t="s">
        <v>121</v>
      </c>
      <c r="E250" s="122" t="s">
        <v>341</v>
      </c>
      <c r="F250" s="123" t="s">
        <v>342</v>
      </c>
      <c r="G250" s="124" t="s">
        <v>203</v>
      </c>
      <c r="H250" s="125">
        <v>302.39999999999998</v>
      </c>
      <c r="I250" s="126"/>
      <c r="J250" s="127">
        <f>ROUND(I250*H250,2)</f>
        <v>0</v>
      </c>
      <c r="K250" s="123" t="s">
        <v>126</v>
      </c>
      <c r="L250" s="31"/>
      <c r="M250" s="128" t="s">
        <v>19</v>
      </c>
      <c r="N250" s="129" t="s">
        <v>45</v>
      </c>
      <c r="P250" s="130">
        <f>O250*H250</f>
        <v>0</v>
      </c>
      <c r="Q250" s="130">
        <v>0</v>
      </c>
      <c r="R250" s="130">
        <f>Q250*H250</f>
        <v>0</v>
      </c>
      <c r="S250" s="130">
        <v>0</v>
      </c>
      <c r="T250" s="131">
        <f>S250*H250</f>
        <v>0</v>
      </c>
      <c r="AR250" s="132" t="s">
        <v>127</v>
      </c>
      <c r="AT250" s="132" t="s">
        <v>121</v>
      </c>
      <c r="AU250" s="132" t="s">
        <v>84</v>
      </c>
      <c r="AY250" s="16" t="s">
        <v>120</v>
      </c>
      <c r="BE250" s="133">
        <f>IF(N250="základní",J250,0)</f>
        <v>0</v>
      </c>
      <c r="BF250" s="133">
        <f>IF(N250="snížená",J250,0)</f>
        <v>0</v>
      </c>
      <c r="BG250" s="133">
        <f>IF(N250="zákl. přenesená",J250,0)</f>
        <v>0</v>
      </c>
      <c r="BH250" s="133">
        <f>IF(N250="sníž. přenesená",J250,0)</f>
        <v>0</v>
      </c>
      <c r="BI250" s="133">
        <f>IF(N250="nulová",J250,0)</f>
        <v>0</v>
      </c>
      <c r="BJ250" s="16" t="s">
        <v>82</v>
      </c>
      <c r="BK250" s="133">
        <f>ROUND(I250*H250,2)</f>
        <v>0</v>
      </c>
      <c r="BL250" s="16" t="s">
        <v>127</v>
      </c>
      <c r="BM250" s="132" t="s">
        <v>519</v>
      </c>
    </row>
    <row r="251" spans="2:65" s="1" customFormat="1">
      <c r="B251" s="31"/>
      <c r="D251" s="134" t="s">
        <v>129</v>
      </c>
      <c r="F251" s="135" t="s">
        <v>344</v>
      </c>
      <c r="I251" s="136"/>
      <c r="L251" s="31"/>
      <c r="M251" s="137"/>
      <c r="T251" s="52"/>
      <c r="AT251" s="16" t="s">
        <v>129</v>
      </c>
      <c r="AU251" s="16" t="s">
        <v>84</v>
      </c>
    </row>
    <row r="252" spans="2:65" s="1" customFormat="1" ht="19.5">
      <c r="B252" s="31"/>
      <c r="D252" s="138" t="s">
        <v>135</v>
      </c>
      <c r="F252" s="139" t="s">
        <v>520</v>
      </c>
      <c r="I252" s="136"/>
      <c r="L252" s="31"/>
      <c r="M252" s="137"/>
      <c r="T252" s="52"/>
      <c r="AT252" s="16" t="s">
        <v>135</v>
      </c>
      <c r="AU252" s="16" t="s">
        <v>84</v>
      </c>
    </row>
    <row r="253" spans="2:65" s="12" customFormat="1">
      <c r="B253" s="140"/>
      <c r="D253" s="138" t="s">
        <v>142</v>
      </c>
      <c r="E253" s="141" t="s">
        <v>19</v>
      </c>
      <c r="F253" s="142" t="s">
        <v>521</v>
      </c>
      <c r="H253" s="143">
        <v>129.6</v>
      </c>
      <c r="I253" s="144"/>
      <c r="L253" s="140"/>
      <c r="M253" s="145"/>
      <c r="T253" s="146"/>
      <c r="AT253" s="141" t="s">
        <v>142</v>
      </c>
      <c r="AU253" s="141" t="s">
        <v>84</v>
      </c>
      <c r="AV253" s="12" t="s">
        <v>84</v>
      </c>
      <c r="AW253" s="12" t="s">
        <v>34</v>
      </c>
      <c r="AX253" s="12" t="s">
        <v>74</v>
      </c>
      <c r="AY253" s="141" t="s">
        <v>120</v>
      </c>
    </row>
    <row r="254" spans="2:65" s="12" customFormat="1">
      <c r="B254" s="140"/>
      <c r="D254" s="138" t="s">
        <v>142</v>
      </c>
      <c r="E254" s="141" t="s">
        <v>19</v>
      </c>
      <c r="F254" s="142" t="s">
        <v>522</v>
      </c>
      <c r="H254" s="143">
        <v>64.8</v>
      </c>
      <c r="I254" s="144"/>
      <c r="L254" s="140"/>
      <c r="M254" s="145"/>
      <c r="T254" s="146"/>
      <c r="AT254" s="141" t="s">
        <v>142</v>
      </c>
      <c r="AU254" s="141" t="s">
        <v>84</v>
      </c>
      <c r="AV254" s="12" t="s">
        <v>84</v>
      </c>
      <c r="AW254" s="12" t="s">
        <v>34</v>
      </c>
      <c r="AX254" s="12" t="s">
        <v>74</v>
      </c>
      <c r="AY254" s="141" t="s">
        <v>120</v>
      </c>
    </row>
    <row r="255" spans="2:65" s="12" customFormat="1">
      <c r="B255" s="140"/>
      <c r="D255" s="138" t="s">
        <v>142</v>
      </c>
      <c r="E255" s="141" t="s">
        <v>19</v>
      </c>
      <c r="F255" s="142" t="s">
        <v>523</v>
      </c>
      <c r="H255" s="143">
        <v>43.2</v>
      </c>
      <c r="I255" s="144"/>
      <c r="L255" s="140"/>
      <c r="M255" s="145"/>
      <c r="T255" s="146"/>
      <c r="AT255" s="141" t="s">
        <v>142</v>
      </c>
      <c r="AU255" s="141" t="s">
        <v>84</v>
      </c>
      <c r="AV255" s="12" t="s">
        <v>84</v>
      </c>
      <c r="AW255" s="12" t="s">
        <v>34</v>
      </c>
      <c r="AX255" s="12" t="s">
        <v>74</v>
      </c>
      <c r="AY255" s="141" t="s">
        <v>120</v>
      </c>
    </row>
    <row r="256" spans="2:65" s="12" customFormat="1">
      <c r="B256" s="140"/>
      <c r="D256" s="138" t="s">
        <v>142</v>
      </c>
      <c r="E256" s="141" t="s">
        <v>19</v>
      </c>
      <c r="F256" s="142" t="s">
        <v>524</v>
      </c>
      <c r="H256" s="143">
        <v>64.8</v>
      </c>
      <c r="I256" s="144"/>
      <c r="L256" s="140"/>
      <c r="M256" s="145"/>
      <c r="T256" s="146"/>
      <c r="AT256" s="141" t="s">
        <v>142</v>
      </c>
      <c r="AU256" s="141" t="s">
        <v>84</v>
      </c>
      <c r="AV256" s="12" t="s">
        <v>84</v>
      </c>
      <c r="AW256" s="12" t="s">
        <v>34</v>
      </c>
      <c r="AX256" s="12" t="s">
        <v>74</v>
      </c>
      <c r="AY256" s="141" t="s">
        <v>120</v>
      </c>
    </row>
    <row r="257" spans="2:65" s="13" customFormat="1">
      <c r="B257" s="147"/>
      <c r="D257" s="138" t="s">
        <v>142</v>
      </c>
      <c r="E257" s="148" t="s">
        <v>19</v>
      </c>
      <c r="F257" s="149" t="s">
        <v>151</v>
      </c>
      <c r="H257" s="150">
        <v>302.39999999999998</v>
      </c>
      <c r="I257" s="151"/>
      <c r="L257" s="147"/>
      <c r="M257" s="152"/>
      <c r="T257" s="153"/>
      <c r="AT257" s="148" t="s">
        <v>142</v>
      </c>
      <c r="AU257" s="148" t="s">
        <v>84</v>
      </c>
      <c r="AV257" s="13" t="s">
        <v>127</v>
      </c>
      <c r="AW257" s="13" t="s">
        <v>34</v>
      </c>
      <c r="AX257" s="13" t="s">
        <v>82</v>
      </c>
      <c r="AY257" s="148" t="s">
        <v>120</v>
      </c>
    </row>
    <row r="258" spans="2:65" s="1" customFormat="1" ht="21.75" customHeight="1">
      <c r="B258" s="31"/>
      <c r="C258" s="121" t="s">
        <v>525</v>
      </c>
      <c r="D258" s="121" t="s">
        <v>121</v>
      </c>
      <c r="E258" s="122" t="s">
        <v>348</v>
      </c>
      <c r="F258" s="123" t="s">
        <v>349</v>
      </c>
      <c r="G258" s="124" t="s">
        <v>203</v>
      </c>
      <c r="H258" s="125">
        <v>302.39999999999998</v>
      </c>
      <c r="I258" s="126"/>
      <c r="J258" s="127">
        <f>ROUND(I258*H258,2)</f>
        <v>0</v>
      </c>
      <c r="K258" s="123" t="s">
        <v>126</v>
      </c>
      <c r="L258" s="31"/>
      <c r="M258" s="128" t="s">
        <v>19</v>
      </c>
      <c r="N258" s="129" t="s">
        <v>45</v>
      </c>
      <c r="P258" s="130">
        <f>O258*H258</f>
        <v>0</v>
      </c>
      <c r="Q258" s="130">
        <v>0</v>
      </c>
      <c r="R258" s="130">
        <f>Q258*H258</f>
        <v>0</v>
      </c>
      <c r="S258" s="130">
        <v>0</v>
      </c>
      <c r="T258" s="131">
        <f>S258*H258</f>
        <v>0</v>
      </c>
      <c r="AR258" s="132" t="s">
        <v>127</v>
      </c>
      <c r="AT258" s="132" t="s">
        <v>121</v>
      </c>
      <c r="AU258" s="132" t="s">
        <v>84</v>
      </c>
      <c r="AY258" s="16" t="s">
        <v>120</v>
      </c>
      <c r="BE258" s="133">
        <f>IF(N258="základní",J258,0)</f>
        <v>0</v>
      </c>
      <c r="BF258" s="133">
        <f>IF(N258="snížená",J258,0)</f>
        <v>0</v>
      </c>
      <c r="BG258" s="133">
        <f>IF(N258="zákl. přenesená",J258,0)</f>
        <v>0</v>
      </c>
      <c r="BH258" s="133">
        <f>IF(N258="sníž. přenesená",J258,0)</f>
        <v>0</v>
      </c>
      <c r="BI258" s="133">
        <f>IF(N258="nulová",J258,0)</f>
        <v>0</v>
      </c>
      <c r="BJ258" s="16" t="s">
        <v>82</v>
      </c>
      <c r="BK258" s="133">
        <f>ROUND(I258*H258,2)</f>
        <v>0</v>
      </c>
      <c r="BL258" s="16" t="s">
        <v>127</v>
      </c>
      <c r="BM258" s="132" t="s">
        <v>526</v>
      </c>
    </row>
    <row r="259" spans="2:65" s="1" customFormat="1">
      <c r="B259" s="31"/>
      <c r="D259" s="134" t="s">
        <v>129</v>
      </c>
      <c r="F259" s="135" t="s">
        <v>351</v>
      </c>
      <c r="I259" s="136"/>
      <c r="L259" s="31"/>
      <c r="M259" s="137"/>
      <c r="T259" s="52"/>
      <c r="AT259" s="16" t="s">
        <v>129</v>
      </c>
      <c r="AU259" s="16" t="s">
        <v>84</v>
      </c>
    </row>
    <row r="260" spans="2:65" s="1" customFormat="1" ht="24.2" customHeight="1">
      <c r="B260" s="31"/>
      <c r="C260" s="121" t="s">
        <v>527</v>
      </c>
      <c r="D260" s="121" t="s">
        <v>121</v>
      </c>
      <c r="E260" s="122" t="s">
        <v>528</v>
      </c>
      <c r="F260" s="123" t="s">
        <v>529</v>
      </c>
      <c r="G260" s="124" t="s">
        <v>125</v>
      </c>
      <c r="H260" s="125">
        <v>54</v>
      </c>
      <c r="I260" s="126"/>
      <c r="J260" s="127">
        <f>ROUND(I260*H260,2)</f>
        <v>0</v>
      </c>
      <c r="K260" s="123" t="s">
        <v>19</v>
      </c>
      <c r="L260" s="31"/>
      <c r="M260" s="128" t="s">
        <v>19</v>
      </c>
      <c r="N260" s="129" t="s">
        <v>45</v>
      </c>
      <c r="P260" s="130">
        <f>O260*H260</f>
        <v>0</v>
      </c>
      <c r="Q260" s="130">
        <v>0</v>
      </c>
      <c r="R260" s="130">
        <f>Q260*H260</f>
        <v>0</v>
      </c>
      <c r="S260" s="130">
        <v>0</v>
      </c>
      <c r="T260" s="131">
        <f>S260*H260</f>
        <v>0</v>
      </c>
      <c r="AR260" s="132" t="s">
        <v>127</v>
      </c>
      <c r="AT260" s="132" t="s">
        <v>121</v>
      </c>
      <c r="AU260" s="132" t="s">
        <v>84</v>
      </c>
      <c r="AY260" s="16" t="s">
        <v>120</v>
      </c>
      <c r="BE260" s="133">
        <f>IF(N260="základní",J260,0)</f>
        <v>0</v>
      </c>
      <c r="BF260" s="133">
        <f>IF(N260="snížená",J260,0)</f>
        <v>0</v>
      </c>
      <c r="BG260" s="133">
        <f>IF(N260="zákl. přenesená",J260,0)</f>
        <v>0</v>
      </c>
      <c r="BH260" s="133">
        <f>IF(N260="sníž. přenesená",J260,0)</f>
        <v>0</v>
      </c>
      <c r="BI260" s="133">
        <f>IF(N260="nulová",J260,0)</f>
        <v>0</v>
      </c>
      <c r="BJ260" s="16" t="s">
        <v>82</v>
      </c>
      <c r="BK260" s="133">
        <f>ROUND(I260*H260,2)</f>
        <v>0</v>
      </c>
      <c r="BL260" s="16" t="s">
        <v>127</v>
      </c>
      <c r="BM260" s="132" t="s">
        <v>530</v>
      </c>
    </row>
    <row r="261" spans="2:65" s="1" customFormat="1" ht="19.5">
      <c r="B261" s="31"/>
      <c r="D261" s="138" t="s">
        <v>135</v>
      </c>
      <c r="F261" s="139" t="s">
        <v>531</v>
      </c>
      <c r="I261" s="136"/>
      <c r="L261" s="31"/>
      <c r="M261" s="137"/>
      <c r="T261" s="52"/>
      <c r="AT261" s="16" t="s">
        <v>135</v>
      </c>
      <c r="AU261" s="16" t="s">
        <v>84</v>
      </c>
    </row>
    <row r="262" spans="2:65" s="11" customFormat="1" ht="22.9" customHeight="1">
      <c r="B262" s="114"/>
      <c r="C262" s="252"/>
      <c r="D262" s="253" t="s">
        <v>73</v>
      </c>
      <c r="E262" s="254" t="s">
        <v>532</v>
      </c>
      <c r="F262" s="254" t="s">
        <v>533</v>
      </c>
      <c r="G262" s="252"/>
      <c r="H262" s="252"/>
      <c r="I262" s="255"/>
      <c r="J262" s="256">
        <f>BK262</f>
        <v>0</v>
      </c>
      <c r="K262" s="252"/>
      <c r="L262" s="114"/>
      <c r="M262" s="116"/>
      <c r="P262" s="117">
        <f>SUM(P263:P309)</f>
        <v>0</v>
      </c>
      <c r="R262" s="117">
        <f>SUM(R263:R309)</f>
        <v>26.339879999999997</v>
      </c>
      <c r="T262" s="118">
        <f>SUM(T263:T309)</f>
        <v>0</v>
      </c>
      <c r="AR262" s="115" t="s">
        <v>82</v>
      </c>
      <c r="AT262" s="119" t="s">
        <v>73</v>
      </c>
      <c r="AU262" s="119" t="s">
        <v>82</v>
      </c>
      <c r="AY262" s="115" t="s">
        <v>120</v>
      </c>
      <c r="BK262" s="120">
        <f>SUM(BK263:BK309)</f>
        <v>0</v>
      </c>
    </row>
    <row r="263" spans="2:65" s="1" customFormat="1" ht="24.2" customHeight="1">
      <c r="B263" s="31"/>
      <c r="C263" s="121" t="s">
        <v>534</v>
      </c>
      <c r="D263" s="121" t="s">
        <v>121</v>
      </c>
      <c r="E263" s="122" t="s">
        <v>535</v>
      </c>
      <c r="F263" s="123" t="s">
        <v>536</v>
      </c>
      <c r="G263" s="124" t="s">
        <v>221</v>
      </c>
      <c r="H263" s="125">
        <v>842</v>
      </c>
      <c r="I263" s="126"/>
      <c r="J263" s="127">
        <f>ROUND(I263*H263,2)</f>
        <v>0</v>
      </c>
      <c r="K263" s="123" t="s">
        <v>126</v>
      </c>
      <c r="L263" s="31"/>
      <c r="M263" s="128" t="s">
        <v>19</v>
      </c>
      <c r="N263" s="129" t="s">
        <v>45</v>
      </c>
      <c r="P263" s="130">
        <f>O263*H263</f>
        <v>0</v>
      </c>
      <c r="Q263" s="130">
        <v>0</v>
      </c>
      <c r="R263" s="130">
        <f>Q263*H263</f>
        <v>0</v>
      </c>
      <c r="S263" s="130">
        <v>0</v>
      </c>
      <c r="T263" s="131">
        <f>S263*H263</f>
        <v>0</v>
      </c>
      <c r="AR263" s="132" t="s">
        <v>127</v>
      </c>
      <c r="AT263" s="132" t="s">
        <v>121</v>
      </c>
      <c r="AU263" s="132" t="s">
        <v>84</v>
      </c>
      <c r="AY263" s="16" t="s">
        <v>120</v>
      </c>
      <c r="BE263" s="133">
        <f>IF(N263="základní",J263,0)</f>
        <v>0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16" t="s">
        <v>82</v>
      </c>
      <c r="BK263" s="133">
        <f>ROUND(I263*H263,2)</f>
        <v>0</v>
      </c>
      <c r="BL263" s="16" t="s">
        <v>127</v>
      </c>
      <c r="BM263" s="132" t="s">
        <v>537</v>
      </c>
    </row>
    <row r="264" spans="2:65" s="1" customFormat="1">
      <c r="B264" s="31"/>
      <c r="D264" s="134" t="s">
        <v>129</v>
      </c>
      <c r="F264" s="135" t="s">
        <v>538</v>
      </c>
      <c r="I264" s="136"/>
      <c r="L264" s="31"/>
      <c r="M264" s="137"/>
      <c r="T264" s="52"/>
      <c r="AT264" s="16" t="s">
        <v>129</v>
      </c>
      <c r="AU264" s="16" t="s">
        <v>84</v>
      </c>
    </row>
    <row r="265" spans="2:65" s="1" customFormat="1" ht="19.5">
      <c r="B265" s="31"/>
      <c r="D265" s="138" t="s">
        <v>135</v>
      </c>
      <c r="F265" s="139" t="s">
        <v>539</v>
      </c>
      <c r="I265" s="136"/>
      <c r="L265" s="31"/>
      <c r="M265" s="137"/>
      <c r="T265" s="52"/>
      <c r="AT265" s="16" t="s">
        <v>135</v>
      </c>
      <c r="AU265" s="16" t="s">
        <v>84</v>
      </c>
    </row>
    <row r="266" spans="2:65" s="12" customFormat="1">
      <c r="B266" s="140"/>
      <c r="D266" s="138" t="s">
        <v>142</v>
      </c>
      <c r="E266" s="141" t="s">
        <v>19</v>
      </c>
      <c r="F266" s="142" t="s">
        <v>540</v>
      </c>
      <c r="H266" s="143">
        <v>842</v>
      </c>
      <c r="I266" s="144"/>
      <c r="L266" s="140"/>
      <c r="M266" s="145"/>
      <c r="T266" s="146"/>
      <c r="AT266" s="141" t="s">
        <v>142</v>
      </c>
      <c r="AU266" s="141" t="s">
        <v>84</v>
      </c>
      <c r="AV266" s="12" t="s">
        <v>84</v>
      </c>
      <c r="AW266" s="12" t="s">
        <v>34</v>
      </c>
      <c r="AX266" s="12" t="s">
        <v>82</v>
      </c>
      <c r="AY266" s="141" t="s">
        <v>120</v>
      </c>
    </row>
    <row r="267" spans="2:65" s="1" customFormat="1" ht="37.9" customHeight="1">
      <c r="B267" s="31"/>
      <c r="C267" s="121" t="s">
        <v>541</v>
      </c>
      <c r="D267" s="121" t="s">
        <v>121</v>
      </c>
      <c r="E267" s="122" t="s">
        <v>542</v>
      </c>
      <c r="F267" s="123" t="s">
        <v>543</v>
      </c>
      <c r="G267" s="124" t="s">
        <v>221</v>
      </c>
      <c r="H267" s="125">
        <v>210.5</v>
      </c>
      <c r="I267" s="126"/>
      <c r="J267" s="127">
        <f>ROUND(I267*H267,2)</f>
        <v>0</v>
      </c>
      <c r="K267" s="123" t="s">
        <v>126</v>
      </c>
      <c r="L267" s="31"/>
      <c r="M267" s="128" t="s">
        <v>19</v>
      </c>
      <c r="N267" s="129" t="s">
        <v>45</v>
      </c>
      <c r="P267" s="130">
        <f>O267*H267</f>
        <v>0</v>
      </c>
      <c r="Q267" s="130">
        <v>0</v>
      </c>
      <c r="R267" s="130">
        <f>Q267*H267</f>
        <v>0</v>
      </c>
      <c r="S267" s="130">
        <v>0</v>
      </c>
      <c r="T267" s="131">
        <f>S267*H267</f>
        <v>0</v>
      </c>
      <c r="AR267" s="132" t="s">
        <v>127</v>
      </c>
      <c r="AT267" s="132" t="s">
        <v>121</v>
      </c>
      <c r="AU267" s="132" t="s">
        <v>84</v>
      </c>
      <c r="AY267" s="16" t="s">
        <v>120</v>
      </c>
      <c r="BE267" s="133">
        <f>IF(N267="základní",J267,0)</f>
        <v>0</v>
      </c>
      <c r="BF267" s="133">
        <f>IF(N267="snížená",J267,0)</f>
        <v>0</v>
      </c>
      <c r="BG267" s="133">
        <f>IF(N267="zákl. přenesená",J267,0)</f>
        <v>0</v>
      </c>
      <c r="BH267" s="133">
        <f>IF(N267="sníž. přenesená",J267,0)</f>
        <v>0</v>
      </c>
      <c r="BI267" s="133">
        <f>IF(N267="nulová",J267,0)</f>
        <v>0</v>
      </c>
      <c r="BJ267" s="16" t="s">
        <v>82</v>
      </c>
      <c r="BK267" s="133">
        <f>ROUND(I267*H267,2)</f>
        <v>0</v>
      </c>
      <c r="BL267" s="16" t="s">
        <v>127</v>
      </c>
      <c r="BM267" s="132" t="s">
        <v>544</v>
      </c>
    </row>
    <row r="268" spans="2:65" s="1" customFormat="1">
      <c r="B268" s="31"/>
      <c r="D268" s="134" t="s">
        <v>129</v>
      </c>
      <c r="F268" s="135" t="s">
        <v>545</v>
      </c>
      <c r="I268" s="136"/>
      <c r="L268" s="31"/>
      <c r="M268" s="137"/>
      <c r="T268" s="52"/>
      <c r="AT268" s="16" t="s">
        <v>129</v>
      </c>
      <c r="AU268" s="16" t="s">
        <v>84</v>
      </c>
    </row>
    <row r="269" spans="2:65" s="1" customFormat="1" ht="39">
      <c r="B269" s="31"/>
      <c r="D269" s="138" t="s">
        <v>135</v>
      </c>
      <c r="F269" s="139" t="s">
        <v>546</v>
      </c>
      <c r="I269" s="136"/>
      <c r="L269" s="31"/>
      <c r="M269" s="137"/>
      <c r="T269" s="52"/>
      <c r="AT269" s="16" t="s">
        <v>135</v>
      </c>
      <c r="AU269" s="16" t="s">
        <v>84</v>
      </c>
    </row>
    <row r="270" spans="2:65" s="12" customFormat="1">
      <c r="B270" s="140"/>
      <c r="D270" s="138" t="s">
        <v>142</v>
      </c>
      <c r="E270" s="141" t="s">
        <v>19</v>
      </c>
      <c r="F270" s="142" t="s">
        <v>547</v>
      </c>
      <c r="H270" s="143">
        <v>210.5</v>
      </c>
      <c r="I270" s="144"/>
      <c r="L270" s="140"/>
      <c r="M270" s="145"/>
      <c r="T270" s="146"/>
      <c r="AT270" s="141" t="s">
        <v>142</v>
      </c>
      <c r="AU270" s="141" t="s">
        <v>84</v>
      </c>
      <c r="AV270" s="12" t="s">
        <v>84</v>
      </c>
      <c r="AW270" s="12" t="s">
        <v>34</v>
      </c>
      <c r="AX270" s="12" t="s">
        <v>82</v>
      </c>
      <c r="AY270" s="141" t="s">
        <v>120</v>
      </c>
    </row>
    <row r="271" spans="2:65" s="1" customFormat="1" ht="21.75" customHeight="1">
      <c r="B271" s="31"/>
      <c r="C271" s="121" t="s">
        <v>548</v>
      </c>
      <c r="D271" s="121" t="s">
        <v>121</v>
      </c>
      <c r="E271" s="122" t="s">
        <v>341</v>
      </c>
      <c r="F271" s="123" t="s">
        <v>342</v>
      </c>
      <c r="G271" s="124" t="s">
        <v>203</v>
      </c>
      <c r="H271" s="125">
        <v>88.41</v>
      </c>
      <c r="I271" s="126"/>
      <c r="J271" s="127">
        <f>ROUND(I271*H271,2)</f>
        <v>0</v>
      </c>
      <c r="K271" s="123" t="s">
        <v>126</v>
      </c>
      <c r="L271" s="31"/>
      <c r="M271" s="128" t="s">
        <v>19</v>
      </c>
      <c r="N271" s="129" t="s">
        <v>45</v>
      </c>
      <c r="P271" s="130">
        <f>O271*H271</f>
        <v>0</v>
      </c>
      <c r="Q271" s="130">
        <v>0</v>
      </c>
      <c r="R271" s="130">
        <f>Q271*H271</f>
        <v>0</v>
      </c>
      <c r="S271" s="130">
        <v>0</v>
      </c>
      <c r="T271" s="131">
        <f>S271*H271</f>
        <v>0</v>
      </c>
      <c r="AR271" s="132" t="s">
        <v>127</v>
      </c>
      <c r="AT271" s="132" t="s">
        <v>121</v>
      </c>
      <c r="AU271" s="132" t="s">
        <v>84</v>
      </c>
      <c r="AY271" s="16" t="s">
        <v>120</v>
      </c>
      <c r="BE271" s="133">
        <f>IF(N271="základní",J271,0)</f>
        <v>0</v>
      </c>
      <c r="BF271" s="133">
        <f>IF(N271="snížená",J271,0)</f>
        <v>0</v>
      </c>
      <c r="BG271" s="133">
        <f>IF(N271="zákl. přenesená",J271,0)</f>
        <v>0</v>
      </c>
      <c r="BH271" s="133">
        <f>IF(N271="sníž. přenesená",J271,0)</f>
        <v>0</v>
      </c>
      <c r="BI271" s="133">
        <f>IF(N271="nulová",J271,0)</f>
        <v>0</v>
      </c>
      <c r="BJ271" s="16" t="s">
        <v>82</v>
      </c>
      <c r="BK271" s="133">
        <f>ROUND(I271*H271,2)</f>
        <v>0</v>
      </c>
      <c r="BL271" s="16" t="s">
        <v>127</v>
      </c>
      <c r="BM271" s="132" t="s">
        <v>549</v>
      </c>
    </row>
    <row r="272" spans="2:65" s="1" customFormat="1">
      <c r="B272" s="31"/>
      <c r="D272" s="134" t="s">
        <v>129</v>
      </c>
      <c r="F272" s="135" t="s">
        <v>344</v>
      </c>
      <c r="I272" s="136"/>
      <c r="L272" s="31"/>
      <c r="M272" s="137"/>
      <c r="T272" s="52"/>
      <c r="AT272" s="16" t="s">
        <v>129</v>
      </c>
      <c r="AU272" s="16" t="s">
        <v>84</v>
      </c>
    </row>
    <row r="273" spans="2:65" s="1" customFormat="1" ht="19.5">
      <c r="B273" s="31"/>
      <c r="D273" s="138" t="s">
        <v>135</v>
      </c>
      <c r="F273" s="139" t="s">
        <v>345</v>
      </c>
      <c r="I273" s="136"/>
      <c r="L273" s="31"/>
      <c r="M273" s="137"/>
      <c r="T273" s="52"/>
      <c r="AT273" s="16" t="s">
        <v>135</v>
      </c>
      <c r="AU273" s="16" t="s">
        <v>84</v>
      </c>
    </row>
    <row r="274" spans="2:65" s="12" customFormat="1">
      <c r="B274" s="140"/>
      <c r="D274" s="138" t="s">
        <v>142</v>
      </c>
      <c r="E274" s="141" t="s">
        <v>19</v>
      </c>
      <c r="F274" s="142" t="s">
        <v>550</v>
      </c>
      <c r="H274" s="143">
        <v>88.41</v>
      </c>
      <c r="I274" s="144"/>
      <c r="L274" s="140"/>
      <c r="M274" s="145"/>
      <c r="T274" s="146"/>
      <c r="AT274" s="141" t="s">
        <v>142</v>
      </c>
      <c r="AU274" s="141" t="s">
        <v>84</v>
      </c>
      <c r="AV274" s="12" t="s">
        <v>84</v>
      </c>
      <c r="AW274" s="12" t="s">
        <v>34</v>
      </c>
      <c r="AX274" s="12" t="s">
        <v>82</v>
      </c>
      <c r="AY274" s="141" t="s">
        <v>120</v>
      </c>
    </row>
    <row r="275" spans="2:65" s="1" customFormat="1" ht="21.75" customHeight="1">
      <c r="B275" s="31"/>
      <c r="C275" s="121" t="s">
        <v>551</v>
      </c>
      <c r="D275" s="121" t="s">
        <v>121</v>
      </c>
      <c r="E275" s="122" t="s">
        <v>348</v>
      </c>
      <c r="F275" s="123" t="s">
        <v>349</v>
      </c>
      <c r="G275" s="124" t="s">
        <v>203</v>
      </c>
      <c r="H275" s="125">
        <v>88.41</v>
      </c>
      <c r="I275" s="126"/>
      <c r="J275" s="127">
        <f>ROUND(I275*H275,2)</f>
        <v>0</v>
      </c>
      <c r="K275" s="123" t="s">
        <v>126</v>
      </c>
      <c r="L275" s="31"/>
      <c r="M275" s="128" t="s">
        <v>19</v>
      </c>
      <c r="N275" s="129" t="s">
        <v>45</v>
      </c>
      <c r="P275" s="130">
        <f>O275*H275</f>
        <v>0</v>
      </c>
      <c r="Q275" s="130">
        <v>0</v>
      </c>
      <c r="R275" s="130">
        <f>Q275*H275</f>
        <v>0</v>
      </c>
      <c r="S275" s="130">
        <v>0</v>
      </c>
      <c r="T275" s="131">
        <f>S275*H275</f>
        <v>0</v>
      </c>
      <c r="AR275" s="132" t="s">
        <v>127</v>
      </c>
      <c r="AT275" s="132" t="s">
        <v>121</v>
      </c>
      <c r="AU275" s="132" t="s">
        <v>84</v>
      </c>
      <c r="AY275" s="16" t="s">
        <v>120</v>
      </c>
      <c r="BE275" s="133">
        <f>IF(N275="základní",J275,0)</f>
        <v>0</v>
      </c>
      <c r="BF275" s="133">
        <f>IF(N275="snížená",J275,0)</f>
        <v>0</v>
      </c>
      <c r="BG275" s="133">
        <f>IF(N275="zákl. přenesená",J275,0)</f>
        <v>0</v>
      </c>
      <c r="BH275" s="133">
        <f>IF(N275="sníž. přenesená",J275,0)</f>
        <v>0</v>
      </c>
      <c r="BI275" s="133">
        <f>IF(N275="nulová",J275,0)</f>
        <v>0</v>
      </c>
      <c r="BJ275" s="16" t="s">
        <v>82</v>
      </c>
      <c r="BK275" s="133">
        <f>ROUND(I275*H275,2)</f>
        <v>0</v>
      </c>
      <c r="BL275" s="16" t="s">
        <v>127</v>
      </c>
      <c r="BM275" s="132" t="s">
        <v>552</v>
      </c>
    </row>
    <row r="276" spans="2:65" s="1" customFormat="1">
      <c r="B276" s="31"/>
      <c r="D276" s="134" t="s">
        <v>129</v>
      </c>
      <c r="F276" s="135" t="s">
        <v>351</v>
      </c>
      <c r="I276" s="136"/>
      <c r="L276" s="31"/>
      <c r="M276" s="137"/>
      <c r="T276" s="52"/>
      <c r="AT276" s="16" t="s">
        <v>129</v>
      </c>
      <c r="AU276" s="16" t="s">
        <v>84</v>
      </c>
    </row>
    <row r="277" spans="2:65" s="1" customFormat="1" ht="21.75" customHeight="1">
      <c r="B277" s="31"/>
      <c r="C277" s="121" t="s">
        <v>553</v>
      </c>
      <c r="D277" s="121" t="s">
        <v>121</v>
      </c>
      <c r="E277" s="122" t="s">
        <v>554</v>
      </c>
      <c r="F277" s="123" t="s">
        <v>555</v>
      </c>
      <c r="G277" s="124" t="s">
        <v>221</v>
      </c>
      <c r="H277" s="125">
        <v>8420</v>
      </c>
      <c r="I277" s="126"/>
      <c r="J277" s="127">
        <f>ROUND(I277*H277,2)</f>
        <v>0</v>
      </c>
      <c r="K277" s="123" t="s">
        <v>126</v>
      </c>
      <c r="L277" s="31"/>
      <c r="M277" s="128" t="s">
        <v>19</v>
      </c>
      <c r="N277" s="129" t="s">
        <v>45</v>
      </c>
      <c r="P277" s="130">
        <f>O277*H277</f>
        <v>0</v>
      </c>
      <c r="Q277" s="130">
        <v>0</v>
      </c>
      <c r="R277" s="130">
        <f>Q277*H277</f>
        <v>0</v>
      </c>
      <c r="S277" s="130">
        <v>0</v>
      </c>
      <c r="T277" s="131">
        <f>S277*H277</f>
        <v>0</v>
      </c>
      <c r="AR277" s="132" t="s">
        <v>127</v>
      </c>
      <c r="AT277" s="132" t="s">
        <v>121</v>
      </c>
      <c r="AU277" s="132" t="s">
        <v>84</v>
      </c>
      <c r="AY277" s="16" t="s">
        <v>120</v>
      </c>
      <c r="BE277" s="133">
        <f>IF(N277="základní",J277,0)</f>
        <v>0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6" t="s">
        <v>82</v>
      </c>
      <c r="BK277" s="133">
        <f>ROUND(I277*H277,2)</f>
        <v>0</v>
      </c>
      <c r="BL277" s="16" t="s">
        <v>127</v>
      </c>
      <c r="BM277" s="132" t="s">
        <v>556</v>
      </c>
    </row>
    <row r="278" spans="2:65" s="1" customFormat="1">
      <c r="B278" s="31"/>
      <c r="D278" s="134" t="s">
        <v>129</v>
      </c>
      <c r="F278" s="135" t="s">
        <v>557</v>
      </c>
      <c r="I278" s="136"/>
      <c r="L278" s="31"/>
      <c r="M278" s="137"/>
      <c r="T278" s="52"/>
      <c r="AT278" s="16" t="s">
        <v>129</v>
      </c>
      <c r="AU278" s="16" t="s">
        <v>84</v>
      </c>
    </row>
    <row r="279" spans="2:65" s="1" customFormat="1" ht="19.5">
      <c r="B279" s="31"/>
      <c r="D279" s="138" t="s">
        <v>135</v>
      </c>
      <c r="F279" s="139" t="s">
        <v>539</v>
      </c>
      <c r="I279" s="136"/>
      <c r="L279" s="31"/>
      <c r="M279" s="137"/>
      <c r="T279" s="52"/>
      <c r="AT279" s="16" t="s">
        <v>135</v>
      </c>
      <c r="AU279" s="16" t="s">
        <v>84</v>
      </c>
    </row>
    <row r="280" spans="2:65" s="12" customFormat="1">
      <c r="B280" s="140"/>
      <c r="D280" s="138" t="s">
        <v>142</v>
      </c>
      <c r="E280" s="141" t="s">
        <v>19</v>
      </c>
      <c r="F280" s="142" t="s">
        <v>558</v>
      </c>
      <c r="H280" s="143">
        <v>8420</v>
      </c>
      <c r="I280" s="144"/>
      <c r="L280" s="140"/>
      <c r="M280" s="145"/>
      <c r="T280" s="146"/>
      <c r="AT280" s="141" t="s">
        <v>142</v>
      </c>
      <c r="AU280" s="141" t="s">
        <v>84</v>
      </c>
      <c r="AV280" s="12" t="s">
        <v>84</v>
      </c>
      <c r="AW280" s="12" t="s">
        <v>34</v>
      </c>
      <c r="AX280" s="12" t="s">
        <v>82</v>
      </c>
      <c r="AY280" s="141" t="s">
        <v>120</v>
      </c>
    </row>
    <row r="281" spans="2:65" s="1" customFormat="1" ht="16.5" customHeight="1">
      <c r="B281" s="31"/>
      <c r="C281" s="121" t="s">
        <v>559</v>
      </c>
      <c r="D281" s="121" t="s">
        <v>121</v>
      </c>
      <c r="E281" s="122" t="s">
        <v>560</v>
      </c>
      <c r="F281" s="123" t="s">
        <v>561</v>
      </c>
      <c r="G281" s="124" t="s">
        <v>221</v>
      </c>
      <c r="H281" s="125">
        <v>8420</v>
      </c>
      <c r="I281" s="126"/>
      <c r="J281" s="127">
        <f>ROUND(I281*H281,2)</f>
        <v>0</v>
      </c>
      <c r="K281" s="123" t="s">
        <v>19</v>
      </c>
      <c r="L281" s="31"/>
      <c r="M281" s="128" t="s">
        <v>19</v>
      </c>
      <c r="N281" s="129" t="s">
        <v>45</v>
      </c>
      <c r="P281" s="130">
        <f>O281*H281</f>
        <v>0</v>
      </c>
      <c r="Q281" s="130">
        <v>0</v>
      </c>
      <c r="R281" s="130">
        <f>Q281*H281</f>
        <v>0</v>
      </c>
      <c r="S281" s="130">
        <v>0</v>
      </c>
      <c r="T281" s="131">
        <f>S281*H281</f>
        <v>0</v>
      </c>
      <c r="AR281" s="132" t="s">
        <v>127</v>
      </c>
      <c r="AT281" s="132" t="s">
        <v>121</v>
      </c>
      <c r="AU281" s="132" t="s">
        <v>84</v>
      </c>
      <c r="AY281" s="16" t="s">
        <v>120</v>
      </c>
      <c r="BE281" s="133">
        <f>IF(N281="základní",J281,0)</f>
        <v>0</v>
      </c>
      <c r="BF281" s="133">
        <f>IF(N281="snížená",J281,0)</f>
        <v>0</v>
      </c>
      <c r="BG281" s="133">
        <f>IF(N281="zákl. přenesená",J281,0)</f>
        <v>0</v>
      </c>
      <c r="BH281" s="133">
        <f>IF(N281="sníž. přenesená",J281,0)</f>
        <v>0</v>
      </c>
      <c r="BI281" s="133">
        <f>IF(N281="nulová",J281,0)</f>
        <v>0</v>
      </c>
      <c r="BJ281" s="16" t="s">
        <v>82</v>
      </c>
      <c r="BK281" s="133">
        <f>ROUND(I281*H281,2)</f>
        <v>0</v>
      </c>
      <c r="BL281" s="16" t="s">
        <v>127</v>
      </c>
      <c r="BM281" s="132" t="s">
        <v>562</v>
      </c>
    </row>
    <row r="282" spans="2:65" s="12" customFormat="1">
      <c r="B282" s="140"/>
      <c r="D282" s="138" t="s">
        <v>142</v>
      </c>
      <c r="E282" s="141" t="s">
        <v>19</v>
      </c>
      <c r="F282" s="142" t="s">
        <v>558</v>
      </c>
      <c r="H282" s="143">
        <v>8420</v>
      </c>
      <c r="I282" s="144"/>
      <c r="L282" s="140"/>
      <c r="M282" s="145"/>
      <c r="T282" s="146"/>
      <c r="AT282" s="141" t="s">
        <v>142</v>
      </c>
      <c r="AU282" s="141" t="s">
        <v>84</v>
      </c>
      <c r="AV282" s="12" t="s">
        <v>84</v>
      </c>
      <c r="AW282" s="12" t="s">
        <v>34</v>
      </c>
      <c r="AX282" s="12" t="s">
        <v>82</v>
      </c>
      <c r="AY282" s="141" t="s">
        <v>120</v>
      </c>
    </row>
    <row r="283" spans="2:65" s="1" customFormat="1" ht="24.2" customHeight="1">
      <c r="B283" s="31"/>
      <c r="C283" s="121" t="s">
        <v>563</v>
      </c>
      <c r="D283" s="121" t="s">
        <v>121</v>
      </c>
      <c r="E283" s="122" t="s">
        <v>564</v>
      </c>
      <c r="F283" s="123" t="s">
        <v>565</v>
      </c>
      <c r="G283" s="124" t="s">
        <v>125</v>
      </c>
      <c r="H283" s="125">
        <v>2280</v>
      </c>
      <c r="I283" s="126"/>
      <c r="J283" s="127">
        <f>ROUND(I283*H283,2)</f>
        <v>0</v>
      </c>
      <c r="K283" s="123" t="s">
        <v>19</v>
      </c>
      <c r="L283" s="31"/>
      <c r="M283" s="128" t="s">
        <v>19</v>
      </c>
      <c r="N283" s="129" t="s">
        <v>45</v>
      </c>
      <c r="P283" s="130">
        <f>O283*H283</f>
        <v>0</v>
      </c>
      <c r="Q283" s="130">
        <v>0</v>
      </c>
      <c r="R283" s="130">
        <f>Q283*H283</f>
        <v>0</v>
      </c>
      <c r="S283" s="130">
        <v>0</v>
      </c>
      <c r="T283" s="131">
        <f>S283*H283</f>
        <v>0</v>
      </c>
      <c r="AR283" s="132" t="s">
        <v>127</v>
      </c>
      <c r="AT283" s="132" t="s">
        <v>121</v>
      </c>
      <c r="AU283" s="132" t="s">
        <v>84</v>
      </c>
      <c r="AY283" s="16" t="s">
        <v>120</v>
      </c>
      <c r="BE283" s="133">
        <f>IF(N283="základní",J283,0)</f>
        <v>0</v>
      </c>
      <c r="BF283" s="133">
        <f>IF(N283="snížená",J283,0)</f>
        <v>0</v>
      </c>
      <c r="BG283" s="133">
        <f>IF(N283="zákl. přenesená",J283,0)</f>
        <v>0</v>
      </c>
      <c r="BH283" s="133">
        <f>IF(N283="sníž. přenesená",J283,0)</f>
        <v>0</v>
      </c>
      <c r="BI283" s="133">
        <f>IF(N283="nulová",J283,0)</f>
        <v>0</v>
      </c>
      <c r="BJ283" s="16" t="s">
        <v>82</v>
      </c>
      <c r="BK283" s="133">
        <f>ROUND(I283*H283,2)</f>
        <v>0</v>
      </c>
      <c r="BL283" s="16" t="s">
        <v>127</v>
      </c>
      <c r="BM283" s="132" t="s">
        <v>566</v>
      </c>
    </row>
    <row r="284" spans="2:65" s="12" customFormat="1">
      <c r="B284" s="140"/>
      <c r="D284" s="138" t="s">
        <v>142</v>
      </c>
      <c r="E284" s="141" t="s">
        <v>19</v>
      </c>
      <c r="F284" s="142" t="s">
        <v>567</v>
      </c>
      <c r="H284" s="143">
        <v>2280</v>
      </c>
      <c r="I284" s="144"/>
      <c r="L284" s="140"/>
      <c r="M284" s="145"/>
      <c r="T284" s="146"/>
      <c r="AT284" s="141" t="s">
        <v>142</v>
      </c>
      <c r="AU284" s="141" t="s">
        <v>84</v>
      </c>
      <c r="AV284" s="12" t="s">
        <v>84</v>
      </c>
      <c r="AW284" s="12" t="s">
        <v>34</v>
      </c>
      <c r="AX284" s="12" t="s">
        <v>82</v>
      </c>
      <c r="AY284" s="141" t="s">
        <v>120</v>
      </c>
    </row>
    <row r="285" spans="2:65" s="1" customFormat="1" ht="37.9" customHeight="1">
      <c r="B285" s="31"/>
      <c r="C285" s="121" t="s">
        <v>568</v>
      </c>
      <c r="D285" s="121" t="s">
        <v>121</v>
      </c>
      <c r="E285" s="122" t="s">
        <v>569</v>
      </c>
      <c r="F285" s="123" t="s">
        <v>570</v>
      </c>
      <c r="G285" s="124" t="s">
        <v>221</v>
      </c>
      <c r="H285" s="125">
        <v>1684</v>
      </c>
      <c r="I285" s="126"/>
      <c r="J285" s="127">
        <f>ROUND(I285*H285,2)</f>
        <v>0</v>
      </c>
      <c r="K285" s="123" t="s">
        <v>126</v>
      </c>
      <c r="L285" s="31"/>
      <c r="M285" s="128" t="s">
        <v>19</v>
      </c>
      <c r="N285" s="129" t="s">
        <v>45</v>
      </c>
      <c r="P285" s="130">
        <f>O285*H285</f>
        <v>0</v>
      </c>
      <c r="Q285" s="130">
        <v>0</v>
      </c>
      <c r="R285" s="130">
        <f>Q285*H285</f>
        <v>0</v>
      </c>
      <c r="S285" s="130">
        <v>0</v>
      </c>
      <c r="T285" s="131">
        <f>S285*H285</f>
        <v>0</v>
      </c>
      <c r="AR285" s="132" t="s">
        <v>127</v>
      </c>
      <c r="AT285" s="132" t="s">
        <v>121</v>
      </c>
      <c r="AU285" s="132" t="s">
        <v>84</v>
      </c>
      <c r="AY285" s="16" t="s">
        <v>120</v>
      </c>
      <c r="BE285" s="133">
        <f>IF(N285="základní",J285,0)</f>
        <v>0</v>
      </c>
      <c r="BF285" s="133">
        <f>IF(N285="snížená",J285,0)</f>
        <v>0</v>
      </c>
      <c r="BG285" s="133">
        <f>IF(N285="zákl. přenesená",J285,0)</f>
        <v>0</v>
      </c>
      <c r="BH285" s="133">
        <f>IF(N285="sníž. přenesená",J285,0)</f>
        <v>0</v>
      </c>
      <c r="BI285" s="133">
        <f>IF(N285="nulová",J285,0)</f>
        <v>0</v>
      </c>
      <c r="BJ285" s="16" t="s">
        <v>82</v>
      </c>
      <c r="BK285" s="133">
        <f>ROUND(I285*H285,2)</f>
        <v>0</v>
      </c>
      <c r="BL285" s="16" t="s">
        <v>127</v>
      </c>
      <c r="BM285" s="132" t="s">
        <v>571</v>
      </c>
    </row>
    <row r="286" spans="2:65" s="1" customFormat="1">
      <c r="B286" s="31"/>
      <c r="D286" s="134" t="s">
        <v>129</v>
      </c>
      <c r="F286" s="135" t="s">
        <v>572</v>
      </c>
      <c r="I286" s="136"/>
      <c r="L286" s="31"/>
      <c r="M286" s="137"/>
      <c r="T286" s="52"/>
      <c r="AT286" s="16" t="s">
        <v>129</v>
      </c>
      <c r="AU286" s="16" t="s">
        <v>84</v>
      </c>
    </row>
    <row r="287" spans="2:65" s="1" customFormat="1" ht="19.5">
      <c r="B287" s="31"/>
      <c r="D287" s="138" t="s">
        <v>135</v>
      </c>
      <c r="F287" s="139" t="s">
        <v>539</v>
      </c>
      <c r="I287" s="136"/>
      <c r="L287" s="31"/>
      <c r="M287" s="137"/>
      <c r="T287" s="52"/>
      <c r="AT287" s="16" t="s">
        <v>135</v>
      </c>
      <c r="AU287" s="16" t="s">
        <v>84</v>
      </c>
    </row>
    <row r="288" spans="2:65" s="12" customFormat="1">
      <c r="B288" s="140"/>
      <c r="D288" s="138" t="s">
        <v>142</v>
      </c>
      <c r="E288" s="141" t="s">
        <v>19</v>
      </c>
      <c r="F288" s="142" t="s">
        <v>573</v>
      </c>
      <c r="H288" s="143">
        <v>1684</v>
      </c>
      <c r="I288" s="144"/>
      <c r="L288" s="140"/>
      <c r="M288" s="145"/>
      <c r="T288" s="146"/>
      <c r="AT288" s="141" t="s">
        <v>142</v>
      </c>
      <c r="AU288" s="141" t="s">
        <v>84</v>
      </c>
      <c r="AV288" s="12" t="s">
        <v>84</v>
      </c>
      <c r="AW288" s="12" t="s">
        <v>34</v>
      </c>
      <c r="AX288" s="12" t="s">
        <v>82</v>
      </c>
      <c r="AY288" s="141" t="s">
        <v>120</v>
      </c>
    </row>
    <row r="289" spans="2:65" s="1" customFormat="1" ht="37.9" customHeight="1">
      <c r="B289" s="31"/>
      <c r="C289" s="121" t="s">
        <v>574</v>
      </c>
      <c r="D289" s="121" t="s">
        <v>121</v>
      </c>
      <c r="E289" s="122" t="s">
        <v>360</v>
      </c>
      <c r="F289" s="123" t="s">
        <v>361</v>
      </c>
      <c r="G289" s="124" t="s">
        <v>125</v>
      </c>
      <c r="H289" s="125">
        <v>162</v>
      </c>
      <c r="I289" s="126"/>
      <c r="J289" s="127">
        <f>ROUND(I289*H289,2)</f>
        <v>0</v>
      </c>
      <c r="K289" s="123" t="s">
        <v>126</v>
      </c>
      <c r="L289" s="31"/>
      <c r="M289" s="128" t="s">
        <v>19</v>
      </c>
      <c r="N289" s="129" t="s">
        <v>45</v>
      </c>
      <c r="P289" s="130">
        <f>O289*H289</f>
        <v>0</v>
      </c>
      <c r="Q289" s="130">
        <v>0</v>
      </c>
      <c r="R289" s="130">
        <f>Q289*H289</f>
        <v>0</v>
      </c>
      <c r="S289" s="130">
        <v>0</v>
      </c>
      <c r="T289" s="131">
        <f>S289*H289</f>
        <v>0</v>
      </c>
      <c r="AR289" s="132" t="s">
        <v>127</v>
      </c>
      <c r="AT289" s="132" t="s">
        <v>121</v>
      </c>
      <c r="AU289" s="132" t="s">
        <v>84</v>
      </c>
      <c r="AY289" s="16" t="s">
        <v>120</v>
      </c>
      <c r="BE289" s="133">
        <f>IF(N289="základní",J289,0)</f>
        <v>0</v>
      </c>
      <c r="BF289" s="133">
        <f>IF(N289="snížená",J289,0)</f>
        <v>0</v>
      </c>
      <c r="BG289" s="133">
        <f>IF(N289="zákl. přenesená",J289,0)</f>
        <v>0</v>
      </c>
      <c r="BH289" s="133">
        <f>IF(N289="sníž. přenesená",J289,0)</f>
        <v>0</v>
      </c>
      <c r="BI289" s="133">
        <f>IF(N289="nulová",J289,0)</f>
        <v>0</v>
      </c>
      <c r="BJ289" s="16" t="s">
        <v>82</v>
      </c>
      <c r="BK289" s="133">
        <f>ROUND(I289*H289,2)</f>
        <v>0</v>
      </c>
      <c r="BL289" s="16" t="s">
        <v>127</v>
      </c>
      <c r="BM289" s="132" t="s">
        <v>575</v>
      </c>
    </row>
    <row r="290" spans="2:65" s="1" customFormat="1">
      <c r="B290" s="31"/>
      <c r="D290" s="134" t="s">
        <v>129</v>
      </c>
      <c r="F290" s="135" t="s">
        <v>363</v>
      </c>
      <c r="I290" s="136"/>
      <c r="L290" s="31"/>
      <c r="M290" s="137"/>
      <c r="T290" s="52"/>
      <c r="AT290" s="16" t="s">
        <v>129</v>
      </c>
      <c r="AU290" s="16" t="s">
        <v>84</v>
      </c>
    </row>
    <row r="291" spans="2:65" s="1" customFormat="1" ht="16.5" customHeight="1">
      <c r="B291" s="31"/>
      <c r="C291" s="121" t="s">
        <v>576</v>
      </c>
      <c r="D291" s="121" t="s">
        <v>121</v>
      </c>
      <c r="E291" s="122" t="s">
        <v>365</v>
      </c>
      <c r="F291" s="123" t="s">
        <v>281</v>
      </c>
      <c r="G291" s="124" t="s">
        <v>125</v>
      </c>
      <c r="H291" s="125">
        <v>162</v>
      </c>
      <c r="I291" s="126"/>
      <c r="J291" s="127">
        <f>ROUND(I291*H291,2)</f>
        <v>0</v>
      </c>
      <c r="K291" s="123" t="s">
        <v>19</v>
      </c>
      <c r="L291" s="31"/>
      <c r="M291" s="128" t="s">
        <v>19</v>
      </c>
      <c r="N291" s="129" t="s">
        <v>45</v>
      </c>
      <c r="P291" s="130">
        <f>O291*H291</f>
        <v>0</v>
      </c>
      <c r="Q291" s="130">
        <v>0</v>
      </c>
      <c r="R291" s="130">
        <f>Q291*H291</f>
        <v>0</v>
      </c>
      <c r="S291" s="130">
        <v>0</v>
      </c>
      <c r="T291" s="131">
        <f>S291*H291</f>
        <v>0</v>
      </c>
      <c r="AR291" s="132" t="s">
        <v>127</v>
      </c>
      <c r="AT291" s="132" t="s">
        <v>121</v>
      </c>
      <c r="AU291" s="132" t="s">
        <v>84</v>
      </c>
      <c r="AY291" s="16" t="s">
        <v>120</v>
      </c>
      <c r="BE291" s="133">
        <f>IF(N291="základní",J291,0)</f>
        <v>0</v>
      </c>
      <c r="BF291" s="133">
        <f>IF(N291="snížená",J291,0)</f>
        <v>0</v>
      </c>
      <c r="BG291" s="133">
        <f>IF(N291="zákl. přenesená",J291,0)</f>
        <v>0</v>
      </c>
      <c r="BH291" s="133">
        <f>IF(N291="sníž. přenesená",J291,0)</f>
        <v>0</v>
      </c>
      <c r="BI291" s="133">
        <f>IF(N291="nulová",J291,0)</f>
        <v>0</v>
      </c>
      <c r="BJ291" s="16" t="s">
        <v>82</v>
      </c>
      <c r="BK291" s="133">
        <f>ROUND(I291*H291,2)</f>
        <v>0</v>
      </c>
      <c r="BL291" s="16" t="s">
        <v>127</v>
      </c>
      <c r="BM291" s="132" t="s">
        <v>577</v>
      </c>
    </row>
    <row r="292" spans="2:65" s="1" customFormat="1" ht="19.5">
      <c r="B292" s="31"/>
      <c r="D292" s="138" t="s">
        <v>135</v>
      </c>
      <c r="F292" s="139" t="s">
        <v>367</v>
      </c>
      <c r="I292" s="136"/>
      <c r="L292" s="31"/>
      <c r="M292" s="137"/>
      <c r="T292" s="52"/>
      <c r="AT292" s="16" t="s">
        <v>135</v>
      </c>
      <c r="AU292" s="16" t="s">
        <v>84</v>
      </c>
    </row>
    <row r="293" spans="2:65" s="1" customFormat="1" ht="16.5" customHeight="1">
      <c r="B293" s="31"/>
      <c r="C293" s="154" t="s">
        <v>578</v>
      </c>
      <c r="D293" s="154" t="s">
        <v>168</v>
      </c>
      <c r="E293" s="155" t="s">
        <v>285</v>
      </c>
      <c r="F293" s="156" t="s">
        <v>286</v>
      </c>
      <c r="G293" s="157" t="s">
        <v>287</v>
      </c>
      <c r="H293" s="158">
        <v>1.62</v>
      </c>
      <c r="I293" s="159"/>
      <c r="J293" s="160">
        <f>ROUND(I293*H293,2)</f>
        <v>0</v>
      </c>
      <c r="K293" s="156" t="s">
        <v>19</v>
      </c>
      <c r="L293" s="161"/>
      <c r="M293" s="162" t="s">
        <v>19</v>
      </c>
      <c r="N293" s="163" t="s">
        <v>45</v>
      </c>
      <c r="P293" s="130">
        <f>O293*H293</f>
        <v>0</v>
      </c>
      <c r="Q293" s="130">
        <v>1E-3</v>
      </c>
      <c r="R293" s="130">
        <f>Q293*H293</f>
        <v>1.6200000000000001E-3</v>
      </c>
      <c r="S293" s="130">
        <v>0</v>
      </c>
      <c r="T293" s="131">
        <f>S293*H293</f>
        <v>0</v>
      </c>
      <c r="AR293" s="132" t="s">
        <v>167</v>
      </c>
      <c r="AT293" s="132" t="s">
        <v>168</v>
      </c>
      <c r="AU293" s="132" t="s">
        <v>84</v>
      </c>
      <c r="AY293" s="16" t="s">
        <v>120</v>
      </c>
      <c r="BE293" s="133">
        <f>IF(N293="základní",J293,0)</f>
        <v>0</v>
      </c>
      <c r="BF293" s="133">
        <f>IF(N293="snížená",J293,0)</f>
        <v>0</v>
      </c>
      <c r="BG293" s="133">
        <f>IF(N293="zákl. přenesená",J293,0)</f>
        <v>0</v>
      </c>
      <c r="BH293" s="133">
        <f>IF(N293="sníž. přenesená",J293,0)</f>
        <v>0</v>
      </c>
      <c r="BI293" s="133">
        <f>IF(N293="nulová",J293,0)</f>
        <v>0</v>
      </c>
      <c r="BJ293" s="16" t="s">
        <v>82</v>
      </c>
      <c r="BK293" s="133">
        <f>ROUND(I293*H293,2)</f>
        <v>0</v>
      </c>
      <c r="BL293" s="16" t="s">
        <v>127</v>
      </c>
      <c r="BM293" s="132" t="s">
        <v>579</v>
      </c>
    </row>
    <row r="294" spans="2:65" s="1" customFormat="1" ht="44.25" customHeight="1">
      <c r="B294" s="31"/>
      <c r="C294" s="121" t="s">
        <v>580</v>
      </c>
      <c r="D294" s="121" t="s">
        <v>121</v>
      </c>
      <c r="E294" s="122" t="s">
        <v>371</v>
      </c>
      <c r="F294" s="123" t="s">
        <v>372</v>
      </c>
      <c r="G294" s="124" t="s">
        <v>125</v>
      </c>
      <c r="H294" s="125">
        <v>162</v>
      </c>
      <c r="I294" s="126"/>
      <c r="J294" s="127">
        <f>ROUND(I294*H294,2)</f>
        <v>0</v>
      </c>
      <c r="K294" s="123" t="s">
        <v>126</v>
      </c>
      <c r="L294" s="31"/>
      <c r="M294" s="128" t="s">
        <v>19</v>
      </c>
      <c r="N294" s="129" t="s">
        <v>45</v>
      </c>
      <c r="P294" s="130">
        <f>O294*H294</f>
        <v>0</v>
      </c>
      <c r="Q294" s="130">
        <v>0</v>
      </c>
      <c r="R294" s="130">
        <f>Q294*H294</f>
        <v>0</v>
      </c>
      <c r="S294" s="130">
        <v>0</v>
      </c>
      <c r="T294" s="131">
        <f>S294*H294</f>
        <v>0</v>
      </c>
      <c r="AR294" s="132" t="s">
        <v>127</v>
      </c>
      <c r="AT294" s="132" t="s">
        <v>121</v>
      </c>
      <c r="AU294" s="132" t="s">
        <v>84</v>
      </c>
      <c r="AY294" s="16" t="s">
        <v>120</v>
      </c>
      <c r="BE294" s="133">
        <f>IF(N294="základní",J294,0)</f>
        <v>0</v>
      </c>
      <c r="BF294" s="133">
        <f>IF(N294="snížená",J294,0)</f>
        <v>0</v>
      </c>
      <c r="BG294" s="133">
        <f>IF(N294="zákl. přenesená",J294,0)</f>
        <v>0</v>
      </c>
      <c r="BH294" s="133">
        <f>IF(N294="sníž. přenesená",J294,0)</f>
        <v>0</v>
      </c>
      <c r="BI294" s="133">
        <f>IF(N294="nulová",J294,0)</f>
        <v>0</v>
      </c>
      <c r="BJ294" s="16" t="s">
        <v>82</v>
      </c>
      <c r="BK294" s="133">
        <f>ROUND(I294*H294,2)</f>
        <v>0</v>
      </c>
      <c r="BL294" s="16" t="s">
        <v>127</v>
      </c>
      <c r="BM294" s="132" t="s">
        <v>581</v>
      </c>
    </row>
    <row r="295" spans="2:65" s="1" customFormat="1">
      <c r="B295" s="31"/>
      <c r="D295" s="134" t="s">
        <v>129</v>
      </c>
      <c r="F295" s="135" t="s">
        <v>374</v>
      </c>
      <c r="I295" s="136"/>
      <c r="L295" s="31"/>
      <c r="M295" s="137"/>
      <c r="T295" s="52"/>
      <c r="AT295" s="16" t="s">
        <v>129</v>
      </c>
      <c r="AU295" s="16" t="s">
        <v>84</v>
      </c>
    </row>
    <row r="296" spans="2:65" s="1" customFormat="1" ht="16.5" customHeight="1">
      <c r="B296" s="31"/>
      <c r="C296" s="154" t="s">
        <v>582</v>
      </c>
      <c r="D296" s="154" t="s">
        <v>168</v>
      </c>
      <c r="E296" s="155" t="s">
        <v>583</v>
      </c>
      <c r="F296" s="156" t="s">
        <v>584</v>
      </c>
      <c r="G296" s="157" t="s">
        <v>125</v>
      </c>
      <c r="H296" s="158">
        <v>162</v>
      </c>
      <c r="I296" s="159"/>
      <c r="J296" s="160">
        <f>ROUND(I296*H296,2)</f>
        <v>0</v>
      </c>
      <c r="K296" s="156" t="s">
        <v>19</v>
      </c>
      <c r="L296" s="161"/>
      <c r="M296" s="162" t="s">
        <v>19</v>
      </c>
      <c r="N296" s="163" t="s">
        <v>45</v>
      </c>
      <c r="P296" s="130">
        <f>O296*H296</f>
        <v>0</v>
      </c>
      <c r="Q296" s="130">
        <v>0</v>
      </c>
      <c r="R296" s="130">
        <f>Q296*H296</f>
        <v>0</v>
      </c>
      <c r="S296" s="130">
        <v>0</v>
      </c>
      <c r="T296" s="131">
        <f>S296*H296</f>
        <v>0</v>
      </c>
      <c r="AR296" s="132" t="s">
        <v>167</v>
      </c>
      <c r="AT296" s="132" t="s">
        <v>168</v>
      </c>
      <c r="AU296" s="132" t="s">
        <v>84</v>
      </c>
      <c r="AY296" s="16" t="s">
        <v>120</v>
      </c>
      <c r="BE296" s="133">
        <f>IF(N296="základní",J296,0)</f>
        <v>0</v>
      </c>
      <c r="BF296" s="133">
        <f>IF(N296="snížená",J296,0)</f>
        <v>0</v>
      </c>
      <c r="BG296" s="133">
        <f>IF(N296="zákl. přenesená",J296,0)</f>
        <v>0</v>
      </c>
      <c r="BH296" s="133">
        <f>IF(N296="sníž. přenesená",J296,0)</f>
        <v>0</v>
      </c>
      <c r="BI296" s="133">
        <f>IF(N296="nulová",J296,0)</f>
        <v>0</v>
      </c>
      <c r="BJ296" s="16" t="s">
        <v>82</v>
      </c>
      <c r="BK296" s="133">
        <f>ROUND(I296*H296,2)</f>
        <v>0</v>
      </c>
      <c r="BL296" s="16" t="s">
        <v>127</v>
      </c>
      <c r="BM296" s="132" t="s">
        <v>585</v>
      </c>
    </row>
    <row r="297" spans="2:65" s="1" customFormat="1" ht="37.9" customHeight="1">
      <c r="B297" s="31"/>
      <c r="C297" s="121" t="s">
        <v>586</v>
      </c>
      <c r="D297" s="121" t="s">
        <v>121</v>
      </c>
      <c r="E297" s="122" t="s">
        <v>299</v>
      </c>
      <c r="F297" s="123" t="s">
        <v>300</v>
      </c>
      <c r="G297" s="124" t="s">
        <v>221</v>
      </c>
      <c r="H297" s="125">
        <v>210.5</v>
      </c>
      <c r="I297" s="126"/>
      <c r="J297" s="127">
        <f>ROUND(I297*H297,2)</f>
        <v>0</v>
      </c>
      <c r="K297" s="123" t="s">
        <v>126</v>
      </c>
      <c r="L297" s="31"/>
      <c r="M297" s="128" t="s">
        <v>19</v>
      </c>
      <c r="N297" s="129" t="s">
        <v>45</v>
      </c>
      <c r="P297" s="130">
        <f>O297*H297</f>
        <v>0</v>
      </c>
      <c r="Q297" s="130">
        <v>0</v>
      </c>
      <c r="R297" s="130">
        <f>Q297*H297</f>
        <v>0</v>
      </c>
      <c r="S297" s="130">
        <v>0</v>
      </c>
      <c r="T297" s="131">
        <f>S297*H297</f>
        <v>0</v>
      </c>
      <c r="AR297" s="132" t="s">
        <v>127</v>
      </c>
      <c r="AT297" s="132" t="s">
        <v>121</v>
      </c>
      <c r="AU297" s="132" t="s">
        <v>84</v>
      </c>
      <c r="AY297" s="16" t="s">
        <v>120</v>
      </c>
      <c r="BE297" s="133">
        <f>IF(N297="základní",J297,0)</f>
        <v>0</v>
      </c>
      <c r="BF297" s="133">
        <f>IF(N297="snížená",J297,0)</f>
        <v>0</v>
      </c>
      <c r="BG297" s="133">
        <f>IF(N297="zákl. přenesená",J297,0)</f>
        <v>0</v>
      </c>
      <c r="BH297" s="133">
        <f>IF(N297="sníž. přenesená",J297,0)</f>
        <v>0</v>
      </c>
      <c r="BI297" s="133">
        <f>IF(N297="nulová",J297,0)</f>
        <v>0</v>
      </c>
      <c r="BJ297" s="16" t="s">
        <v>82</v>
      </c>
      <c r="BK297" s="133">
        <f>ROUND(I297*H297,2)</f>
        <v>0</v>
      </c>
      <c r="BL297" s="16" t="s">
        <v>127</v>
      </c>
      <c r="BM297" s="132" t="s">
        <v>587</v>
      </c>
    </row>
    <row r="298" spans="2:65" s="1" customFormat="1">
      <c r="B298" s="31"/>
      <c r="D298" s="134" t="s">
        <v>129</v>
      </c>
      <c r="F298" s="135" t="s">
        <v>302</v>
      </c>
      <c r="I298" s="136"/>
      <c r="L298" s="31"/>
      <c r="M298" s="137"/>
      <c r="T298" s="52"/>
      <c r="AT298" s="16" t="s">
        <v>129</v>
      </c>
      <c r="AU298" s="16" t="s">
        <v>84</v>
      </c>
    </row>
    <row r="299" spans="2:65" s="1" customFormat="1" ht="19.5">
      <c r="B299" s="31"/>
      <c r="D299" s="138" t="s">
        <v>135</v>
      </c>
      <c r="F299" s="139" t="s">
        <v>588</v>
      </c>
      <c r="I299" s="136"/>
      <c r="L299" s="31"/>
      <c r="M299" s="137"/>
      <c r="T299" s="52"/>
      <c r="AT299" s="16" t="s">
        <v>135</v>
      </c>
      <c r="AU299" s="16" t="s">
        <v>84</v>
      </c>
    </row>
    <row r="300" spans="2:65" s="12" customFormat="1">
      <c r="B300" s="140"/>
      <c r="D300" s="138" t="s">
        <v>142</v>
      </c>
      <c r="E300" s="141" t="s">
        <v>19</v>
      </c>
      <c r="F300" s="142" t="s">
        <v>547</v>
      </c>
      <c r="H300" s="143">
        <v>210.5</v>
      </c>
      <c r="I300" s="144"/>
      <c r="L300" s="140"/>
      <c r="M300" s="145"/>
      <c r="T300" s="146"/>
      <c r="AT300" s="141" t="s">
        <v>142</v>
      </c>
      <c r="AU300" s="141" t="s">
        <v>84</v>
      </c>
      <c r="AV300" s="12" t="s">
        <v>84</v>
      </c>
      <c r="AW300" s="12" t="s">
        <v>34</v>
      </c>
      <c r="AX300" s="12" t="s">
        <v>82</v>
      </c>
      <c r="AY300" s="141" t="s">
        <v>120</v>
      </c>
    </row>
    <row r="301" spans="2:65" s="1" customFormat="1" ht="16.5" customHeight="1">
      <c r="B301" s="31"/>
      <c r="C301" s="154" t="s">
        <v>589</v>
      </c>
      <c r="D301" s="154" t="s">
        <v>168</v>
      </c>
      <c r="E301" s="155" t="s">
        <v>306</v>
      </c>
      <c r="F301" s="156" t="s">
        <v>307</v>
      </c>
      <c r="G301" s="157" t="s">
        <v>146</v>
      </c>
      <c r="H301" s="158">
        <v>26.312999999999999</v>
      </c>
      <c r="I301" s="159"/>
      <c r="J301" s="160">
        <f>ROUND(I301*H301,2)</f>
        <v>0</v>
      </c>
      <c r="K301" s="156" t="s">
        <v>126</v>
      </c>
      <c r="L301" s="161"/>
      <c r="M301" s="162" t="s">
        <v>19</v>
      </c>
      <c r="N301" s="163" t="s">
        <v>45</v>
      </c>
      <c r="P301" s="130">
        <f>O301*H301</f>
        <v>0</v>
      </c>
      <c r="Q301" s="130">
        <v>1</v>
      </c>
      <c r="R301" s="130">
        <f>Q301*H301</f>
        <v>26.312999999999999</v>
      </c>
      <c r="S301" s="130">
        <v>0</v>
      </c>
      <c r="T301" s="131">
        <f>S301*H301</f>
        <v>0</v>
      </c>
      <c r="AR301" s="132" t="s">
        <v>167</v>
      </c>
      <c r="AT301" s="132" t="s">
        <v>168</v>
      </c>
      <c r="AU301" s="132" t="s">
        <v>84</v>
      </c>
      <c r="AY301" s="16" t="s">
        <v>120</v>
      </c>
      <c r="BE301" s="133">
        <f>IF(N301="základní",J301,0)</f>
        <v>0</v>
      </c>
      <c r="BF301" s="133">
        <f>IF(N301="snížená",J301,0)</f>
        <v>0</v>
      </c>
      <c r="BG301" s="133">
        <f>IF(N301="zákl. přenesená",J301,0)</f>
        <v>0</v>
      </c>
      <c r="BH301" s="133">
        <f>IF(N301="sníž. přenesená",J301,0)</f>
        <v>0</v>
      </c>
      <c r="BI301" s="133">
        <f>IF(N301="nulová",J301,0)</f>
        <v>0</v>
      </c>
      <c r="BJ301" s="16" t="s">
        <v>82</v>
      </c>
      <c r="BK301" s="133">
        <f>ROUND(I301*H301,2)</f>
        <v>0</v>
      </c>
      <c r="BL301" s="16" t="s">
        <v>127</v>
      </c>
      <c r="BM301" s="132" t="s">
        <v>590</v>
      </c>
    </row>
    <row r="302" spans="2:65" s="12" customFormat="1">
      <c r="B302" s="140"/>
      <c r="D302" s="138" t="s">
        <v>142</v>
      </c>
      <c r="F302" s="142" t="s">
        <v>591</v>
      </c>
      <c r="H302" s="143">
        <v>26.312999999999999</v>
      </c>
      <c r="I302" s="144"/>
      <c r="L302" s="140"/>
      <c r="M302" s="145"/>
      <c r="T302" s="146"/>
      <c r="AT302" s="141" t="s">
        <v>142</v>
      </c>
      <c r="AU302" s="141" t="s">
        <v>84</v>
      </c>
      <c r="AV302" s="12" t="s">
        <v>84</v>
      </c>
      <c r="AW302" s="12" t="s">
        <v>4</v>
      </c>
      <c r="AX302" s="12" t="s">
        <v>82</v>
      </c>
      <c r="AY302" s="141" t="s">
        <v>120</v>
      </c>
    </row>
    <row r="303" spans="2:65" s="1" customFormat="1" ht="24.2" customHeight="1">
      <c r="B303" s="31"/>
      <c r="C303" s="121" t="s">
        <v>592</v>
      </c>
      <c r="D303" s="121" t="s">
        <v>121</v>
      </c>
      <c r="E303" s="122" t="s">
        <v>593</v>
      </c>
      <c r="F303" s="123" t="s">
        <v>594</v>
      </c>
      <c r="G303" s="124" t="s">
        <v>221</v>
      </c>
      <c r="H303" s="125">
        <v>842</v>
      </c>
      <c r="I303" s="126"/>
      <c r="J303" s="127">
        <f>ROUND(I303*H303,2)</f>
        <v>0</v>
      </c>
      <c r="K303" s="123" t="s">
        <v>19</v>
      </c>
      <c r="L303" s="31"/>
      <c r="M303" s="128" t="s">
        <v>19</v>
      </c>
      <c r="N303" s="129" t="s">
        <v>45</v>
      </c>
      <c r="P303" s="130">
        <f>O303*H303</f>
        <v>0</v>
      </c>
      <c r="Q303" s="130">
        <v>0</v>
      </c>
      <c r="R303" s="130">
        <f>Q303*H303</f>
        <v>0</v>
      </c>
      <c r="S303" s="130">
        <v>0</v>
      </c>
      <c r="T303" s="131">
        <f>S303*H303</f>
        <v>0</v>
      </c>
      <c r="AR303" s="132" t="s">
        <v>127</v>
      </c>
      <c r="AT303" s="132" t="s">
        <v>121</v>
      </c>
      <c r="AU303" s="132" t="s">
        <v>84</v>
      </c>
      <c r="AY303" s="16" t="s">
        <v>120</v>
      </c>
      <c r="BE303" s="133">
        <f>IF(N303="základní",J303,0)</f>
        <v>0</v>
      </c>
      <c r="BF303" s="133">
        <f>IF(N303="snížená",J303,0)</f>
        <v>0</v>
      </c>
      <c r="BG303" s="133">
        <f>IF(N303="zákl. přenesená",J303,0)</f>
        <v>0</v>
      </c>
      <c r="BH303" s="133">
        <f>IF(N303="sníž. přenesená",J303,0)</f>
        <v>0</v>
      </c>
      <c r="BI303" s="133">
        <f>IF(N303="nulová",J303,0)</f>
        <v>0</v>
      </c>
      <c r="BJ303" s="16" t="s">
        <v>82</v>
      </c>
      <c r="BK303" s="133">
        <f>ROUND(I303*H303,2)</f>
        <v>0</v>
      </c>
      <c r="BL303" s="16" t="s">
        <v>127</v>
      </c>
      <c r="BM303" s="132" t="s">
        <v>595</v>
      </c>
    </row>
    <row r="304" spans="2:65" s="12" customFormat="1">
      <c r="B304" s="140"/>
      <c r="D304" s="138" t="s">
        <v>142</v>
      </c>
      <c r="E304" s="141" t="s">
        <v>19</v>
      </c>
      <c r="F304" s="142" t="s">
        <v>540</v>
      </c>
      <c r="H304" s="143">
        <v>842</v>
      </c>
      <c r="I304" s="144"/>
      <c r="L304" s="140"/>
      <c r="M304" s="145"/>
      <c r="T304" s="146"/>
      <c r="AT304" s="141" t="s">
        <v>142</v>
      </c>
      <c r="AU304" s="141" t="s">
        <v>84</v>
      </c>
      <c r="AV304" s="12" t="s">
        <v>84</v>
      </c>
      <c r="AW304" s="12" t="s">
        <v>34</v>
      </c>
      <c r="AX304" s="12" t="s">
        <v>82</v>
      </c>
      <c r="AY304" s="141" t="s">
        <v>120</v>
      </c>
    </row>
    <row r="305" spans="2:65" s="1" customFormat="1" ht="16.5" customHeight="1">
      <c r="B305" s="31"/>
      <c r="C305" s="154" t="s">
        <v>596</v>
      </c>
      <c r="D305" s="154" t="s">
        <v>168</v>
      </c>
      <c r="E305" s="155" t="s">
        <v>597</v>
      </c>
      <c r="F305" s="156" t="s">
        <v>598</v>
      </c>
      <c r="G305" s="157" t="s">
        <v>287</v>
      </c>
      <c r="H305" s="158">
        <v>25.26</v>
      </c>
      <c r="I305" s="159"/>
      <c r="J305" s="160">
        <f>ROUND(I305*H305,2)</f>
        <v>0</v>
      </c>
      <c r="K305" s="156" t="s">
        <v>19</v>
      </c>
      <c r="L305" s="161"/>
      <c r="M305" s="162" t="s">
        <v>19</v>
      </c>
      <c r="N305" s="163" t="s">
        <v>45</v>
      </c>
      <c r="P305" s="130">
        <f>O305*H305</f>
        <v>0</v>
      </c>
      <c r="Q305" s="130">
        <v>1E-3</v>
      </c>
      <c r="R305" s="130">
        <f>Q305*H305</f>
        <v>2.5260000000000001E-2</v>
      </c>
      <c r="S305" s="130">
        <v>0</v>
      </c>
      <c r="T305" s="131">
        <f>S305*H305</f>
        <v>0</v>
      </c>
      <c r="AR305" s="132" t="s">
        <v>167</v>
      </c>
      <c r="AT305" s="132" t="s">
        <v>168</v>
      </c>
      <c r="AU305" s="132" t="s">
        <v>84</v>
      </c>
      <c r="AY305" s="16" t="s">
        <v>120</v>
      </c>
      <c r="BE305" s="133">
        <f>IF(N305="základní",J305,0)</f>
        <v>0</v>
      </c>
      <c r="BF305" s="133">
        <f>IF(N305="snížená",J305,0)</f>
        <v>0</v>
      </c>
      <c r="BG305" s="133">
        <f>IF(N305="zákl. přenesená",J305,0)</f>
        <v>0</v>
      </c>
      <c r="BH305" s="133">
        <f>IF(N305="sníž. přenesená",J305,0)</f>
        <v>0</v>
      </c>
      <c r="BI305" s="133">
        <f>IF(N305="nulová",J305,0)</f>
        <v>0</v>
      </c>
      <c r="BJ305" s="16" t="s">
        <v>82</v>
      </c>
      <c r="BK305" s="133">
        <f>ROUND(I305*H305,2)</f>
        <v>0</v>
      </c>
      <c r="BL305" s="16" t="s">
        <v>127</v>
      </c>
      <c r="BM305" s="132" t="s">
        <v>599</v>
      </c>
    </row>
    <row r="306" spans="2:65" s="12" customFormat="1">
      <c r="B306" s="140"/>
      <c r="D306" s="138" t="s">
        <v>142</v>
      </c>
      <c r="F306" s="142" t="s">
        <v>600</v>
      </c>
      <c r="H306" s="143">
        <v>25.26</v>
      </c>
      <c r="I306" s="144"/>
      <c r="L306" s="140"/>
      <c r="M306" s="145"/>
      <c r="T306" s="146"/>
      <c r="AT306" s="141" t="s">
        <v>142</v>
      </c>
      <c r="AU306" s="141" t="s">
        <v>84</v>
      </c>
      <c r="AV306" s="12" t="s">
        <v>84</v>
      </c>
      <c r="AW306" s="12" t="s">
        <v>4</v>
      </c>
      <c r="AX306" s="12" t="s">
        <v>82</v>
      </c>
      <c r="AY306" s="141" t="s">
        <v>120</v>
      </c>
    </row>
    <row r="307" spans="2:65" s="1" customFormat="1" ht="16.5" customHeight="1">
      <c r="B307" s="31"/>
      <c r="C307" s="121" t="s">
        <v>601</v>
      </c>
      <c r="D307" s="121" t="s">
        <v>121</v>
      </c>
      <c r="E307" s="122" t="s">
        <v>602</v>
      </c>
      <c r="F307" s="123" t="s">
        <v>603</v>
      </c>
      <c r="G307" s="124" t="s">
        <v>221</v>
      </c>
      <c r="H307" s="125">
        <v>4210</v>
      </c>
      <c r="I307" s="126"/>
      <c r="J307" s="127">
        <f>ROUND(I307*H307,2)</f>
        <v>0</v>
      </c>
      <c r="K307" s="123" t="s">
        <v>19</v>
      </c>
      <c r="L307" s="31"/>
      <c r="M307" s="128" t="s">
        <v>19</v>
      </c>
      <c r="N307" s="129" t="s">
        <v>45</v>
      </c>
      <c r="P307" s="130">
        <f>O307*H307</f>
        <v>0</v>
      </c>
      <c r="Q307" s="130">
        <v>0</v>
      </c>
      <c r="R307" s="130">
        <f>Q307*H307</f>
        <v>0</v>
      </c>
      <c r="S307" s="130">
        <v>0</v>
      </c>
      <c r="T307" s="131">
        <f>S307*H307</f>
        <v>0</v>
      </c>
      <c r="AR307" s="132" t="s">
        <v>127</v>
      </c>
      <c r="AT307" s="132" t="s">
        <v>121</v>
      </c>
      <c r="AU307" s="132" t="s">
        <v>84</v>
      </c>
      <c r="AY307" s="16" t="s">
        <v>120</v>
      </c>
      <c r="BE307" s="133">
        <f>IF(N307="základní",J307,0)</f>
        <v>0</v>
      </c>
      <c r="BF307" s="133">
        <f>IF(N307="snížená",J307,0)</f>
        <v>0</v>
      </c>
      <c r="BG307" s="133">
        <f>IF(N307="zákl. přenesená",J307,0)</f>
        <v>0</v>
      </c>
      <c r="BH307" s="133">
        <f>IF(N307="sníž. přenesená",J307,0)</f>
        <v>0</v>
      </c>
      <c r="BI307" s="133">
        <f>IF(N307="nulová",J307,0)</f>
        <v>0</v>
      </c>
      <c r="BJ307" s="16" t="s">
        <v>82</v>
      </c>
      <c r="BK307" s="133">
        <f>ROUND(I307*H307,2)</f>
        <v>0</v>
      </c>
      <c r="BL307" s="16" t="s">
        <v>127</v>
      </c>
      <c r="BM307" s="132" t="s">
        <v>604</v>
      </c>
    </row>
    <row r="308" spans="2:65" s="1" customFormat="1" ht="29.25">
      <c r="B308" s="31"/>
      <c r="D308" s="138" t="s">
        <v>135</v>
      </c>
      <c r="F308" s="139" t="s">
        <v>605</v>
      </c>
      <c r="I308" s="136"/>
      <c r="L308" s="31"/>
      <c r="M308" s="137"/>
      <c r="T308" s="52"/>
      <c r="AT308" s="16" t="s">
        <v>135</v>
      </c>
      <c r="AU308" s="16" t="s">
        <v>84</v>
      </c>
    </row>
    <row r="309" spans="2:65" s="12" customFormat="1">
      <c r="B309" s="140"/>
      <c r="D309" s="138" t="s">
        <v>142</v>
      </c>
      <c r="E309" s="141" t="s">
        <v>19</v>
      </c>
      <c r="F309" s="142" t="s">
        <v>606</v>
      </c>
      <c r="H309" s="143">
        <v>4210</v>
      </c>
      <c r="I309" s="144"/>
      <c r="L309" s="140"/>
      <c r="M309" s="145"/>
      <c r="T309" s="146"/>
      <c r="AT309" s="141" t="s">
        <v>142</v>
      </c>
      <c r="AU309" s="141" t="s">
        <v>84</v>
      </c>
      <c r="AV309" s="12" t="s">
        <v>84</v>
      </c>
      <c r="AW309" s="12" t="s">
        <v>34</v>
      </c>
      <c r="AX309" s="12" t="s">
        <v>82</v>
      </c>
      <c r="AY309" s="141" t="s">
        <v>120</v>
      </c>
    </row>
    <row r="310" spans="2:65" s="11" customFormat="1" ht="25.9" customHeight="1">
      <c r="B310" s="114"/>
      <c r="C310" s="257"/>
      <c r="D310" s="258" t="s">
        <v>73</v>
      </c>
      <c r="E310" s="259" t="s">
        <v>607</v>
      </c>
      <c r="F310" s="259" t="s">
        <v>608</v>
      </c>
      <c r="G310" s="257"/>
      <c r="H310" s="257"/>
      <c r="I310" s="260"/>
      <c r="J310" s="261">
        <f>BK310</f>
        <v>0</v>
      </c>
      <c r="K310" s="257"/>
      <c r="L310" s="114"/>
      <c r="M310" s="116"/>
      <c r="P310" s="117">
        <f>P311</f>
        <v>0</v>
      </c>
      <c r="R310" s="117">
        <f>R311</f>
        <v>0</v>
      </c>
      <c r="T310" s="118">
        <f>T311</f>
        <v>0</v>
      </c>
      <c r="AR310" s="115" t="s">
        <v>154</v>
      </c>
      <c r="AT310" s="119" t="s">
        <v>73</v>
      </c>
      <c r="AU310" s="119" t="s">
        <v>74</v>
      </c>
      <c r="AY310" s="115" t="s">
        <v>120</v>
      </c>
      <c r="BK310" s="120">
        <f>BK311</f>
        <v>0</v>
      </c>
    </row>
    <row r="311" spans="2:65" s="11" customFormat="1" ht="22.9" customHeight="1">
      <c r="B311" s="114"/>
      <c r="C311" s="252"/>
      <c r="D311" s="253" t="s">
        <v>73</v>
      </c>
      <c r="E311" s="254" t="s">
        <v>609</v>
      </c>
      <c r="F311" s="254" t="s">
        <v>610</v>
      </c>
      <c r="G311" s="252"/>
      <c r="H311" s="252"/>
      <c r="I311" s="255"/>
      <c r="J311" s="256">
        <f>BK311</f>
        <v>0</v>
      </c>
      <c r="K311" s="252"/>
      <c r="L311" s="114"/>
      <c r="M311" s="116"/>
      <c r="P311" s="117">
        <f>SUM(P312:P313)</f>
        <v>0</v>
      </c>
      <c r="R311" s="117">
        <f>SUM(R312:R313)</f>
        <v>0</v>
      </c>
      <c r="T311" s="118">
        <f>SUM(T312:T313)</f>
        <v>0</v>
      </c>
      <c r="AR311" s="115" t="s">
        <v>154</v>
      </c>
      <c r="AT311" s="119" t="s">
        <v>73</v>
      </c>
      <c r="AU311" s="119" t="s">
        <v>82</v>
      </c>
      <c r="AY311" s="115" t="s">
        <v>120</v>
      </c>
      <c r="BK311" s="120">
        <f>SUM(BK312:BK313)</f>
        <v>0</v>
      </c>
    </row>
    <row r="312" spans="2:65" s="1" customFormat="1" ht="16.5" customHeight="1">
      <c r="B312" s="31"/>
      <c r="C312" s="121" t="s">
        <v>611</v>
      </c>
      <c r="D312" s="121" t="s">
        <v>121</v>
      </c>
      <c r="E312" s="122" t="s">
        <v>612</v>
      </c>
      <c r="F312" s="123" t="s">
        <v>811</v>
      </c>
      <c r="G312" s="124" t="s">
        <v>157</v>
      </c>
      <c r="H312" s="125">
        <v>1</v>
      </c>
      <c r="I312" s="126"/>
      <c r="J312" s="127">
        <f>ROUND(I312*H312,2)</f>
        <v>0</v>
      </c>
      <c r="K312" s="123" t="s">
        <v>126</v>
      </c>
      <c r="L312" s="31"/>
      <c r="M312" s="128" t="s">
        <v>19</v>
      </c>
      <c r="N312" s="129" t="s">
        <v>45</v>
      </c>
      <c r="P312" s="130">
        <f>O312*H312</f>
        <v>0</v>
      </c>
      <c r="Q312" s="130">
        <v>0</v>
      </c>
      <c r="R312" s="130">
        <f>Q312*H312</f>
        <v>0</v>
      </c>
      <c r="S312" s="130">
        <v>0</v>
      </c>
      <c r="T312" s="131">
        <f>S312*H312</f>
        <v>0</v>
      </c>
      <c r="AR312" s="132" t="s">
        <v>613</v>
      </c>
      <c r="AT312" s="132" t="s">
        <v>121</v>
      </c>
      <c r="AU312" s="132" t="s">
        <v>84</v>
      </c>
      <c r="AY312" s="16" t="s">
        <v>120</v>
      </c>
      <c r="BE312" s="133">
        <f>IF(N312="základní",J312,0)</f>
        <v>0</v>
      </c>
      <c r="BF312" s="133">
        <f>IF(N312="snížená",J312,0)</f>
        <v>0</v>
      </c>
      <c r="BG312" s="133">
        <f>IF(N312="zákl. přenesená",J312,0)</f>
        <v>0</v>
      </c>
      <c r="BH312" s="133">
        <f>IF(N312="sníž. přenesená",J312,0)</f>
        <v>0</v>
      </c>
      <c r="BI312" s="133">
        <f>IF(N312="nulová",J312,0)</f>
        <v>0</v>
      </c>
      <c r="BJ312" s="16" t="s">
        <v>82</v>
      </c>
      <c r="BK312" s="133">
        <f>ROUND(I312*H312,2)</f>
        <v>0</v>
      </c>
      <c r="BL312" s="16" t="s">
        <v>613</v>
      </c>
      <c r="BM312" s="132" t="s">
        <v>614</v>
      </c>
    </row>
    <row r="313" spans="2:65" s="1" customFormat="1">
      <c r="B313" s="31"/>
      <c r="D313" s="134" t="s">
        <v>129</v>
      </c>
      <c r="F313" s="135" t="s">
        <v>615</v>
      </c>
      <c r="I313" s="136"/>
      <c r="L313" s="31"/>
      <c r="M313" s="164"/>
      <c r="N313" s="165"/>
      <c r="O313" s="165"/>
      <c r="P313" s="165"/>
      <c r="Q313" s="165"/>
      <c r="R313" s="165"/>
      <c r="S313" s="165"/>
      <c r="T313" s="166"/>
      <c r="AT313" s="16" t="s">
        <v>129</v>
      </c>
      <c r="AU313" s="16" t="s">
        <v>84</v>
      </c>
    </row>
    <row r="314" spans="2:65" s="1" customFormat="1" ht="6.95" customHeight="1">
      <c r="B314" s="40"/>
      <c r="C314" s="41"/>
      <c r="D314" s="41"/>
      <c r="E314" s="41"/>
      <c r="F314" s="41"/>
      <c r="G314" s="41"/>
      <c r="H314" s="41"/>
      <c r="I314" s="41"/>
      <c r="J314" s="41"/>
      <c r="K314" s="41"/>
      <c r="L314" s="31"/>
    </row>
  </sheetData>
  <sheetProtection algorithmName="SHA-512" hashValue="Jxd+BSTFXOOfK5lEZ2mxd4TURnwPTddPWnfbuLvOpCbTROnPrJ5uDoJi8quzrsmWl6UIthHuGKnUWe6MkmcegA==" saltValue="33FwzVWN5nJHyLDlKWGsAw==" spinCount="100000" sheet="1" objects="1" scenarios="1" formatColumns="0" formatRows="0" autoFilter="0"/>
  <autoFilter ref="C87:K313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4" r:id="rId2" xr:uid="{00000000-0004-0000-0100-000001000000}"/>
    <hyperlink ref="F97" r:id="rId3" xr:uid="{00000000-0004-0000-0100-000002000000}"/>
    <hyperlink ref="F100" r:id="rId4" xr:uid="{00000000-0004-0000-0100-000003000000}"/>
    <hyperlink ref="F110" r:id="rId5" xr:uid="{00000000-0004-0000-0100-000004000000}"/>
    <hyperlink ref="F125" r:id="rId6" xr:uid="{00000000-0004-0000-0100-000005000000}"/>
    <hyperlink ref="F136" r:id="rId7" xr:uid="{00000000-0004-0000-0100-000006000000}"/>
    <hyperlink ref="F154" r:id="rId8" xr:uid="{00000000-0004-0000-0100-000007000000}"/>
    <hyperlink ref="F160" r:id="rId9" xr:uid="{00000000-0004-0000-0100-000008000000}"/>
    <hyperlink ref="F163" r:id="rId10" xr:uid="{00000000-0004-0000-0100-000009000000}"/>
    <hyperlink ref="F171" r:id="rId11" xr:uid="{00000000-0004-0000-0100-00000A000000}"/>
    <hyperlink ref="F173" r:id="rId12" xr:uid="{00000000-0004-0000-0100-00000B000000}"/>
    <hyperlink ref="F175" r:id="rId13" xr:uid="{00000000-0004-0000-0100-00000C000000}"/>
    <hyperlink ref="F182" r:id="rId14" xr:uid="{00000000-0004-0000-0100-00000D000000}"/>
    <hyperlink ref="F187" r:id="rId15" xr:uid="{00000000-0004-0000-0100-00000E000000}"/>
    <hyperlink ref="F190" r:id="rId16" xr:uid="{00000000-0004-0000-0100-00000F000000}"/>
    <hyperlink ref="F192" r:id="rId17" xr:uid="{00000000-0004-0000-0100-000010000000}"/>
    <hyperlink ref="F197" r:id="rId18" xr:uid="{00000000-0004-0000-0100-000011000000}"/>
    <hyperlink ref="F217" r:id="rId19" xr:uid="{00000000-0004-0000-0100-000012000000}"/>
    <hyperlink ref="F226" r:id="rId20" xr:uid="{00000000-0004-0000-0100-000013000000}"/>
    <hyperlink ref="F228" r:id="rId21" xr:uid="{00000000-0004-0000-0100-000014000000}"/>
    <hyperlink ref="F233" r:id="rId22" xr:uid="{00000000-0004-0000-0100-000015000000}"/>
    <hyperlink ref="F235" r:id="rId23" xr:uid="{00000000-0004-0000-0100-000016000000}"/>
    <hyperlink ref="F240" r:id="rId24" xr:uid="{00000000-0004-0000-0100-000017000000}"/>
    <hyperlink ref="F251" r:id="rId25" xr:uid="{00000000-0004-0000-0100-000018000000}"/>
    <hyperlink ref="F259" r:id="rId26" xr:uid="{00000000-0004-0000-0100-000019000000}"/>
    <hyperlink ref="F264" r:id="rId27" xr:uid="{00000000-0004-0000-0100-00001A000000}"/>
    <hyperlink ref="F268" r:id="rId28" xr:uid="{00000000-0004-0000-0100-00001B000000}"/>
    <hyperlink ref="F272" r:id="rId29" xr:uid="{00000000-0004-0000-0100-00001C000000}"/>
    <hyperlink ref="F276" r:id="rId30" xr:uid="{00000000-0004-0000-0100-00001D000000}"/>
    <hyperlink ref="F278" r:id="rId31" xr:uid="{00000000-0004-0000-0100-00001E000000}"/>
    <hyperlink ref="F286" r:id="rId32" xr:uid="{00000000-0004-0000-0100-00001F000000}"/>
    <hyperlink ref="F290" r:id="rId33" xr:uid="{00000000-0004-0000-0100-000020000000}"/>
    <hyperlink ref="F295" r:id="rId34" xr:uid="{00000000-0004-0000-0100-000021000000}"/>
    <hyperlink ref="F298" r:id="rId35" xr:uid="{00000000-0004-0000-0100-000022000000}"/>
    <hyperlink ref="F313" r:id="rId36" xr:uid="{00000000-0004-0000-0100-00002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7"/>
  <sheetViews>
    <sheetView showGridLines="0" workbookViewId="0">
      <selection activeCell="C88" sqref="C88:K8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88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0" t="str">
        <f>'Rekapitulace stavby'!K6</f>
        <v>801 - Vegetační úpravy - Stavební úprava ulice Vítězná - II. etapa</v>
      </c>
      <c r="F7" s="301"/>
      <c r="G7" s="301"/>
      <c r="H7" s="301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16.5" customHeight="1">
      <c r="B9" s="31"/>
      <c r="E9" s="272" t="s">
        <v>616</v>
      </c>
      <c r="F9" s="299"/>
      <c r="G9" s="299"/>
      <c r="H9" s="29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13. 3. 2025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91"/>
      <c r="G18" s="291"/>
      <c r="H18" s="29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617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36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95" t="s">
        <v>19</v>
      </c>
      <c r="F27" s="295"/>
      <c r="G27" s="295"/>
      <c r="H27" s="29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ROUND((SUM(BE87:BE226)),  2)</f>
        <v>0</v>
      </c>
      <c r="I33" s="88">
        <v>0.21</v>
      </c>
      <c r="J33" s="87">
        <f>ROUND(((SUM(BE87:BE226))*I33),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ROUND((SUM(BF87:BF226)),  2)</f>
        <v>0</v>
      </c>
      <c r="I34" s="88">
        <v>0.12</v>
      </c>
      <c r="J34" s="87">
        <f>ROUND(((SUM(BF87:BF226))*I34),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ROUND((SUM(BG87:BG226)),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ROUND((SUM(BH87:BH226)),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ROUND((SUM(BI87:BI226)),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93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0" t="str">
        <f>E7</f>
        <v>801 - Vegetační úpravy - Stavební úprava ulice Vítězná - II. etapa</v>
      </c>
      <c r="F48" s="301"/>
      <c r="G48" s="301"/>
      <c r="H48" s="301"/>
      <c r="L48" s="31"/>
    </row>
    <row r="49" spans="2:47" s="1" customFormat="1" ht="12" customHeight="1">
      <c r="B49" s="31"/>
      <c r="C49" s="26" t="s">
        <v>89</v>
      </c>
      <c r="L49" s="31"/>
    </row>
    <row r="50" spans="2:47" s="1" customFormat="1" ht="16.5" customHeight="1">
      <c r="B50" s="31"/>
      <c r="E50" s="272" t="str">
        <f>E9</f>
        <v>801_B - Park Vítězná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Liberec</v>
      </c>
      <c r="I52" s="26" t="s">
        <v>23</v>
      </c>
      <c r="J52" s="48" t="str">
        <f>IF(J12="","",J12)</f>
        <v>13. 3. 2025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Statutární město Liberec</v>
      </c>
      <c r="I54" s="26" t="s">
        <v>32</v>
      </c>
      <c r="J54" s="29" t="str">
        <f>E21</f>
        <v>KAM Liberec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35</v>
      </c>
      <c r="J55" s="29" t="str">
        <f>E24</f>
        <v>Ing. Lenka Hrušková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94</v>
      </c>
      <c r="D57" s="89"/>
      <c r="E57" s="89"/>
      <c r="F57" s="89"/>
      <c r="G57" s="89"/>
      <c r="H57" s="89"/>
      <c r="I57" s="89"/>
      <c r="J57" s="96" t="s">
        <v>95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J87</f>
        <v>0</v>
      </c>
      <c r="L59" s="31"/>
      <c r="AU59" s="16" t="s">
        <v>96</v>
      </c>
    </row>
    <row r="60" spans="2:47" s="8" customFormat="1" ht="24.95" customHeight="1">
      <c r="B60" s="98"/>
      <c r="D60" s="99" t="s">
        <v>97</v>
      </c>
      <c r="E60" s="100"/>
      <c r="F60" s="100"/>
      <c r="G60" s="100"/>
      <c r="H60" s="100"/>
      <c r="I60" s="100"/>
      <c r="J60" s="101">
        <f>J88</f>
        <v>0</v>
      </c>
      <c r="L60" s="98"/>
    </row>
    <row r="61" spans="2:47" s="9" customFormat="1" ht="19.899999999999999" customHeight="1">
      <c r="B61" s="102"/>
      <c r="D61" s="103" t="s">
        <v>618</v>
      </c>
      <c r="E61" s="104"/>
      <c r="F61" s="104"/>
      <c r="G61" s="104"/>
      <c r="H61" s="104"/>
      <c r="I61" s="104"/>
      <c r="J61" s="105">
        <f>J89</f>
        <v>0</v>
      </c>
      <c r="L61" s="102"/>
    </row>
    <row r="62" spans="2:47" s="9" customFormat="1" ht="19.899999999999999" customHeight="1">
      <c r="B62" s="102"/>
      <c r="D62" s="103" t="s">
        <v>619</v>
      </c>
      <c r="E62" s="104"/>
      <c r="F62" s="104"/>
      <c r="G62" s="104"/>
      <c r="H62" s="104"/>
      <c r="I62" s="104"/>
      <c r="J62" s="105">
        <f>J130</f>
        <v>0</v>
      </c>
      <c r="L62" s="102"/>
    </row>
    <row r="63" spans="2:47" s="9" customFormat="1" ht="19.899999999999999" customHeight="1">
      <c r="B63" s="102"/>
      <c r="D63" s="103" t="s">
        <v>620</v>
      </c>
      <c r="E63" s="104"/>
      <c r="F63" s="104"/>
      <c r="G63" s="104"/>
      <c r="H63" s="104"/>
      <c r="I63" s="104"/>
      <c r="J63" s="105">
        <f>J165</f>
        <v>0</v>
      </c>
      <c r="L63" s="102"/>
    </row>
    <row r="64" spans="2:47" s="9" customFormat="1" ht="19.899999999999999" customHeight="1">
      <c r="B64" s="102"/>
      <c r="D64" s="103" t="s">
        <v>101</v>
      </c>
      <c r="E64" s="104"/>
      <c r="F64" s="104"/>
      <c r="G64" s="104"/>
      <c r="H64" s="104"/>
      <c r="I64" s="104"/>
      <c r="J64" s="105">
        <f>J191</f>
        <v>0</v>
      </c>
      <c r="L64" s="102"/>
    </row>
    <row r="65" spans="2:12" s="9" customFormat="1" ht="19.899999999999999" customHeight="1">
      <c r="B65" s="102"/>
      <c r="D65" s="103" t="s">
        <v>621</v>
      </c>
      <c r="E65" s="104"/>
      <c r="F65" s="104"/>
      <c r="G65" s="104"/>
      <c r="H65" s="104"/>
      <c r="I65" s="104"/>
      <c r="J65" s="105">
        <f>J194</f>
        <v>0</v>
      </c>
      <c r="L65" s="102"/>
    </row>
    <row r="66" spans="2:12" s="8" customFormat="1" ht="24.95" customHeight="1">
      <c r="B66" s="98"/>
      <c r="D66" s="99" t="s">
        <v>104</v>
      </c>
      <c r="E66" s="100"/>
      <c r="F66" s="100"/>
      <c r="G66" s="100"/>
      <c r="H66" s="100"/>
      <c r="I66" s="100"/>
      <c r="J66" s="101">
        <f>J223</f>
        <v>0</v>
      </c>
      <c r="L66" s="98"/>
    </row>
    <row r="67" spans="2:12" s="9" customFormat="1" ht="19.899999999999999" customHeight="1">
      <c r="B67" s="102"/>
      <c r="D67" s="103" t="s">
        <v>105</v>
      </c>
      <c r="E67" s="104"/>
      <c r="F67" s="104"/>
      <c r="G67" s="104"/>
      <c r="H67" s="104"/>
      <c r="I67" s="104"/>
      <c r="J67" s="105">
        <f>J224</f>
        <v>0</v>
      </c>
      <c r="L67" s="102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106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300" t="str">
        <f>E7</f>
        <v>801 - Vegetační úpravy - Stavební úprava ulice Vítězná - II. etapa</v>
      </c>
      <c r="F77" s="301"/>
      <c r="G77" s="301"/>
      <c r="H77" s="301"/>
      <c r="L77" s="31"/>
    </row>
    <row r="78" spans="2:12" s="1" customFormat="1" ht="12" customHeight="1">
      <c r="B78" s="31"/>
      <c r="C78" s="26" t="s">
        <v>89</v>
      </c>
      <c r="L78" s="31"/>
    </row>
    <row r="79" spans="2:12" s="1" customFormat="1" ht="16.5" customHeight="1">
      <c r="B79" s="31"/>
      <c r="E79" s="272" t="str">
        <f>E9</f>
        <v>801_B - Park Vítězná</v>
      </c>
      <c r="F79" s="299"/>
      <c r="G79" s="299"/>
      <c r="H79" s="299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F12</f>
        <v>Liberec</v>
      </c>
      <c r="I81" s="26" t="s">
        <v>23</v>
      </c>
      <c r="J81" s="48" t="str">
        <f>IF(J12="","",J12)</f>
        <v>13. 3. 2025</v>
      </c>
      <c r="L81" s="31"/>
    </row>
    <row r="82" spans="2:65" s="1" customFormat="1" ht="6.95" customHeight="1">
      <c r="B82" s="31"/>
      <c r="L82" s="31"/>
    </row>
    <row r="83" spans="2:65" s="1" customFormat="1" ht="15.2" customHeight="1">
      <c r="B83" s="31"/>
      <c r="C83" s="26" t="s">
        <v>25</v>
      </c>
      <c r="F83" s="24" t="str">
        <f>E15</f>
        <v>Statutární město Liberec</v>
      </c>
      <c r="I83" s="26" t="s">
        <v>32</v>
      </c>
      <c r="J83" s="29" t="str">
        <f>E21</f>
        <v>KAM Liberec</v>
      </c>
      <c r="L83" s="31"/>
    </row>
    <row r="84" spans="2:65" s="1" customFormat="1" ht="15.2" customHeight="1">
      <c r="B84" s="31"/>
      <c r="C84" s="26" t="s">
        <v>30</v>
      </c>
      <c r="F84" s="24" t="str">
        <f>IF(E18="","",E18)</f>
        <v>Vyplň údaj</v>
      </c>
      <c r="I84" s="26" t="s">
        <v>35</v>
      </c>
      <c r="J84" s="29" t="str">
        <f>E24</f>
        <v>Ing. Lenka Hrušková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06"/>
      <c r="C86" s="107" t="s">
        <v>107</v>
      </c>
      <c r="D86" s="108" t="s">
        <v>59</v>
      </c>
      <c r="E86" s="108" t="s">
        <v>55</v>
      </c>
      <c r="F86" s="108" t="s">
        <v>56</v>
      </c>
      <c r="G86" s="108" t="s">
        <v>108</v>
      </c>
      <c r="H86" s="108" t="s">
        <v>109</v>
      </c>
      <c r="I86" s="108" t="s">
        <v>110</v>
      </c>
      <c r="J86" s="108" t="s">
        <v>95</v>
      </c>
      <c r="K86" s="109" t="s">
        <v>111</v>
      </c>
      <c r="L86" s="106"/>
      <c r="M86" s="55" t="s">
        <v>19</v>
      </c>
      <c r="N86" s="56" t="s">
        <v>44</v>
      </c>
      <c r="O86" s="56" t="s">
        <v>112</v>
      </c>
      <c r="P86" s="56" t="s">
        <v>113</v>
      </c>
      <c r="Q86" s="56" t="s">
        <v>114</v>
      </c>
      <c r="R86" s="56" t="s">
        <v>115</v>
      </c>
      <c r="S86" s="56" t="s">
        <v>116</v>
      </c>
      <c r="T86" s="57" t="s">
        <v>117</v>
      </c>
    </row>
    <row r="87" spans="2:65" s="1" customFormat="1" ht="22.9" customHeight="1">
      <c r="B87" s="31"/>
      <c r="C87" s="60" t="s">
        <v>118</v>
      </c>
      <c r="J87" s="110">
        <f>BK87</f>
        <v>0</v>
      </c>
      <c r="L87" s="31"/>
      <c r="M87" s="58"/>
      <c r="N87" s="49"/>
      <c r="O87" s="49"/>
      <c r="P87" s="111">
        <f>P88+P223</f>
        <v>0</v>
      </c>
      <c r="Q87" s="49"/>
      <c r="R87" s="111">
        <f>R88+R223</f>
        <v>93.214765</v>
      </c>
      <c r="S87" s="49"/>
      <c r="T87" s="112">
        <f>T88+T223</f>
        <v>0</v>
      </c>
      <c r="AT87" s="16" t="s">
        <v>73</v>
      </c>
      <c r="AU87" s="16" t="s">
        <v>96</v>
      </c>
      <c r="BK87" s="113">
        <f>BK88+BK223</f>
        <v>0</v>
      </c>
    </row>
    <row r="88" spans="2:65" s="11" customFormat="1" ht="25.9" customHeight="1">
      <c r="B88" s="114"/>
      <c r="C88" s="257"/>
      <c r="D88" s="258" t="s">
        <v>73</v>
      </c>
      <c r="E88" s="259" t="s">
        <v>119</v>
      </c>
      <c r="F88" s="259" t="s">
        <v>119</v>
      </c>
      <c r="G88" s="257"/>
      <c r="H88" s="257"/>
      <c r="I88" s="260"/>
      <c r="J88" s="261">
        <f>BK88</f>
        <v>0</v>
      </c>
      <c r="K88" s="257"/>
      <c r="L88" s="114"/>
      <c r="M88" s="116"/>
      <c r="P88" s="117">
        <f>P89+P130+P165+P191+P194</f>
        <v>0</v>
      </c>
      <c r="R88" s="117">
        <f>R89+R130+R165+R191+R194</f>
        <v>93.214765</v>
      </c>
      <c r="T88" s="118">
        <f>T89+T130+T165+T191+T194</f>
        <v>0</v>
      </c>
      <c r="AR88" s="115" t="s">
        <v>82</v>
      </c>
      <c r="AT88" s="119" t="s">
        <v>73</v>
      </c>
      <c r="AU88" s="119" t="s">
        <v>74</v>
      </c>
      <c r="AY88" s="115" t="s">
        <v>120</v>
      </c>
      <c r="BK88" s="120">
        <f>BK89+BK130+BK165+BK191+BK194</f>
        <v>0</v>
      </c>
    </row>
    <row r="89" spans="2:65" s="11" customFormat="1" ht="22.9" customHeight="1">
      <c r="B89" s="114"/>
      <c r="C89" s="252"/>
      <c r="D89" s="253" t="s">
        <v>73</v>
      </c>
      <c r="E89" s="254" t="s">
        <v>622</v>
      </c>
      <c r="F89" s="254" t="s">
        <v>623</v>
      </c>
      <c r="G89" s="252"/>
      <c r="H89" s="252"/>
      <c r="I89" s="255"/>
      <c r="J89" s="256">
        <f>BK89</f>
        <v>0</v>
      </c>
      <c r="K89" s="252"/>
      <c r="L89" s="114"/>
      <c r="M89" s="116"/>
      <c r="P89" s="117">
        <f>SUM(P90:P129)</f>
        <v>0</v>
      </c>
      <c r="R89" s="117">
        <f>SUM(R90:R129)</f>
        <v>60.398025000000004</v>
      </c>
      <c r="T89" s="118">
        <f>SUM(T90:T129)</f>
        <v>0</v>
      </c>
      <c r="AR89" s="115" t="s">
        <v>82</v>
      </c>
      <c r="AT89" s="119" t="s">
        <v>73</v>
      </c>
      <c r="AU89" s="119" t="s">
        <v>82</v>
      </c>
      <c r="AY89" s="115" t="s">
        <v>120</v>
      </c>
      <c r="BK89" s="120">
        <f>SUM(BK90:BK129)</f>
        <v>0</v>
      </c>
    </row>
    <row r="90" spans="2:65" s="1" customFormat="1" ht="33" customHeight="1">
      <c r="B90" s="31"/>
      <c r="C90" s="121" t="s">
        <v>82</v>
      </c>
      <c r="D90" s="121" t="s">
        <v>121</v>
      </c>
      <c r="E90" s="122" t="s">
        <v>624</v>
      </c>
      <c r="F90" s="123" t="s">
        <v>625</v>
      </c>
      <c r="G90" s="124" t="s">
        <v>125</v>
      </c>
      <c r="H90" s="125">
        <v>1</v>
      </c>
      <c r="I90" s="126"/>
      <c r="J90" s="127">
        <f>ROUND(I90*H90,2)</f>
        <v>0</v>
      </c>
      <c r="K90" s="123" t="s">
        <v>126</v>
      </c>
      <c r="L90" s="31"/>
      <c r="M90" s="128" t="s">
        <v>19</v>
      </c>
      <c r="N90" s="129" t="s">
        <v>45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127</v>
      </c>
      <c r="AT90" s="132" t="s">
        <v>121</v>
      </c>
      <c r="AU90" s="132" t="s">
        <v>84</v>
      </c>
      <c r="AY90" s="16" t="s">
        <v>120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6" t="s">
        <v>82</v>
      </c>
      <c r="BK90" s="133">
        <f>ROUND(I90*H90,2)</f>
        <v>0</v>
      </c>
      <c r="BL90" s="16" t="s">
        <v>127</v>
      </c>
      <c r="BM90" s="132" t="s">
        <v>626</v>
      </c>
    </row>
    <row r="91" spans="2:65" s="1" customFormat="1">
      <c r="B91" s="31"/>
      <c r="D91" s="134" t="s">
        <v>129</v>
      </c>
      <c r="F91" s="135" t="s">
        <v>627</v>
      </c>
      <c r="I91" s="136"/>
      <c r="L91" s="31"/>
      <c r="M91" s="137"/>
      <c r="T91" s="52"/>
      <c r="AT91" s="16" t="s">
        <v>129</v>
      </c>
      <c r="AU91" s="16" t="s">
        <v>84</v>
      </c>
    </row>
    <row r="92" spans="2:65" s="1" customFormat="1" ht="33" customHeight="1">
      <c r="B92" s="31"/>
      <c r="C92" s="121" t="s">
        <v>84</v>
      </c>
      <c r="D92" s="121" t="s">
        <v>121</v>
      </c>
      <c r="E92" s="122" t="s">
        <v>628</v>
      </c>
      <c r="F92" s="123" t="s">
        <v>629</v>
      </c>
      <c r="G92" s="124" t="s">
        <v>125</v>
      </c>
      <c r="H92" s="125">
        <v>2</v>
      </c>
      <c r="I92" s="126"/>
      <c r="J92" s="127">
        <f>ROUND(I92*H92,2)</f>
        <v>0</v>
      </c>
      <c r="K92" s="123" t="s">
        <v>126</v>
      </c>
      <c r="L92" s="31"/>
      <c r="M92" s="128" t="s">
        <v>19</v>
      </c>
      <c r="N92" s="129" t="s">
        <v>45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127</v>
      </c>
      <c r="AT92" s="132" t="s">
        <v>121</v>
      </c>
      <c r="AU92" s="132" t="s">
        <v>84</v>
      </c>
      <c r="AY92" s="16" t="s">
        <v>120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6" t="s">
        <v>82</v>
      </c>
      <c r="BK92" s="133">
        <f>ROUND(I92*H92,2)</f>
        <v>0</v>
      </c>
      <c r="BL92" s="16" t="s">
        <v>127</v>
      </c>
      <c r="BM92" s="132" t="s">
        <v>630</v>
      </c>
    </row>
    <row r="93" spans="2:65" s="1" customFormat="1">
      <c r="B93" s="31"/>
      <c r="D93" s="134" t="s">
        <v>129</v>
      </c>
      <c r="F93" s="135" t="s">
        <v>631</v>
      </c>
      <c r="I93" s="136"/>
      <c r="L93" s="31"/>
      <c r="M93" s="137"/>
      <c r="T93" s="52"/>
      <c r="AT93" s="16" t="s">
        <v>129</v>
      </c>
      <c r="AU93" s="16" t="s">
        <v>84</v>
      </c>
    </row>
    <row r="94" spans="2:65" s="1" customFormat="1" ht="37.9" customHeight="1">
      <c r="B94" s="31"/>
      <c r="C94" s="121" t="s">
        <v>137</v>
      </c>
      <c r="D94" s="121" t="s">
        <v>121</v>
      </c>
      <c r="E94" s="122" t="s">
        <v>632</v>
      </c>
      <c r="F94" s="123" t="s">
        <v>633</v>
      </c>
      <c r="G94" s="124" t="s">
        <v>125</v>
      </c>
      <c r="H94" s="125">
        <v>3</v>
      </c>
      <c r="I94" s="126"/>
      <c r="J94" s="127">
        <f>ROUND(I94*H94,2)</f>
        <v>0</v>
      </c>
      <c r="K94" s="123" t="s">
        <v>126</v>
      </c>
      <c r="L94" s="31"/>
      <c r="M94" s="128" t="s">
        <v>19</v>
      </c>
      <c r="N94" s="129" t="s">
        <v>45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127</v>
      </c>
      <c r="AT94" s="132" t="s">
        <v>121</v>
      </c>
      <c r="AU94" s="132" t="s">
        <v>84</v>
      </c>
      <c r="AY94" s="16" t="s">
        <v>120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6" t="s">
        <v>82</v>
      </c>
      <c r="BK94" s="133">
        <f>ROUND(I94*H94,2)</f>
        <v>0</v>
      </c>
      <c r="BL94" s="16" t="s">
        <v>127</v>
      </c>
      <c r="BM94" s="132" t="s">
        <v>634</v>
      </c>
    </row>
    <row r="95" spans="2:65" s="1" customFormat="1">
      <c r="B95" s="31"/>
      <c r="D95" s="134" t="s">
        <v>129</v>
      </c>
      <c r="F95" s="135" t="s">
        <v>635</v>
      </c>
      <c r="I95" s="136"/>
      <c r="L95" s="31"/>
      <c r="M95" s="137"/>
      <c r="T95" s="52"/>
      <c r="AT95" s="16" t="s">
        <v>129</v>
      </c>
      <c r="AU95" s="16" t="s">
        <v>84</v>
      </c>
    </row>
    <row r="96" spans="2:65" s="1" customFormat="1" ht="19.5">
      <c r="B96" s="31"/>
      <c r="D96" s="138" t="s">
        <v>135</v>
      </c>
      <c r="F96" s="139" t="s">
        <v>136</v>
      </c>
      <c r="I96" s="136"/>
      <c r="L96" s="31"/>
      <c r="M96" s="137"/>
      <c r="T96" s="52"/>
      <c r="AT96" s="16" t="s">
        <v>135</v>
      </c>
      <c r="AU96" s="16" t="s">
        <v>84</v>
      </c>
    </row>
    <row r="97" spans="2:65" s="1" customFormat="1" ht="62.65" customHeight="1">
      <c r="B97" s="31"/>
      <c r="C97" s="121" t="s">
        <v>127</v>
      </c>
      <c r="D97" s="121" t="s">
        <v>121</v>
      </c>
      <c r="E97" s="122" t="s">
        <v>636</v>
      </c>
      <c r="F97" s="123" t="s">
        <v>637</v>
      </c>
      <c r="G97" s="124" t="s">
        <v>125</v>
      </c>
      <c r="H97" s="125">
        <v>60</v>
      </c>
      <c r="I97" s="126"/>
      <c r="J97" s="127">
        <f>ROUND(I97*H97,2)</f>
        <v>0</v>
      </c>
      <c r="K97" s="123" t="s">
        <v>126</v>
      </c>
      <c r="L97" s="31"/>
      <c r="M97" s="128" t="s">
        <v>19</v>
      </c>
      <c r="N97" s="129" t="s">
        <v>45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127</v>
      </c>
      <c r="AT97" s="132" t="s">
        <v>121</v>
      </c>
      <c r="AU97" s="132" t="s">
        <v>84</v>
      </c>
      <c r="AY97" s="16" t="s">
        <v>120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6" t="s">
        <v>82</v>
      </c>
      <c r="BK97" s="133">
        <f>ROUND(I97*H97,2)</f>
        <v>0</v>
      </c>
      <c r="BL97" s="16" t="s">
        <v>127</v>
      </c>
      <c r="BM97" s="132" t="s">
        <v>638</v>
      </c>
    </row>
    <row r="98" spans="2:65" s="1" customFormat="1">
      <c r="B98" s="31"/>
      <c r="D98" s="134" t="s">
        <v>129</v>
      </c>
      <c r="F98" s="135" t="s">
        <v>639</v>
      </c>
      <c r="I98" s="136"/>
      <c r="L98" s="31"/>
      <c r="M98" s="137"/>
      <c r="T98" s="52"/>
      <c r="AT98" s="16" t="s">
        <v>129</v>
      </c>
      <c r="AU98" s="16" t="s">
        <v>84</v>
      </c>
    </row>
    <row r="99" spans="2:65" s="12" customFormat="1">
      <c r="B99" s="140"/>
      <c r="D99" s="138" t="s">
        <v>142</v>
      </c>
      <c r="E99" s="141" t="s">
        <v>19</v>
      </c>
      <c r="F99" s="142" t="s">
        <v>640</v>
      </c>
      <c r="H99" s="143">
        <v>60</v>
      </c>
      <c r="I99" s="144"/>
      <c r="L99" s="140"/>
      <c r="M99" s="145"/>
      <c r="T99" s="146"/>
      <c r="AT99" s="141" t="s">
        <v>142</v>
      </c>
      <c r="AU99" s="141" t="s">
        <v>84</v>
      </c>
      <c r="AV99" s="12" t="s">
        <v>84</v>
      </c>
      <c r="AW99" s="12" t="s">
        <v>34</v>
      </c>
      <c r="AX99" s="12" t="s">
        <v>82</v>
      </c>
      <c r="AY99" s="141" t="s">
        <v>120</v>
      </c>
    </row>
    <row r="100" spans="2:65" s="1" customFormat="1" ht="44.25" customHeight="1">
      <c r="B100" s="31"/>
      <c r="C100" s="121" t="s">
        <v>154</v>
      </c>
      <c r="D100" s="121" t="s">
        <v>121</v>
      </c>
      <c r="E100" s="122" t="s">
        <v>144</v>
      </c>
      <c r="F100" s="123" t="s">
        <v>145</v>
      </c>
      <c r="G100" s="124" t="s">
        <v>146</v>
      </c>
      <c r="H100" s="125">
        <v>0.3</v>
      </c>
      <c r="I100" s="126"/>
      <c r="J100" s="127">
        <f>ROUND(I100*H100,2)</f>
        <v>0</v>
      </c>
      <c r="K100" s="123" t="s">
        <v>126</v>
      </c>
      <c r="L100" s="31"/>
      <c r="M100" s="128" t="s">
        <v>19</v>
      </c>
      <c r="N100" s="129" t="s">
        <v>45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127</v>
      </c>
      <c r="AT100" s="132" t="s">
        <v>121</v>
      </c>
      <c r="AU100" s="132" t="s">
        <v>84</v>
      </c>
      <c r="AY100" s="16" t="s">
        <v>120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6" t="s">
        <v>82</v>
      </c>
      <c r="BK100" s="133">
        <f>ROUND(I100*H100,2)</f>
        <v>0</v>
      </c>
      <c r="BL100" s="16" t="s">
        <v>127</v>
      </c>
      <c r="BM100" s="132" t="s">
        <v>641</v>
      </c>
    </row>
    <row r="101" spans="2:65" s="1" customFormat="1">
      <c r="B101" s="31"/>
      <c r="D101" s="134" t="s">
        <v>129</v>
      </c>
      <c r="F101" s="135" t="s">
        <v>148</v>
      </c>
      <c r="I101" s="136"/>
      <c r="L101" s="31"/>
      <c r="M101" s="137"/>
      <c r="T101" s="52"/>
      <c r="AT101" s="16" t="s">
        <v>129</v>
      </c>
      <c r="AU101" s="16" t="s">
        <v>84</v>
      </c>
    </row>
    <row r="102" spans="2:65" s="1" customFormat="1" ht="29.25">
      <c r="B102" s="31"/>
      <c r="D102" s="138" t="s">
        <v>135</v>
      </c>
      <c r="F102" s="139" t="s">
        <v>149</v>
      </c>
      <c r="I102" s="136"/>
      <c r="L102" s="31"/>
      <c r="M102" s="137"/>
      <c r="T102" s="52"/>
      <c r="AT102" s="16" t="s">
        <v>135</v>
      </c>
      <c r="AU102" s="16" t="s">
        <v>84</v>
      </c>
    </row>
    <row r="103" spans="2:65" s="12" customFormat="1">
      <c r="B103" s="140"/>
      <c r="D103" s="138" t="s">
        <v>142</v>
      </c>
      <c r="E103" s="141" t="s">
        <v>19</v>
      </c>
      <c r="F103" s="142" t="s">
        <v>642</v>
      </c>
      <c r="H103" s="143">
        <v>0.3</v>
      </c>
      <c r="I103" s="144"/>
      <c r="L103" s="140"/>
      <c r="M103" s="145"/>
      <c r="T103" s="146"/>
      <c r="AT103" s="141" t="s">
        <v>142</v>
      </c>
      <c r="AU103" s="141" t="s">
        <v>84</v>
      </c>
      <c r="AV103" s="12" t="s">
        <v>84</v>
      </c>
      <c r="AW103" s="12" t="s">
        <v>34</v>
      </c>
      <c r="AX103" s="12" t="s">
        <v>74</v>
      </c>
      <c r="AY103" s="141" t="s">
        <v>120</v>
      </c>
    </row>
    <row r="104" spans="2:65" s="13" customFormat="1">
      <c r="B104" s="147"/>
      <c r="D104" s="138" t="s">
        <v>142</v>
      </c>
      <c r="E104" s="148" t="s">
        <v>19</v>
      </c>
      <c r="F104" s="149" t="s">
        <v>151</v>
      </c>
      <c r="H104" s="150">
        <v>0.3</v>
      </c>
      <c r="I104" s="151"/>
      <c r="L104" s="147"/>
      <c r="M104" s="152"/>
      <c r="T104" s="153"/>
      <c r="AT104" s="148" t="s">
        <v>142</v>
      </c>
      <c r="AU104" s="148" t="s">
        <v>84</v>
      </c>
      <c r="AV104" s="13" t="s">
        <v>127</v>
      </c>
      <c r="AW104" s="13" t="s">
        <v>34</v>
      </c>
      <c r="AX104" s="13" t="s">
        <v>82</v>
      </c>
      <c r="AY104" s="148" t="s">
        <v>120</v>
      </c>
    </row>
    <row r="105" spans="2:65" s="1" customFormat="1" ht="24.2" customHeight="1">
      <c r="B105" s="31"/>
      <c r="C105" s="121" t="s">
        <v>159</v>
      </c>
      <c r="D105" s="121" t="s">
        <v>121</v>
      </c>
      <c r="E105" s="122" t="s">
        <v>155</v>
      </c>
      <c r="F105" s="123" t="s">
        <v>643</v>
      </c>
      <c r="G105" s="124" t="s">
        <v>157</v>
      </c>
      <c r="H105" s="125">
        <v>1</v>
      </c>
      <c r="I105" s="126"/>
      <c r="J105" s="127">
        <f>ROUND(I105*H105,2)</f>
        <v>0</v>
      </c>
      <c r="K105" s="123" t="s">
        <v>19</v>
      </c>
      <c r="L105" s="31"/>
      <c r="M105" s="128" t="s">
        <v>19</v>
      </c>
      <c r="N105" s="129" t="s">
        <v>45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127</v>
      </c>
      <c r="AT105" s="132" t="s">
        <v>121</v>
      </c>
      <c r="AU105" s="132" t="s">
        <v>84</v>
      </c>
      <c r="AY105" s="16" t="s">
        <v>120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6" t="s">
        <v>82</v>
      </c>
      <c r="BK105" s="133">
        <f>ROUND(I105*H105,2)</f>
        <v>0</v>
      </c>
      <c r="BL105" s="16" t="s">
        <v>127</v>
      </c>
      <c r="BM105" s="132" t="s">
        <v>644</v>
      </c>
    </row>
    <row r="106" spans="2:65" s="1" customFormat="1" ht="44.25" customHeight="1">
      <c r="B106" s="31"/>
      <c r="C106" s="121" t="s">
        <v>163</v>
      </c>
      <c r="D106" s="121" t="s">
        <v>121</v>
      </c>
      <c r="E106" s="122" t="s">
        <v>645</v>
      </c>
      <c r="F106" s="123" t="s">
        <v>646</v>
      </c>
      <c r="G106" s="124" t="s">
        <v>221</v>
      </c>
      <c r="H106" s="125">
        <v>550</v>
      </c>
      <c r="I106" s="126"/>
      <c r="J106" s="127">
        <f>ROUND(I106*H106,2)</f>
        <v>0</v>
      </c>
      <c r="K106" s="123" t="s">
        <v>126</v>
      </c>
      <c r="L106" s="31"/>
      <c r="M106" s="128" t="s">
        <v>19</v>
      </c>
      <c r="N106" s="129" t="s">
        <v>45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127</v>
      </c>
      <c r="AT106" s="132" t="s">
        <v>121</v>
      </c>
      <c r="AU106" s="132" t="s">
        <v>84</v>
      </c>
      <c r="AY106" s="16" t="s">
        <v>120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6" t="s">
        <v>82</v>
      </c>
      <c r="BK106" s="133">
        <f>ROUND(I106*H106,2)</f>
        <v>0</v>
      </c>
      <c r="BL106" s="16" t="s">
        <v>127</v>
      </c>
      <c r="BM106" s="132" t="s">
        <v>647</v>
      </c>
    </row>
    <row r="107" spans="2:65" s="1" customFormat="1">
      <c r="B107" s="31"/>
      <c r="D107" s="134" t="s">
        <v>129</v>
      </c>
      <c r="F107" s="135" t="s">
        <v>648</v>
      </c>
      <c r="I107" s="136"/>
      <c r="L107" s="31"/>
      <c r="M107" s="137"/>
      <c r="T107" s="52"/>
      <c r="AT107" s="16" t="s">
        <v>129</v>
      </c>
      <c r="AU107" s="16" t="s">
        <v>84</v>
      </c>
    </row>
    <row r="108" spans="2:65" s="1" customFormat="1" ht="19.5">
      <c r="B108" s="31"/>
      <c r="D108" s="138" t="s">
        <v>135</v>
      </c>
      <c r="F108" s="139" t="s">
        <v>649</v>
      </c>
      <c r="I108" s="136"/>
      <c r="L108" s="31"/>
      <c r="M108" s="137"/>
      <c r="T108" s="52"/>
      <c r="AT108" s="16" t="s">
        <v>135</v>
      </c>
      <c r="AU108" s="16" t="s">
        <v>84</v>
      </c>
    </row>
    <row r="109" spans="2:65" s="1" customFormat="1" ht="33" customHeight="1">
      <c r="B109" s="31"/>
      <c r="C109" s="121" t="s">
        <v>167</v>
      </c>
      <c r="D109" s="121" t="s">
        <v>121</v>
      </c>
      <c r="E109" s="122" t="s">
        <v>650</v>
      </c>
      <c r="F109" s="123" t="s">
        <v>651</v>
      </c>
      <c r="G109" s="124" t="s">
        <v>221</v>
      </c>
      <c r="H109" s="125">
        <v>555</v>
      </c>
      <c r="I109" s="126"/>
      <c r="J109" s="127">
        <f>ROUND(I109*H109,2)</f>
        <v>0</v>
      </c>
      <c r="K109" s="123" t="s">
        <v>126</v>
      </c>
      <c r="L109" s="31"/>
      <c r="M109" s="128" t="s">
        <v>19</v>
      </c>
      <c r="N109" s="129" t="s">
        <v>45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127</v>
      </c>
      <c r="AT109" s="132" t="s">
        <v>121</v>
      </c>
      <c r="AU109" s="132" t="s">
        <v>84</v>
      </c>
      <c r="AY109" s="16" t="s">
        <v>120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6" t="s">
        <v>82</v>
      </c>
      <c r="BK109" s="133">
        <f>ROUND(I109*H109,2)</f>
        <v>0</v>
      </c>
      <c r="BL109" s="16" t="s">
        <v>127</v>
      </c>
      <c r="BM109" s="132" t="s">
        <v>652</v>
      </c>
    </row>
    <row r="110" spans="2:65" s="1" customFormat="1">
      <c r="B110" s="31"/>
      <c r="D110" s="134" t="s">
        <v>129</v>
      </c>
      <c r="F110" s="135" t="s">
        <v>653</v>
      </c>
      <c r="I110" s="136"/>
      <c r="L110" s="31"/>
      <c r="M110" s="137"/>
      <c r="T110" s="52"/>
      <c r="AT110" s="16" t="s">
        <v>129</v>
      </c>
      <c r="AU110" s="16" t="s">
        <v>84</v>
      </c>
    </row>
    <row r="111" spans="2:65" s="1" customFormat="1" ht="19.5">
      <c r="B111" s="31"/>
      <c r="D111" s="138" t="s">
        <v>135</v>
      </c>
      <c r="F111" s="139" t="s">
        <v>654</v>
      </c>
      <c r="I111" s="136"/>
      <c r="L111" s="31"/>
      <c r="M111" s="137"/>
      <c r="T111" s="52"/>
      <c r="AT111" s="16" t="s">
        <v>135</v>
      </c>
      <c r="AU111" s="16" t="s">
        <v>84</v>
      </c>
    </row>
    <row r="112" spans="2:65" s="1" customFormat="1" ht="24.2" customHeight="1">
      <c r="B112" s="31"/>
      <c r="C112" s="121" t="s">
        <v>172</v>
      </c>
      <c r="D112" s="121" t="s">
        <v>121</v>
      </c>
      <c r="E112" s="122" t="s">
        <v>655</v>
      </c>
      <c r="F112" s="123" t="s">
        <v>656</v>
      </c>
      <c r="G112" s="124" t="s">
        <v>221</v>
      </c>
      <c r="H112" s="125">
        <v>1110</v>
      </c>
      <c r="I112" s="126"/>
      <c r="J112" s="127">
        <f>ROUND(I112*H112,2)</f>
        <v>0</v>
      </c>
      <c r="K112" s="123" t="s">
        <v>126</v>
      </c>
      <c r="L112" s="31"/>
      <c r="M112" s="128" t="s">
        <v>19</v>
      </c>
      <c r="N112" s="129" t="s">
        <v>45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127</v>
      </c>
      <c r="AT112" s="132" t="s">
        <v>121</v>
      </c>
      <c r="AU112" s="132" t="s">
        <v>84</v>
      </c>
      <c r="AY112" s="16" t="s">
        <v>120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6" t="s">
        <v>82</v>
      </c>
      <c r="BK112" s="133">
        <f>ROUND(I112*H112,2)</f>
        <v>0</v>
      </c>
      <c r="BL112" s="16" t="s">
        <v>127</v>
      </c>
      <c r="BM112" s="132" t="s">
        <v>657</v>
      </c>
    </row>
    <row r="113" spans="2:65" s="1" customFormat="1">
      <c r="B113" s="31"/>
      <c r="D113" s="134" t="s">
        <v>129</v>
      </c>
      <c r="F113" s="135" t="s">
        <v>658</v>
      </c>
      <c r="I113" s="136"/>
      <c r="L113" s="31"/>
      <c r="M113" s="137"/>
      <c r="T113" s="52"/>
      <c r="AT113" s="16" t="s">
        <v>129</v>
      </c>
      <c r="AU113" s="16" t="s">
        <v>84</v>
      </c>
    </row>
    <row r="114" spans="2:65" s="1" customFormat="1" ht="29.25">
      <c r="B114" s="31"/>
      <c r="D114" s="138" t="s">
        <v>135</v>
      </c>
      <c r="F114" s="139" t="s">
        <v>659</v>
      </c>
      <c r="I114" s="136"/>
      <c r="L114" s="31"/>
      <c r="M114" s="137"/>
      <c r="T114" s="52"/>
      <c r="AT114" s="16" t="s">
        <v>135</v>
      </c>
      <c r="AU114" s="16" t="s">
        <v>84</v>
      </c>
    </row>
    <row r="115" spans="2:65" s="12" customFormat="1">
      <c r="B115" s="140"/>
      <c r="D115" s="138" t="s">
        <v>142</v>
      </c>
      <c r="E115" s="141" t="s">
        <v>19</v>
      </c>
      <c r="F115" s="142" t="s">
        <v>660</v>
      </c>
      <c r="H115" s="143">
        <v>1110</v>
      </c>
      <c r="I115" s="144"/>
      <c r="L115" s="140"/>
      <c r="M115" s="145"/>
      <c r="T115" s="146"/>
      <c r="AT115" s="141" t="s">
        <v>142</v>
      </c>
      <c r="AU115" s="141" t="s">
        <v>84</v>
      </c>
      <c r="AV115" s="12" t="s">
        <v>84</v>
      </c>
      <c r="AW115" s="12" t="s">
        <v>34</v>
      </c>
      <c r="AX115" s="12" t="s">
        <v>82</v>
      </c>
      <c r="AY115" s="141" t="s">
        <v>120</v>
      </c>
    </row>
    <row r="116" spans="2:65" s="1" customFormat="1" ht="16.5" customHeight="1">
      <c r="B116" s="31"/>
      <c r="C116" s="154" t="s">
        <v>179</v>
      </c>
      <c r="D116" s="154" t="s">
        <v>168</v>
      </c>
      <c r="E116" s="155" t="s">
        <v>661</v>
      </c>
      <c r="F116" s="156" t="s">
        <v>215</v>
      </c>
      <c r="G116" s="157" t="s">
        <v>203</v>
      </c>
      <c r="H116" s="158">
        <v>48.84</v>
      </c>
      <c r="I116" s="159"/>
      <c r="J116" s="160">
        <f>ROUND(I116*H116,2)</f>
        <v>0</v>
      </c>
      <c r="K116" s="156" t="s">
        <v>19</v>
      </c>
      <c r="L116" s="161"/>
      <c r="M116" s="162" t="s">
        <v>19</v>
      </c>
      <c r="N116" s="163" t="s">
        <v>45</v>
      </c>
      <c r="P116" s="130">
        <f>O116*H116</f>
        <v>0</v>
      </c>
      <c r="Q116" s="130">
        <v>1.2</v>
      </c>
      <c r="R116" s="130">
        <f>Q116*H116</f>
        <v>58.608000000000004</v>
      </c>
      <c r="S116" s="130">
        <v>0</v>
      </c>
      <c r="T116" s="131">
        <f>S116*H116</f>
        <v>0</v>
      </c>
      <c r="AR116" s="132" t="s">
        <v>167</v>
      </c>
      <c r="AT116" s="132" t="s">
        <v>168</v>
      </c>
      <c r="AU116" s="132" t="s">
        <v>84</v>
      </c>
      <c r="AY116" s="16" t="s">
        <v>120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6" t="s">
        <v>82</v>
      </c>
      <c r="BK116" s="133">
        <f>ROUND(I116*H116,2)</f>
        <v>0</v>
      </c>
      <c r="BL116" s="16" t="s">
        <v>127</v>
      </c>
      <c r="BM116" s="132" t="s">
        <v>662</v>
      </c>
    </row>
    <row r="117" spans="2:65" s="1" customFormat="1" ht="48.75">
      <c r="B117" s="31"/>
      <c r="D117" s="138" t="s">
        <v>135</v>
      </c>
      <c r="F117" s="139" t="s">
        <v>663</v>
      </c>
      <c r="I117" s="136"/>
      <c r="L117" s="31"/>
      <c r="M117" s="137"/>
      <c r="T117" s="52"/>
      <c r="AT117" s="16" t="s">
        <v>135</v>
      </c>
      <c r="AU117" s="16" t="s">
        <v>84</v>
      </c>
    </row>
    <row r="118" spans="2:65" s="12" customFormat="1">
      <c r="B118" s="140"/>
      <c r="D118" s="138" t="s">
        <v>142</v>
      </c>
      <c r="E118" s="141" t="s">
        <v>19</v>
      </c>
      <c r="F118" s="142" t="s">
        <v>664</v>
      </c>
      <c r="H118" s="143">
        <v>44.4</v>
      </c>
      <c r="I118" s="144"/>
      <c r="L118" s="140"/>
      <c r="M118" s="145"/>
      <c r="T118" s="146"/>
      <c r="AT118" s="141" t="s">
        <v>142</v>
      </c>
      <c r="AU118" s="141" t="s">
        <v>84</v>
      </c>
      <c r="AV118" s="12" t="s">
        <v>84</v>
      </c>
      <c r="AW118" s="12" t="s">
        <v>34</v>
      </c>
      <c r="AX118" s="12" t="s">
        <v>82</v>
      </c>
      <c r="AY118" s="141" t="s">
        <v>120</v>
      </c>
    </row>
    <row r="119" spans="2:65" s="12" customFormat="1">
      <c r="B119" s="140"/>
      <c r="D119" s="138" t="s">
        <v>142</v>
      </c>
      <c r="F119" s="142" t="s">
        <v>665</v>
      </c>
      <c r="H119" s="143">
        <v>48.84</v>
      </c>
      <c r="I119" s="144"/>
      <c r="L119" s="140"/>
      <c r="M119" s="145"/>
      <c r="T119" s="146"/>
      <c r="AT119" s="141" t="s">
        <v>142</v>
      </c>
      <c r="AU119" s="141" t="s">
        <v>84</v>
      </c>
      <c r="AV119" s="12" t="s">
        <v>84</v>
      </c>
      <c r="AW119" s="12" t="s">
        <v>4</v>
      </c>
      <c r="AX119" s="12" t="s">
        <v>82</v>
      </c>
      <c r="AY119" s="141" t="s">
        <v>120</v>
      </c>
    </row>
    <row r="120" spans="2:65" s="1" customFormat="1" ht="24.2" customHeight="1">
      <c r="B120" s="31"/>
      <c r="C120" s="121" t="s">
        <v>183</v>
      </c>
      <c r="D120" s="121" t="s">
        <v>121</v>
      </c>
      <c r="E120" s="122" t="s">
        <v>666</v>
      </c>
      <c r="F120" s="123" t="s">
        <v>667</v>
      </c>
      <c r="G120" s="124" t="s">
        <v>221</v>
      </c>
      <c r="H120" s="125">
        <v>555</v>
      </c>
      <c r="I120" s="126"/>
      <c r="J120" s="127">
        <f>ROUND(I120*H120,2)</f>
        <v>0</v>
      </c>
      <c r="K120" s="123" t="s">
        <v>19</v>
      </c>
      <c r="L120" s="31"/>
      <c r="M120" s="128" t="s">
        <v>19</v>
      </c>
      <c r="N120" s="129" t="s">
        <v>45</v>
      </c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32" t="s">
        <v>127</v>
      </c>
      <c r="AT120" s="132" t="s">
        <v>121</v>
      </c>
      <c r="AU120" s="132" t="s">
        <v>84</v>
      </c>
      <c r="AY120" s="16" t="s">
        <v>120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6" t="s">
        <v>82</v>
      </c>
      <c r="BK120" s="133">
        <f>ROUND(I120*H120,2)</f>
        <v>0</v>
      </c>
      <c r="BL120" s="16" t="s">
        <v>127</v>
      </c>
      <c r="BM120" s="132" t="s">
        <v>668</v>
      </c>
    </row>
    <row r="121" spans="2:65" s="1" customFormat="1" ht="19.5">
      <c r="B121" s="31"/>
      <c r="D121" s="138" t="s">
        <v>135</v>
      </c>
      <c r="F121" s="139" t="s">
        <v>669</v>
      </c>
      <c r="I121" s="136"/>
      <c r="L121" s="31"/>
      <c r="M121" s="137"/>
      <c r="T121" s="52"/>
      <c r="AT121" s="16" t="s">
        <v>135</v>
      </c>
      <c r="AU121" s="16" t="s">
        <v>84</v>
      </c>
    </row>
    <row r="122" spans="2:65" s="1" customFormat="1" ht="55.5" customHeight="1">
      <c r="B122" s="31"/>
      <c r="C122" s="121" t="s">
        <v>8</v>
      </c>
      <c r="D122" s="121" t="s">
        <v>121</v>
      </c>
      <c r="E122" s="122" t="s">
        <v>670</v>
      </c>
      <c r="F122" s="123" t="s">
        <v>671</v>
      </c>
      <c r="G122" s="124" t="s">
        <v>221</v>
      </c>
      <c r="H122" s="125">
        <v>555</v>
      </c>
      <c r="I122" s="126"/>
      <c r="J122" s="127">
        <f>ROUND(I122*H122,2)</f>
        <v>0</v>
      </c>
      <c r="K122" s="123" t="s">
        <v>126</v>
      </c>
      <c r="L122" s="31"/>
      <c r="M122" s="128" t="s">
        <v>19</v>
      </c>
      <c r="N122" s="129" t="s">
        <v>45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127</v>
      </c>
      <c r="AT122" s="132" t="s">
        <v>121</v>
      </c>
      <c r="AU122" s="132" t="s">
        <v>84</v>
      </c>
      <c r="AY122" s="16" t="s">
        <v>120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6" t="s">
        <v>82</v>
      </c>
      <c r="BK122" s="133">
        <f>ROUND(I122*H122,2)</f>
        <v>0</v>
      </c>
      <c r="BL122" s="16" t="s">
        <v>127</v>
      </c>
      <c r="BM122" s="132" t="s">
        <v>672</v>
      </c>
    </row>
    <row r="123" spans="2:65" s="1" customFormat="1">
      <c r="B123" s="31"/>
      <c r="D123" s="134" t="s">
        <v>129</v>
      </c>
      <c r="F123" s="135" t="s">
        <v>673</v>
      </c>
      <c r="I123" s="136"/>
      <c r="L123" s="31"/>
      <c r="M123" s="137"/>
      <c r="T123" s="52"/>
      <c r="AT123" s="16" t="s">
        <v>129</v>
      </c>
      <c r="AU123" s="16" t="s">
        <v>84</v>
      </c>
    </row>
    <row r="124" spans="2:65" s="1" customFormat="1" ht="19.5">
      <c r="B124" s="31"/>
      <c r="D124" s="138" t="s">
        <v>135</v>
      </c>
      <c r="F124" s="139" t="s">
        <v>674</v>
      </c>
      <c r="I124" s="136"/>
      <c r="L124" s="31"/>
      <c r="M124" s="137"/>
      <c r="T124" s="52"/>
      <c r="AT124" s="16" t="s">
        <v>135</v>
      </c>
      <c r="AU124" s="16" t="s">
        <v>84</v>
      </c>
    </row>
    <row r="125" spans="2:65" s="1" customFormat="1" ht="21.75" customHeight="1">
      <c r="B125" s="31"/>
      <c r="C125" s="121" t="s">
        <v>192</v>
      </c>
      <c r="D125" s="121" t="s">
        <v>121</v>
      </c>
      <c r="E125" s="122" t="s">
        <v>675</v>
      </c>
      <c r="F125" s="123" t="s">
        <v>676</v>
      </c>
      <c r="G125" s="124" t="s">
        <v>221</v>
      </c>
      <c r="H125" s="125">
        <v>1110</v>
      </c>
      <c r="I125" s="126"/>
      <c r="J125" s="127">
        <f>ROUND(I125*H125,2)</f>
        <v>0</v>
      </c>
      <c r="K125" s="123" t="s">
        <v>126</v>
      </c>
      <c r="L125" s="31"/>
      <c r="M125" s="128" t="s">
        <v>19</v>
      </c>
      <c r="N125" s="129" t="s">
        <v>45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127</v>
      </c>
      <c r="AT125" s="132" t="s">
        <v>121</v>
      </c>
      <c r="AU125" s="132" t="s">
        <v>84</v>
      </c>
      <c r="AY125" s="16" t="s">
        <v>120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6" t="s">
        <v>82</v>
      </c>
      <c r="BK125" s="133">
        <f>ROUND(I125*H125,2)</f>
        <v>0</v>
      </c>
      <c r="BL125" s="16" t="s">
        <v>127</v>
      </c>
      <c r="BM125" s="132" t="s">
        <v>677</v>
      </c>
    </row>
    <row r="126" spans="2:65" s="1" customFormat="1">
      <c r="B126" s="31"/>
      <c r="D126" s="134" t="s">
        <v>129</v>
      </c>
      <c r="F126" s="135" t="s">
        <v>678</v>
      </c>
      <c r="I126" s="136"/>
      <c r="L126" s="31"/>
      <c r="M126" s="137"/>
      <c r="T126" s="52"/>
      <c r="AT126" s="16" t="s">
        <v>129</v>
      </c>
      <c r="AU126" s="16" t="s">
        <v>84</v>
      </c>
    </row>
    <row r="127" spans="2:65" s="12" customFormat="1">
      <c r="B127" s="140"/>
      <c r="D127" s="138" t="s">
        <v>142</v>
      </c>
      <c r="E127" s="141" t="s">
        <v>19</v>
      </c>
      <c r="F127" s="142" t="s">
        <v>660</v>
      </c>
      <c r="H127" s="143">
        <v>1110</v>
      </c>
      <c r="I127" s="144"/>
      <c r="L127" s="140"/>
      <c r="M127" s="145"/>
      <c r="T127" s="146"/>
      <c r="AT127" s="141" t="s">
        <v>142</v>
      </c>
      <c r="AU127" s="141" t="s">
        <v>84</v>
      </c>
      <c r="AV127" s="12" t="s">
        <v>84</v>
      </c>
      <c r="AW127" s="12" t="s">
        <v>34</v>
      </c>
      <c r="AX127" s="12" t="s">
        <v>82</v>
      </c>
      <c r="AY127" s="141" t="s">
        <v>120</v>
      </c>
    </row>
    <row r="128" spans="2:65" s="1" customFormat="1" ht="24.2" customHeight="1">
      <c r="B128" s="31"/>
      <c r="C128" s="121" t="s">
        <v>196</v>
      </c>
      <c r="D128" s="121" t="s">
        <v>121</v>
      </c>
      <c r="E128" s="122" t="s">
        <v>679</v>
      </c>
      <c r="F128" s="123" t="s">
        <v>680</v>
      </c>
      <c r="G128" s="124" t="s">
        <v>221</v>
      </c>
      <c r="H128" s="125">
        <v>290</v>
      </c>
      <c r="I128" s="126"/>
      <c r="J128" s="127">
        <f>ROUND(I128*H128,2)</f>
        <v>0</v>
      </c>
      <c r="K128" s="123" t="s">
        <v>19</v>
      </c>
      <c r="L128" s="31"/>
      <c r="M128" s="128" t="s">
        <v>19</v>
      </c>
      <c r="N128" s="129" t="s">
        <v>45</v>
      </c>
      <c r="P128" s="130">
        <f>O128*H128</f>
        <v>0</v>
      </c>
      <c r="Q128" s="130">
        <v>6.1725E-3</v>
      </c>
      <c r="R128" s="130">
        <f>Q128*H128</f>
        <v>1.790025</v>
      </c>
      <c r="S128" s="130">
        <v>0</v>
      </c>
      <c r="T128" s="131">
        <f>S128*H128</f>
        <v>0</v>
      </c>
      <c r="AR128" s="132" t="s">
        <v>127</v>
      </c>
      <c r="AT128" s="132" t="s">
        <v>121</v>
      </c>
      <c r="AU128" s="132" t="s">
        <v>84</v>
      </c>
      <c r="AY128" s="16" t="s">
        <v>120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6" t="s">
        <v>82</v>
      </c>
      <c r="BK128" s="133">
        <f>ROUND(I128*H128,2)</f>
        <v>0</v>
      </c>
      <c r="BL128" s="16" t="s">
        <v>127</v>
      </c>
      <c r="BM128" s="132" t="s">
        <v>681</v>
      </c>
    </row>
    <row r="129" spans="2:65" s="1" customFormat="1" ht="78">
      <c r="B129" s="31"/>
      <c r="D129" s="138" t="s">
        <v>135</v>
      </c>
      <c r="F129" s="139" t="s">
        <v>682</v>
      </c>
      <c r="I129" s="136"/>
      <c r="L129" s="31"/>
      <c r="M129" s="137"/>
      <c r="T129" s="52"/>
      <c r="AT129" s="16" t="s">
        <v>135</v>
      </c>
      <c r="AU129" s="16" t="s">
        <v>84</v>
      </c>
    </row>
    <row r="130" spans="2:65" s="11" customFormat="1" ht="22.9" customHeight="1">
      <c r="B130" s="114"/>
      <c r="C130" s="252"/>
      <c r="D130" s="253" t="s">
        <v>73</v>
      </c>
      <c r="E130" s="254" t="s">
        <v>683</v>
      </c>
      <c r="F130" s="254" t="s">
        <v>684</v>
      </c>
      <c r="G130" s="252"/>
      <c r="H130" s="252"/>
      <c r="I130" s="255"/>
      <c r="J130" s="256">
        <f>BK130</f>
        <v>0</v>
      </c>
      <c r="K130" s="252"/>
      <c r="L130" s="114"/>
      <c r="M130" s="116"/>
      <c r="P130" s="117">
        <f>SUM(P131:P164)</f>
        <v>0</v>
      </c>
      <c r="R130" s="117">
        <f>SUM(R131:R164)</f>
        <v>15.559889999999996</v>
      </c>
      <c r="T130" s="118">
        <f>SUM(T131:T164)</f>
        <v>0</v>
      </c>
      <c r="AR130" s="115" t="s">
        <v>82</v>
      </c>
      <c r="AT130" s="119" t="s">
        <v>73</v>
      </c>
      <c r="AU130" s="119" t="s">
        <v>82</v>
      </c>
      <c r="AY130" s="115" t="s">
        <v>120</v>
      </c>
      <c r="BK130" s="120">
        <f>SUM(BK131:BK164)</f>
        <v>0</v>
      </c>
    </row>
    <row r="131" spans="2:65" s="1" customFormat="1" ht="24.2" customHeight="1">
      <c r="B131" s="31"/>
      <c r="C131" s="121" t="s">
        <v>200</v>
      </c>
      <c r="D131" s="121" t="s">
        <v>121</v>
      </c>
      <c r="E131" s="122" t="s">
        <v>685</v>
      </c>
      <c r="F131" s="123" t="s">
        <v>686</v>
      </c>
      <c r="G131" s="124" t="s">
        <v>125</v>
      </c>
      <c r="H131" s="125">
        <v>243</v>
      </c>
      <c r="I131" s="126"/>
      <c r="J131" s="127">
        <f>ROUND(I131*H131,2)</f>
        <v>0</v>
      </c>
      <c r="K131" s="123" t="s">
        <v>126</v>
      </c>
      <c r="L131" s="31"/>
      <c r="M131" s="128" t="s">
        <v>19</v>
      </c>
      <c r="N131" s="129" t="s">
        <v>45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127</v>
      </c>
      <c r="AT131" s="132" t="s">
        <v>121</v>
      </c>
      <c r="AU131" s="132" t="s">
        <v>84</v>
      </c>
      <c r="AY131" s="16" t="s">
        <v>120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6" t="s">
        <v>82</v>
      </c>
      <c r="BK131" s="133">
        <f>ROUND(I131*H131,2)</f>
        <v>0</v>
      </c>
      <c r="BL131" s="16" t="s">
        <v>127</v>
      </c>
      <c r="BM131" s="132" t="s">
        <v>687</v>
      </c>
    </row>
    <row r="132" spans="2:65" s="1" customFormat="1">
      <c r="B132" s="31"/>
      <c r="D132" s="134" t="s">
        <v>129</v>
      </c>
      <c r="F132" s="135" t="s">
        <v>688</v>
      </c>
      <c r="I132" s="136"/>
      <c r="L132" s="31"/>
      <c r="M132" s="137"/>
      <c r="T132" s="52"/>
      <c r="AT132" s="16" t="s">
        <v>129</v>
      </c>
      <c r="AU132" s="16" t="s">
        <v>84</v>
      </c>
    </row>
    <row r="133" spans="2:65" s="1" customFormat="1" ht="44.25" customHeight="1">
      <c r="B133" s="31"/>
      <c r="C133" s="121" t="s">
        <v>208</v>
      </c>
      <c r="D133" s="121" t="s">
        <v>121</v>
      </c>
      <c r="E133" s="122" t="s">
        <v>689</v>
      </c>
      <c r="F133" s="123" t="s">
        <v>690</v>
      </c>
      <c r="G133" s="124" t="s">
        <v>125</v>
      </c>
      <c r="H133" s="125">
        <v>243</v>
      </c>
      <c r="I133" s="126"/>
      <c r="J133" s="127">
        <f>ROUND(I133*H133,2)</f>
        <v>0</v>
      </c>
      <c r="K133" s="123" t="s">
        <v>126</v>
      </c>
      <c r="L133" s="31"/>
      <c r="M133" s="128" t="s">
        <v>19</v>
      </c>
      <c r="N133" s="129" t="s">
        <v>45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127</v>
      </c>
      <c r="AT133" s="132" t="s">
        <v>121</v>
      </c>
      <c r="AU133" s="132" t="s">
        <v>84</v>
      </c>
      <c r="AY133" s="16" t="s">
        <v>120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6" t="s">
        <v>82</v>
      </c>
      <c r="BK133" s="133">
        <f>ROUND(I133*H133,2)</f>
        <v>0</v>
      </c>
      <c r="BL133" s="16" t="s">
        <v>127</v>
      </c>
      <c r="BM133" s="132" t="s">
        <v>691</v>
      </c>
    </row>
    <row r="134" spans="2:65" s="1" customFormat="1">
      <c r="B134" s="31"/>
      <c r="D134" s="134" t="s">
        <v>129</v>
      </c>
      <c r="F134" s="135" t="s">
        <v>692</v>
      </c>
      <c r="I134" s="136"/>
      <c r="L134" s="31"/>
      <c r="M134" s="137"/>
      <c r="T134" s="52"/>
      <c r="AT134" s="16" t="s">
        <v>129</v>
      </c>
      <c r="AU134" s="16" t="s">
        <v>84</v>
      </c>
    </row>
    <row r="135" spans="2:65" s="1" customFormat="1" ht="16.5" customHeight="1">
      <c r="B135" s="31"/>
      <c r="C135" s="154" t="s">
        <v>213</v>
      </c>
      <c r="D135" s="154" t="s">
        <v>168</v>
      </c>
      <c r="E135" s="155" t="s">
        <v>693</v>
      </c>
      <c r="F135" s="156" t="s">
        <v>694</v>
      </c>
      <c r="G135" s="157" t="s">
        <v>203</v>
      </c>
      <c r="H135" s="158">
        <v>12.757999999999999</v>
      </c>
      <c r="I135" s="159"/>
      <c r="J135" s="160">
        <f>ROUND(I135*H135,2)</f>
        <v>0</v>
      </c>
      <c r="K135" s="156" t="s">
        <v>19</v>
      </c>
      <c r="L135" s="161"/>
      <c r="M135" s="162" t="s">
        <v>19</v>
      </c>
      <c r="N135" s="163" t="s">
        <v>45</v>
      </c>
      <c r="P135" s="130">
        <f>O135*H135</f>
        <v>0</v>
      </c>
      <c r="Q135" s="130">
        <v>1.2</v>
      </c>
      <c r="R135" s="130">
        <f>Q135*H135</f>
        <v>15.309599999999998</v>
      </c>
      <c r="S135" s="130">
        <v>0</v>
      </c>
      <c r="T135" s="131">
        <f>S135*H135</f>
        <v>0</v>
      </c>
      <c r="AR135" s="132" t="s">
        <v>167</v>
      </c>
      <c r="AT135" s="132" t="s">
        <v>168</v>
      </c>
      <c r="AU135" s="132" t="s">
        <v>84</v>
      </c>
      <c r="AY135" s="16" t="s">
        <v>120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6" t="s">
        <v>82</v>
      </c>
      <c r="BK135" s="133">
        <f>ROUND(I135*H135,2)</f>
        <v>0</v>
      </c>
      <c r="BL135" s="16" t="s">
        <v>127</v>
      </c>
      <c r="BM135" s="132" t="s">
        <v>695</v>
      </c>
    </row>
    <row r="136" spans="2:65" s="1" customFormat="1" ht="48.75">
      <c r="B136" s="31"/>
      <c r="D136" s="138" t="s">
        <v>135</v>
      </c>
      <c r="F136" s="139" t="s">
        <v>696</v>
      </c>
      <c r="I136" s="136"/>
      <c r="L136" s="31"/>
      <c r="M136" s="137"/>
      <c r="T136" s="52"/>
      <c r="AT136" s="16" t="s">
        <v>135</v>
      </c>
      <c r="AU136" s="16" t="s">
        <v>84</v>
      </c>
    </row>
    <row r="137" spans="2:65" s="12" customFormat="1">
      <c r="B137" s="140"/>
      <c r="D137" s="138" t="s">
        <v>142</v>
      </c>
      <c r="F137" s="142" t="s">
        <v>697</v>
      </c>
      <c r="H137" s="143">
        <v>12.757999999999999</v>
      </c>
      <c r="I137" s="144"/>
      <c r="L137" s="140"/>
      <c r="M137" s="145"/>
      <c r="T137" s="146"/>
      <c r="AT137" s="141" t="s">
        <v>142</v>
      </c>
      <c r="AU137" s="141" t="s">
        <v>84</v>
      </c>
      <c r="AV137" s="12" t="s">
        <v>84</v>
      </c>
      <c r="AW137" s="12" t="s">
        <v>4</v>
      </c>
      <c r="AX137" s="12" t="s">
        <v>82</v>
      </c>
      <c r="AY137" s="141" t="s">
        <v>120</v>
      </c>
    </row>
    <row r="138" spans="2:65" s="1" customFormat="1" ht="55.5" customHeight="1">
      <c r="B138" s="31"/>
      <c r="C138" s="121" t="s">
        <v>218</v>
      </c>
      <c r="D138" s="121" t="s">
        <v>121</v>
      </c>
      <c r="E138" s="122" t="s">
        <v>698</v>
      </c>
      <c r="F138" s="123" t="s">
        <v>699</v>
      </c>
      <c r="G138" s="124" t="s">
        <v>203</v>
      </c>
      <c r="H138" s="125">
        <v>12.757999999999999</v>
      </c>
      <c r="I138" s="126"/>
      <c r="J138" s="127">
        <f>ROUND(I138*H138,2)</f>
        <v>0</v>
      </c>
      <c r="K138" s="123" t="s">
        <v>126</v>
      </c>
      <c r="L138" s="31"/>
      <c r="M138" s="128" t="s">
        <v>19</v>
      </c>
      <c r="N138" s="129" t="s">
        <v>45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127</v>
      </c>
      <c r="AT138" s="132" t="s">
        <v>121</v>
      </c>
      <c r="AU138" s="132" t="s">
        <v>84</v>
      </c>
      <c r="AY138" s="16" t="s">
        <v>120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6" t="s">
        <v>82</v>
      </c>
      <c r="BK138" s="133">
        <f>ROUND(I138*H138,2)</f>
        <v>0</v>
      </c>
      <c r="BL138" s="16" t="s">
        <v>127</v>
      </c>
      <c r="BM138" s="132" t="s">
        <v>700</v>
      </c>
    </row>
    <row r="139" spans="2:65" s="1" customFormat="1">
      <c r="B139" s="31"/>
      <c r="D139" s="134" t="s">
        <v>129</v>
      </c>
      <c r="F139" s="135" t="s">
        <v>701</v>
      </c>
      <c r="I139" s="136"/>
      <c r="L139" s="31"/>
      <c r="M139" s="137"/>
      <c r="T139" s="52"/>
      <c r="AT139" s="16" t="s">
        <v>129</v>
      </c>
      <c r="AU139" s="16" t="s">
        <v>84</v>
      </c>
    </row>
    <row r="140" spans="2:65" s="1" customFormat="1" ht="19.5">
      <c r="B140" s="31"/>
      <c r="D140" s="138" t="s">
        <v>135</v>
      </c>
      <c r="F140" s="139" t="s">
        <v>702</v>
      </c>
      <c r="I140" s="136"/>
      <c r="L140" s="31"/>
      <c r="M140" s="137"/>
      <c r="T140" s="52"/>
      <c r="AT140" s="16" t="s">
        <v>135</v>
      </c>
      <c r="AU140" s="16" t="s">
        <v>84</v>
      </c>
    </row>
    <row r="141" spans="2:65" s="1" customFormat="1" ht="62.65" customHeight="1">
      <c r="B141" s="31"/>
      <c r="C141" s="121" t="s">
        <v>225</v>
      </c>
      <c r="D141" s="121" t="s">
        <v>121</v>
      </c>
      <c r="E141" s="122" t="s">
        <v>703</v>
      </c>
      <c r="F141" s="123" t="s">
        <v>704</v>
      </c>
      <c r="G141" s="124" t="s">
        <v>203</v>
      </c>
      <c r="H141" s="125">
        <v>12.757999999999999</v>
      </c>
      <c r="I141" s="126"/>
      <c r="J141" s="127">
        <f>ROUND(I141*H141,2)</f>
        <v>0</v>
      </c>
      <c r="K141" s="123" t="s">
        <v>126</v>
      </c>
      <c r="L141" s="31"/>
      <c r="M141" s="128" t="s">
        <v>19</v>
      </c>
      <c r="N141" s="129" t="s">
        <v>45</v>
      </c>
      <c r="P141" s="130">
        <f>O141*H141</f>
        <v>0</v>
      </c>
      <c r="Q141" s="130">
        <v>0</v>
      </c>
      <c r="R141" s="130">
        <f>Q141*H141</f>
        <v>0</v>
      </c>
      <c r="S141" s="130">
        <v>0</v>
      </c>
      <c r="T141" s="131">
        <f>S141*H141</f>
        <v>0</v>
      </c>
      <c r="AR141" s="132" t="s">
        <v>127</v>
      </c>
      <c r="AT141" s="132" t="s">
        <v>121</v>
      </c>
      <c r="AU141" s="132" t="s">
        <v>84</v>
      </c>
      <c r="AY141" s="16" t="s">
        <v>120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6" t="s">
        <v>82</v>
      </c>
      <c r="BK141" s="133">
        <f>ROUND(I141*H141,2)</f>
        <v>0</v>
      </c>
      <c r="BL141" s="16" t="s">
        <v>127</v>
      </c>
      <c r="BM141" s="132" t="s">
        <v>705</v>
      </c>
    </row>
    <row r="142" spans="2:65" s="1" customFormat="1">
      <c r="B142" s="31"/>
      <c r="D142" s="134" t="s">
        <v>129</v>
      </c>
      <c r="F142" s="135" t="s">
        <v>706</v>
      </c>
      <c r="I142" s="136"/>
      <c r="L142" s="31"/>
      <c r="M142" s="137"/>
      <c r="T142" s="52"/>
      <c r="AT142" s="16" t="s">
        <v>129</v>
      </c>
      <c r="AU142" s="16" t="s">
        <v>84</v>
      </c>
    </row>
    <row r="143" spans="2:65" s="1" customFormat="1" ht="19.5">
      <c r="B143" s="31"/>
      <c r="D143" s="138" t="s">
        <v>135</v>
      </c>
      <c r="F143" s="139" t="s">
        <v>702</v>
      </c>
      <c r="I143" s="136"/>
      <c r="L143" s="31"/>
      <c r="M143" s="137"/>
      <c r="T143" s="52"/>
      <c r="AT143" s="16" t="s">
        <v>135</v>
      </c>
      <c r="AU143" s="16" t="s">
        <v>84</v>
      </c>
    </row>
    <row r="144" spans="2:65" s="1" customFormat="1" ht="37.9" customHeight="1">
      <c r="B144" s="31"/>
      <c r="C144" s="121" t="s">
        <v>229</v>
      </c>
      <c r="D144" s="121" t="s">
        <v>121</v>
      </c>
      <c r="E144" s="122" t="s">
        <v>707</v>
      </c>
      <c r="F144" s="123" t="s">
        <v>708</v>
      </c>
      <c r="G144" s="124" t="s">
        <v>203</v>
      </c>
      <c r="H144" s="125">
        <v>12.757999999999999</v>
      </c>
      <c r="I144" s="126"/>
      <c r="J144" s="127">
        <f>ROUND(I144*H144,2)</f>
        <v>0</v>
      </c>
      <c r="K144" s="123" t="s">
        <v>126</v>
      </c>
      <c r="L144" s="31"/>
      <c r="M144" s="128" t="s">
        <v>19</v>
      </c>
      <c r="N144" s="129" t="s">
        <v>45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127</v>
      </c>
      <c r="AT144" s="132" t="s">
        <v>121</v>
      </c>
      <c r="AU144" s="132" t="s">
        <v>84</v>
      </c>
      <c r="AY144" s="16" t="s">
        <v>120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6" t="s">
        <v>82</v>
      </c>
      <c r="BK144" s="133">
        <f>ROUND(I144*H144,2)</f>
        <v>0</v>
      </c>
      <c r="BL144" s="16" t="s">
        <v>127</v>
      </c>
      <c r="BM144" s="132" t="s">
        <v>709</v>
      </c>
    </row>
    <row r="145" spans="2:65" s="1" customFormat="1">
      <c r="B145" s="31"/>
      <c r="D145" s="134" t="s">
        <v>129</v>
      </c>
      <c r="F145" s="135" t="s">
        <v>710</v>
      </c>
      <c r="I145" s="136"/>
      <c r="L145" s="31"/>
      <c r="M145" s="137"/>
      <c r="T145" s="52"/>
      <c r="AT145" s="16" t="s">
        <v>129</v>
      </c>
      <c r="AU145" s="16" t="s">
        <v>84</v>
      </c>
    </row>
    <row r="146" spans="2:65" s="1" customFormat="1" ht="19.5">
      <c r="B146" s="31"/>
      <c r="D146" s="138" t="s">
        <v>135</v>
      </c>
      <c r="F146" s="139" t="s">
        <v>702</v>
      </c>
      <c r="I146" s="136"/>
      <c r="L146" s="31"/>
      <c r="M146" s="137"/>
      <c r="T146" s="52"/>
      <c r="AT146" s="16" t="s">
        <v>135</v>
      </c>
      <c r="AU146" s="16" t="s">
        <v>84</v>
      </c>
    </row>
    <row r="147" spans="2:65" s="1" customFormat="1" ht="44.25" customHeight="1">
      <c r="B147" s="31"/>
      <c r="C147" s="121" t="s">
        <v>7</v>
      </c>
      <c r="D147" s="121" t="s">
        <v>121</v>
      </c>
      <c r="E147" s="122" t="s">
        <v>711</v>
      </c>
      <c r="F147" s="123" t="s">
        <v>712</v>
      </c>
      <c r="G147" s="124" t="s">
        <v>146</v>
      </c>
      <c r="H147" s="125">
        <v>22.963999999999999</v>
      </c>
      <c r="I147" s="126"/>
      <c r="J147" s="127">
        <f>ROUND(I147*H147,2)</f>
        <v>0</v>
      </c>
      <c r="K147" s="123" t="s">
        <v>126</v>
      </c>
      <c r="L147" s="31"/>
      <c r="M147" s="128" t="s">
        <v>19</v>
      </c>
      <c r="N147" s="129" t="s">
        <v>45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127</v>
      </c>
      <c r="AT147" s="132" t="s">
        <v>121</v>
      </c>
      <c r="AU147" s="132" t="s">
        <v>84</v>
      </c>
      <c r="AY147" s="16" t="s">
        <v>120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6" t="s">
        <v>82</v>
      </c>
      <c r="BK147" s="133">
        <f>ROUND(I147*H147,2)</f>
        <v>0</v>
      </c>
      <c r="BL147" s="16" t="s">
        <v>127</v>
      </c>
      <c r="BM147" s="132" t="s">
        <v>713</v>
      </c>
    </row>
    <row r="148" spans="2:65" s="1" customFormat="1">
      <c r="B148" s="31"/>
      <c r="D148" s="134" t="s">
        <v>129</v>
      </c>
      <c r="F148" s="135" t="s">
        <v>714</v>
      </c>
      <c r="I148" s="136"/>
      <c r="L148" s="31"/>
      <c r="M148" s="137"/>
      <c r="T148" s="52"/>
      <c r="AT148" s="16" t="s">
        <v>129</v>
      </c>
      <c r="AU148" s="16" t="s">
        <v>84</v>
      </c>
    </row>
    <row r="149" spans="2:65" s="1" customFormat="1" ht="19.5">
      <c r="B149" s="31"/>
      <c r="D149" s="138" t="s">
        <v>135</v>
      </c>
      <c r="F149" s="139" t="s">
        <v>715</v>
      </c>
      <c r="I149" s="136"/>
      <c r="L149" s="31"/>
      <c r="M149" s="137"/>
      <c r="T149" s="52"/>
      <c r="AT149" s="16" t="s">
        <v>135</v>
      </c>
      <c r="AU149" s="16" t="s">
        <v>84</v>
      </c>
    </row>
    <row r="150" spans="2:65" s="1" customFormat="1" ht="16.5" customHeight="1">
      <c r="B150" s="31"/>
      <c r="C150" s="121" t="s">
        <v>238</v>
      </c>
      <c r="D150" s="121" t="s">
        <v>121</v>
      </c>
      <c r="E150" s="122" t="s">
        <v>193</v>
      </c>
      <c r="F150" s="123" t="s">
        <v>281</v>
      </c>
      <c r="G150" s="124" t="s">
        <v>125</v>
      </c>
      <c r="H150" s="125">
        <v>243</v>
      </c>
      <c r="I150" s="126"/>
      <c r="J150" s="127">
        <f>ROUND(I150*H150,2)</f>
        <v>0</v>
      </c>
      <c r="K150" s="123" t="s">
        <v>19</v>
      </c>
      <c r="L150" s="31"/>
      <c r="M150" s="128" t="s">
        <v>19</v>
      </c>
      <c r="N150" s="129" t="s">
        <v>45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127</v>
      </c>
      <c r="AT150" s="132" t="s">
        <v>121</v>
      </c>
      <c r="AU150" s="132" t="s">
        <v>84</v>
      </c>
      <c r="AY150" s="16" t="s">
        <v>120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6" t="s">
        <v>82</v>
      </c>
      <c r="BK150" s="133">
        <f>ROUND(I150*H150,2)</f>
        <v>0</v>
      </c>
      <c r="BL150" s="16" t="s">
        <v>127</v>
      </c>
      <c r="BM150" s="132" t="s">
        <v>716</v>
      </c>
    </row>
    <row r="151" spans="2:65" s="1" customFormat="1" ht="19.5">
      <c r="B151" s="31"/>
      <c r="D151" s="138" t="s">
        <v>135</v>
      </c>
      <c r="F151" s="139" t="s">
        <v>717</v>
      </c>
      <c r="I151" s="136"/>
      <c r="L151" s="31"/>
      <c r="M151" s="137"/>
      <c r="T151" s="52"/>
      <c r="AT151" s="16" t="s">
        <v>135</v>
      </c>
      <c r="AU151" s="16" t="s">
        <v>84</v>
      </c>
    </row>
    <row r="152" spans="2:65" s="1" customFormat="1" ht="16.5" customHeight="1">
      <c r="B152" s="31"/>
      <c r="C152" s="154" t="s">
        <v>244</v>
      </c>
      <c r="D152" s="154" t="s">
        <v>168</v>
      </c>
      <c r="E152" s="155" t="s">
        <v>718</v>
      </c>
      <c r="F152" s="156" t="s">
        <v>286</v>
      </c>
      <c r="G152" s="157" t="s">
        <v>287</v>
      </c>
      <c r="H152" s="158">
        <v>7.29</v>
      </c>
      <c r="I152" s="159"/>
      <c r="J152" s="160">
        <f>ROUND(I152*H152,2)</f>
        <v>0</v>
      </c>
      <c r="K152" s="156" t="s">
        <v>19</v>
      </c>
      <c r="L152" s="161"/>
      <c r="M152" s="162" t="s">
        <v>19</v>
      </c>
      <c r="N152" s="163" t="s">
        <v>45</v>
      </c>
      <c r="P152" s="130">
        <f>O152*H152</f>
        <v>0</v>
      </c>
      <c r="Q152" s="130">
        <v>1E-3</v>
      </c>
      <c r="R152" s="130">
        <f>Q152*H152</f>
        <v>7.2900000000000005E-3</v>
      </c>
      <c r="S152" s="130">
        <v>0</v>
      </c>
      <c r="T152" s="131">
        <f>S152*H152</f>
        <v>0</v>
      </c>
      <c r="AR152" s="132" t="s">
        <v>167</v>
      </c>
      <c r="AT152" s="132" t="s">
        <v>168</v>
      </c>
      <c r="AU152" s="132" t="s">
        <v>84</v>
      </c>
      <c r="AY152" s="16" t="s">
        <v>120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6" t="s">
        <v>82</v>
      </c>
      <c r="BK152" s="133">
        <f>ROUND(I152*H152,2)</f>
        <v>0</v>
      </c>
      <c r="BL152" s="16" t="s">
        <v>127</v>
      </c>
      <c r="BM152" s="132" t="s">
        <v>719</v>
      </c>
    </row>
    <row r="153" spans="2:65" s="1" customFormat="1" ht="37.9" customHeight="1">
      <c r="B153" s="31"/>
      <c r="C153" s="121" t="s">
        <v>251</v>
      </c>
      <c r="D153" s="121" t="s">
        <v>121</v>
      </c>
      <c r="E153" s="122" t="s">
        <v>720</v>
      </c>
      <c r="F153" s="123" t="s">
        <v>721</v>
      </c>
      <c r="G153" s="124" t="s">
        <v>125</v>
      </c>
      <c r="H153" s="125">
        <v>243</v>
      </c>
      <c r="I153" s="126"/>
      <c r="J153" s="127">
        <f>ROUND(I153*H153,2)</f>
        <v>0</v>
      </c>
      <c r="K153" s="123" t="s">
        <v>126</v>
      </c>
      <c r="L153" s="31"/>
      <c r="M153" s="128" t="s">
        <v>19</v>
      </c>
      <c r="N153" s="129" t="s">
        <v>45</v>
      </c>
      <c r="P153" s="130">
        <f>O153*H153</f>
        <v>0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127</v>
      </c>
      <c r="AT153" s="132" t="s">
        <v>121</v>
      </c>
      <c r="AU153" s="132" t="s">
        <v>84</v>
      </c>
      <c r="AY153" s="16" t="s">
        <v>120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6" t="s">
        <v>82</v>
      </c>
      <c r="BK153" s="133">
        <f>ROUND(I153*H153,2)</f>
        <v>0</v>
      </c>
      <c r="BL153" s="16" t="s">
        <v>127</v>
      </c>
      <c r="BM153" s="132" t="s">
        <v>722</v>
      </c>
    </row>
    <row r="154" spans="2:65" s="1" customFormat="1">
      <c r="B154" s="31"/>
      <c r="D154" s="134" t="s">
        <v>129</v>
      </c>
      <c r="F154" s="135" t="s">
        <v>723</v>
      </c>
      <c r="I154" s="136"/>
      <c r="L154" s="31"/>
      <c r="M154" s="137"/>
      <c r="T154" s="52"/>
      <c r="AT154" s="16" t="s">
        <v>129</v>
      </c>
      <c r="AU154" s="16" t="s">
        <v>84</v>
      </c>
    </row>
    <row r="155" spans="2:65" s="1" customFormat="1" ht="16.5" customHeight="1">
      <c r="B155" s="31"/>
      <c r="C155" s="154" t="s">
        <v>257</v>
      </c>
      <c r="D155" s="154" t="s">
        <v>168</v>
      </c>
      <c r="E155" s="155" t="s">
        <v>724</v>
      </c>
      <c r="F155" s="156" t="s">
        <v>725</v>
      </c>
      <c r="G155" s="157" t="s">
        <v>125</v>
      </c>
      <c r="H155" s="158">
        <v>27</v>
      </c>
      <c r="I155" s="159"/>
      <c r="J155" s="160">
        <f t="shared" ref="J155:J160" si="0">ROUND(I155*H155,2)</f>
        <v>0</v>
      </c>
      <c r="K155" s="156" t="s">
        <v>19</v>
      </c>
      <c r="L155" s="161"/>
      <c r="M155" s="162" t="s">
        <v>19</v>
      </c>
      <c r="N155" s="163" t="s">
        <v>45</v>
      </c>
      <c r="P155" s="130">
        <f t="shared" ref="P155:P160" si="1">O155*H155</f>
        <v>0</v>
      </c>
      <c r="Q155" s="130">
        <v>1E-3</v>
      </c>
      <c r="R155" s="130">
        <f t="shared" ref="R155:R160" si="2">Q155*H155</f>
        <v>2.7E-2</v>
      </c>
      <c r="S155" s="130">
        <v>0</v>
      </c>
      <c r="T155" s="131">
        <f t="shared" ref="T155:T160" si="3">S155*H155</f>
        <v>0</v>
      </c>
      <c r="AR155" s="132" t="s">
        <v>167</v>
      </c>
      <c r="AT155" s="132" t="s">
        <v>168</v>
      </c>
      <c r="AU155" s="132" t="s">
        <v>84</v>
      </c>
      <c r="AY155" s="16" t="s">
        <v>120</v>
      </c>
      <c r="BE155" s="133">
        <f t="shared" ref="BE155:BE160" si="4">IF(N155="základní",J155,0)</f>
        <v>0</v>
      </c>
      <c r="BF155" s="133">
        <f t="shared" ref="BF155:BF160" si="5">IF(N155="snížená",J155,0)</f>
        <v>0</v>
      </c>
      <c r="BG155" s="133">
        <f t="shared" ref="BG155:BG160" si="6">IF(N155="zákl. přenesená",J155,0)</f>
        <v>0</v>
      </c>
      <c r="BH155" s="133">
        <f t="shared" ref="BH155:BH160" si="7">IF(N155="sníž. přenesená",J155,0)</f>
        <v>0</v>
      </c>
      <c r="BI155" s="133">
        <f t="shared" ref="BI155:BI160" si="8">IF(N155="nulová",J155,0)</f>
        <v>0</v>
      </c>
      <c r="BJ155" s="16" t="s">
        <v>82</v>
      </c>
      <c r="BK155" s="133">
        <f t="shared" ref="BK155:BK160" si="9">ROUND(I155*H155,2)</f>
        <v>0</v>
      </c>
      <c r="BL155" s="16" t="s">
        <v>127</v>
      </c>
      <c r="BM155" s="132" t="s">
        <v>726</v>
      </c>
    </row>
    <row r="156" spans="2:65" s="1" customFormat="1" ht="16.5" customHeight="1">
      <c r="B156" s="31"/>
      <c r="C156" s="154" t="s">
        <v>263</v>
      </c>
      <c r="D156" s="154" t="s">
        <v>168</v>
      </c>
      <c r="E156" s="155" t="s">
        <v>727</v>
      </c>
      <c r="F156" s="156" t="s">
        <v>728</v>
      </c>
      <c r="G156" s="157" t="s">
        <v>125</v>
      </c>
      <c r="H156" s="158">
        <v>34</v>
      </c>
      <c r="I156" s="159"/>
      <c r="J156" s="160">
        <f t="shared" si="0"/>
        <v>0</v>
      </c>
      <c r="K156" s="156" t="s">
        <v>19</v>
      </c>
      <c r="L156" s="161"/>
      <c r="M156" s="162" t="s">
        <v>19</v>
      </c>
      <c r="N156" s="163" t="s">
        <v>45</v>
      </c>
      <c r="P156" s="130">
        <f t="shared" si="1"/>
        <v>0</v>
      </c>
      <c r="Q156" s="130">
        <v>1E-3</v>
      </c>
      <c r="R156" s="130">
        <f t="shared" si="2"/>
        <v>3.4000000000000002E-2</v>
      </c>
      <c r="S156" s="130">
        <v>0</v>
      </c>
      <c r="T156" s="131">
        <f t="shared" si="3"/>
        <v>0</v>
      </c>
      <c r="AR156" s="132" t="s">
        <v>167</v>
      </c>
      <c r="AT156" s="132" t="s">
        <v>168</v>
      </c>
      <c r="AU156" s="132" t="s">
        <v>84</v>
      </c>
      <c r="AY156" s="16" t="s">
        <v>120</v>
      </c>
      <c r="BE156" s="133">
        <f t="shared" si="4"/>
        <v>0</v>
      </c>
      <c r="BF156" s="133">
        <f t="shared" si="5"/>
        <v>0</v>
      </c>
      <c r="BG156" s="133">
        <f t="shared" si="6"/>
        <v>0</v>
      </c>
      <c r="BH156" s="133">
        <f t="shared" si="7"/>
        <v>0</v>
      </c>
      <c r="BI156" s="133">
        <f t="shared" si="8"/>
        <v>0</v>
      </c>
      <c r="BJ156" s="16" t="s">
        <v>82</v>
      </c>
      <c r="BK156" s="133">
        <f t="shared" si="9"/>
        <v>0</v>
      </c>
      <c r="BL156" s="16" t="s">
        <v>127</v>
      </c>
      <c r="BM156" s="132" t="s">
        <v>729</v>
      </c>
    </row>
    <row r="157" spans="2:65" s="1" customFormat="1" ht="16.5" customHeight="1">
      <c r="B157" s="31"/>
      <c r="C157" s="154" t="s">
        <v>269</v>
      </c>
      <c r="D157" s="154" t="s">
        <v>168</v>
      </c>
      <c r="E157" s="155" t="s">
        <v>730</v>
      </c>
      <c r="F157" s="156" t="s">
        <v>731</v>
      </c>
      <c r="G157" s="157" t="s">
        <v>125</v>
      </c>
      <c r="H157" s="158">
        <v>74</v>
      </c>
      <c r="I157" s="159"/>
      <c r="J157" s="160">
        <f t="shared" si="0"/>
        <v>0</v>
      </c>
      <c r="K157" s="156" t="s">
        <v>19</v>
      </c>
      <c r="L157" s="161"/>
      <c r="M157" s="162" t="s">
        <v>19</v>
      </c>
      <c r="N157" s="163" t="s">
        <v>45</v>
      </c>
      <c r="P157" s="130">
        <f t="shared" si="1"/>
        <v>0</v>
      </c>
      <c r="Q157" s="130">
        <v>1E-3</v>
      </c>
      <c r="R157" s="130">
        <f t="shared" si="2"/>
        <v>7.3999999999999996E-2</v>
      </c>
      <c r="S157" s="130">
        <v>0</v>
      </c>
      <c r="T157" s="131">
        <f t="shared" si="3"/>
        <v>0</v>
      </c>
      <c r="AR157" s="132" t="s">
        <v>167</v>
      </c>
      <c r="AT157" s="132" t="s">
        <v>168</v>
      </c>
      <c r="AU157" s="132" t="s">
        <v>84</v>
      </c>
      <c r="AY157" s="16" t="s">
        <v>120</v>
      </c>
      <c r="BE157" s="133">
        <f t="shared" si="4"/>
        <v>0</v>
      </c>
      <c r="BF157" s="133">
        <f t="shared" si="5"/>
        <v>0</v>
      </c>
      <c r="BG157" s="133">
        <f t="shared" si="6"/>
        <v>0</v>
      </c>
      <c r="BH157" s="133">
        <f t="shared" si="7"/>
        <v>0</v>
      </c>
      <c r="BI157" s="133">
        <f t="shared" si="8"/>
        <v>0</v>
      </c>
      <c r="BJ157" s="16" t="s">
        <v>82</v>
      </c>
      <c r="BK157" s="133">
        <f t="shared" si="9"/>
        <v>0</v>
      </c>
      <c r="BL157" s="16" t="s">
        <v>127</v>
      </c>
      <c r="BM157" s="132" t="s">
        <v>732</v>
      </c>
    </row>
    <row r="158" spans="2:65" s="1" customFormat="1" ht="16.5" customHeight="1">
      <c r="B158" s="31"/>
      <c r="C158" s="154" t="s">
        <v>274</v>
      </c>
      <c r="D158" s="154" t="s">
        <v>168</v>
      </c>
      <c r="E158" s="155" t="s">
        <v>733</v>
      </c>
      <c r="F158" s="156" t="s">
        <v>734</v>
      </c>
      <c r="G158" s="157" t="s">
        <v>125</v>
      </c>
      <c r="H158" s="158">
        <v>43</v>
      </c>
      <c r="I158" s="159"/>
      <c r="J158" s="160">
        <f t="shared" si="0"/>
        <v>0</v>
      </c>
      <c r="K158" s="156" t="s">
        <v>19</v>
      </c>
      <c r="L158" s="161"/>
      <c r="M158" s="162" t="s">
        <v>19</v>
      </c>
      <c r="N158" s="163" t="s">
        <v>45</v>
      </c>
      <c r="P158" s="130">
        <f t="shared" si="1"/>
        <v>0</v>
      </c>
      <c r="Q158" s="130">
        <v>1E-3</v>
      </c>
      <c r="R158" s="130">
        <f t="shared" si="2"/>
        <v>4.3000000000000003E-2</v>
      </c>
      <c r="S158" s="130">
        <v>0</v>
      </c>
      <c r="T158" s="131">
        <f t="shared" si="3"/>
        <v>0</v>
      </c>
      <c r="AR158" s="132" t="s">
        <v>167</v>
      </c>
      <c r="AT158" s="132" t="s">
        <v>168</v>
      </c>
      <c r="AU158" s="132" t="s">
        <v>84</v>
      </c>
      <c r="AY158" s="16" t="s">
        <v>120</v>
      </c>
      <c r="BE158" s="133">
        <f t="shared" si="4"/>
        <v>0</v>
      </c>
      <c r="BF158" s="133">
        <f t="shared" si="5"/>
        <v>0</v>
      </c>
      <c r="BG158" s="133">
        <f t="shared" si="6"/>
        <v>0</v>
      </c>
      <c r="BH158" s="133">
        <f t="shared" si="7"/>
        <v>0</v>
      </c>
      <c r="BI158" s="133">
        <f t="shared" si="8"/>
        <v>0</v>
      </c>
      <c r="BJ158" s="16" t="s">
        <v>82</v>
      </c>
      <c r="BK158" s="133">
        <f t="shared" si="9"/>
        <v>0</v>
      </c>
      <c r="BL158" s="16" t="s">
        <v>127</v>
      </c>
      <c r="BM158" s="132" t="s">
        <v>735</v>
      </c>
    </row>
    <row r="159" spans="2:65" s="1" customFormat="1" ht="16.5" customHeight="1">
      <c r="B159" s="31"/>
      <c r="C159" s="154" t="s">
        <v>279</v>
      </c>
      <c r="D159" s="154" t="s">
        <v>168</v>
      </c>
      <c r="E159" s="155" t="s">
        <v>736</v>
      </c>
      <c r="F159" s="156" t="s">
        <v>737</v>
      </c>
      <c r="G159" s="157" t="s">
        <v>125</v>
      </c>
      <c r="H159" s="158">
        <v>65</v>
      </c>
      <c r="I159" s="159"/>
      <c r="J159" s="160">
        <f t="shared" si="0"/>
        <v>0</v>
      </c>
      <c r="K159" s="156" t="s">
        <v>19</v>
      </c>
      <c r="L159" s="161"/>
      <c r="M159" s="162" t="s">
        <v>19</v>
      </c>
      <c r="N159" s="163" t="s">
        <v>45</v>
      </c>
      <c r="P159" s="130">
        <f t="shared" si="1"/>
        <v>0</v>
      </c>
      <c r="Q159" s="130">
        <v>1E-3</v>
      </c>
      <c r="R159" s="130">
        <f t="shared" si="2"/>
        <v>6.5000000000000002E-2</v>
      </c>
      <c r="S159" s="130">
        <v>0</v>
      </c>
      <c r="T159" s="131">
        <f t="shared" si="3"/>
        <v>0</v>
      </c>
      <c r="AR159" s="132" t="s">
        <v>167</v>
      </c>
      <c r="AT159" s="132" t="s">
        <v>168</v>
      </c>
      <c r="AU159" s="132" t="s">
        <v>84</v>
      </c>
      <c r="AY159" s="16" t="s">
        <v>120</v>
      </c>
      <c r="BE159" s="133">
        <f t="shared" si="4"/>
        <v>0</v>
      </c>
      <c r="BF159" s="133">
        <f t="shared" si="5"/>
        <v>0</v>
      </c>
      <c r="BG159" s="133">
        <f t="shared" si="6"/>
        <v>0</v>
      </c>
      <c r="BH159" s="133">
        <f t="shared" si="7"/>
        <v>0</v>
      </c>
      <c r="BI159" s="133">
        <f t="shared" si="8"/>
        <v>0</v>
      </c>
      <c r="BJ159" s="16" t="s">
        <v>82</v>
      </c>
      <c r="BK159" s="133">
        <f t="shared" si="9"/>
        <v>0</v>
      </c>
      <c r="BL159" s="16" t="s">
        <v>127</v>
      </c>
      <c r="BM159" s="132" t="s">
        <v>738</v>
      </c>
    </row>
    <row r="160" spans="2:65" s="1" customFormat="1" ht="21.75" customHeight="1">
      <c r="B160" s="31"/>
      <c r="C160" s="121" t="s">
        <v>284</v>
      </c>
      <c r="D160" s="121" t="s">
        <v>121</v>
      </c>
      <c r="E160" s="122" t="s">
        <v>341</v>
      </c>
      <c r="F160" s="123" t="s">
        <v>342</v>
      </c>
      <c r="G160" s="124" t="s">
        <v>203</v>
      </c>
      <c r="H160" s="125">
        <v>6.0750000000000002</v>
      </c>
      <c r="I160" s="126"/>
      <c r="J160" s="127">
        <f t="shared" si="0"/>
        <v>0</v>
      </c>
      <c r="K160" s="123" t="s">
        <v>126</v>
      </c>
      <c r="L160" s="31"/>
      <c r="M160" s="128" t="s">
        <v>19</v>
      </c>
      <c r="N160" s="129" t="s">
        <v>45</v>
      </c>
      <c r="P160" s="130">
        <f t="shared" si="1"/>
        <v>0</v>
      </c>
      <c r="Q160" s="130">
        <v>0</v>
      </c>
      <c r="R160" s="130">
        <f t="shared" si="2"/>
        <v>0</v>
      </c>
      <c r="S160" s="130">
        <v>0</v>
      </c>
      <c r="T160" s="131">
        <f t="shared" si="3"/>
        <v>0</v>
      </c>
      <c r="AR160" s="132" t="s">
        <v>127</v>
      </c>
      <c r="AT160" s="132" t="s">
        <v>121</v>
      </c>
      <c r="AU160" s="132" t="s">
        <v>84</v>
      </c>
      <c r="AY160" s="16" t="s">
        <v>120</v>
      </c>
      <c r="BE160" s="133">
        <f t="shared" si="4"/>
        <v>0</v>
      </c>
      <c r="BF160" s="133">
        <f t="shared" si="5"/>
        <v>0</v>
      </c>
      <c r="BG160" s="133">
        <f t="shared" si="6"/>
        <v>0</v>
      </c>
      <c r="BH160" s="133">
        <f t="shared" si="7"/>
        <v>0</v>
      </c>
      <c r="BI160" s="133">
        <f t="shared" si="8"/>
        <v>0</v>
      </c>
      <c r="BJ160" s="16" t="s">
        <v>82</v>
      </c>
      <c r="BK160" s="133">
        <f t="shared" si="9"/>
        <v>0</v>
      </c>
      <c r="BL160" s="16" t="s">
        <v>127</v>
      </c>
      <c r="BM160" s="132" t="s">
        <v>739</v>
      </c>
    </row>
    <row r="161" spans="2:65" s="1" customFormat="1">
      <c r="B161" s="31"/>
      <c r="D161" s="134" t="s">
        <v>129</v>
      </c>
      <c r="F161" s="135" t="s">
        <v>344</v>
      </c>
      <c r="I161" s="136"/>
      <c r="L161" s="31"/>
      <c r="M161" s="137"/>
      <c r="T161" s="52"/>
      <c r="AT161" s="16" t="s">
        <v>129</v>
      </c>
      <c r="AU161" s="16" t="s">
        <v>84</v>
      </c>
    </row>
    <row r="162" spans="2:65" s="12" customFormat="1">
      <c r="B162" s="140"/>
      <c r="D162" s="138" t="s">
        <v>142</v>
      </c>
      <c r="E162" s="141" t="s">
        <v>19</v>
      </c>
      <c r="F162" s="142" t="s">
        <v>740</v>
      </c>
      <c r="H162" s="143">
        <v>6.0750000000000002</v>
      </c>
      <c r="I162" s="144"/>
      <c r="L162" s="140"/>
      <c r="M162" s="145"/>
      <c r="T162" s="146"/>
      <c r="AT162" s="141" t="s">
        <v>142</v>
      </c>
      <c r="AU162" s="141" t="s">
        <v>84</v>
      </c>
      <c r="AV162" s="12" t="s">
        <v>84</v>
      </c>
      <c r="AW162" s="12" t="s">
        <v>34</v>
      </c>
      <c r="AX162" s="12" t="s">
        <v>82</v>
      </c>
      <c r="AY162" s="141" t="s">
        <v>120</v>
      </c>
    </row>
    <row r="163" spans="2:65" s="1" customFormat="1" ht="24.2" customHeight="1">
      <c r="B163" s="31"/>
      <c r="C163" s="121" t="s">
        <v>289</v>
      </c>
      <c r="D163" s="121" t="s">
        <v>121</v>
      </c>
      <c r="E163" s="122" t="s">
        <v>324</v>
      </c>
      <c r="F163" s="123" t="s">
        <v>325</v>
      </c>
      <c r="G163" s="124" t="s">
        <v>125</v>
      </c>
      <c r="H163" s="125">
        <v>243</v>
      </c>
      <c r="I163" s="126"/>
      <c r="J163" s="127">
        <f>ROUND(I163*H163,2)</f>
        <v>0</v>
      </c>
      <c r="K163" s="123" t="s">
        <v>126</v>
      </c>
      <c r="L163" s="31"/>
      <c r="M163" s="128" t="s">
        <v>19</v>
      </c>
      <c r="N163" s="129" t="s">
        <v>45</v>
      </c>
      <c r="P163" s="130">
        <f>O163*H163</f>
        <v>0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127</v>
      </c>
      <c r="AT163" s="132" t="s">
        <v>121</v>
      </c>
      <c r="AU163" s="132" t="s">
        <v>84</v>
      </c>
      <c r="AY163" s="16" t="s">
        <v>120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6" t="s">
        <v>82</v>
      </c>
      <c r="BK163" s="133">
        <f>ROUND(I163*H163,2)</f>
        <v>0</v>
      </c>
      <c r="BL163" s="16" t="s">
        <v>127</v>
      </c>
      <c r="BM163" s="132" t="s">
        <v>741</v>
      </c>
    </row>
    <row r="164" spans="2:65" s="1" customFormat="1">
      <c r="B164" s="31"/>
      <c r="D164" s="134" t="s">
        <v>129</v>
      </c>
      <c r="F164" s="135" t="s">
        <v>327</v>
      </c>
      <c r="I164" s="136"/>
      <c r="L164" s="31"/>
      <c r="M164" s="137"/>
      <c r="T164" s="52"/>
      <c r="AT164" s="16" t="s">
        <v>129</v>
      </c>
      <c r="AU164" s="16" t="s">
        <v>84</v>
      </c>
    </row>
    <row r="165" spans="2:65" s="11" customFormat="1" ht="22.9" customHeight="1">
      <c r="B165" s="114"/>
      <c r="C165" s="252"/>
      <c r="D165" s="253" t="s">
        <v>73</v>
      </c>
      <c r="E165" s="254" t="s">
        <v>742</v>
      </c>
      <c r="F165" s="254" t="s">
        <v>743</v>
      </c>
      <c r="G165" s="252"/>
      <c r="H165" s="252"/>
      <c r="I165" s="255"/>
      <c r="J165" s="256">
        <f>BK165</f>
        <v>0</v>
      </c>
      <c r="K165" s="252"/>
      <c r="L165" s="114"/>
      <c r="M165" s="116"/>
      <c r="P165" s="117">
        <f>SUM(P166:P190)</f>
        <v>0</v>
      </c>
      <c r="R165" s="117">
        <f>SUM(R166:R190)</f>
        <v>11.456999999999999</v>
      </c>
      <c r="T165" s="118">
        <f>SUM(T166:T190)</f>
        <v>0</v>
      </c>
      <c r="AR165" s="115" t="s">
        <v>82</v>
      </c>
      <c r="AT165" s="119" t="s">
        <v>73</v>
      </c>
      <c r="AU165" s="119" t="s">
        <v>82</v>
      </c>
      <c r="AY165" s="115" t="s">
        <v>120</v>
      </c>
      <c r="BK165" s="120">
        <f>SUM(BK166:BK190)</f>
        <v>0</v>
      </c>
    </row>
    <row r="166" spans="2:65" s="1" customFormat="1" ht="44.25" customHeight="1">
      <c r="B166" s="31"/>
      <c r="C166" s="121" t="s">
        <v>294</v>
      </c>
      <c r="D166" s="121" t="s">
        <v>121</v>
      </c>
      <c r="E166" s="122" t="s">
        <v>744</v>
      </c>
      <c r="F166" s="123" t="s">
        <v>745</v>
      </c>
      <c r="G166" s="124" t="s">
        <v>221</v>
      </c>
      <c r="H166" s="125">
        <v>240</v>
      </c>
      <c r="I166" s="126"/>
      <c r="J166" s="127">
        <f>ROUND(I166*H166,2)</f>
        <v>0</v>
      </c>
      <c r="K166" s="123" t="s">
        <v>126</v>
      </c>
      <c r="L166" s="31"/>
      <c r="M166" s="128" t="s">
        <v>19</v>
      </c>
      <c r="N166" s="129" t="s">
        <v>45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127</v>
      </c>
      <c r="AT166" s="132" t="s">
        <v>121</v>
      </c>
      <c r="AU166" s="132" t="s">
        <v>84</v>
      </c>
      <c r="AY166" s="16" t="s">
        <v>120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6" t="s">
        <v>82</v>
      </c>
      <c r="BK166" s="133">
        <f>ROUND(I166*H166,2)</f>
        <v>0</v>
      </c>
      <c r="BL166" s="16" t="s">
        <v>127</v>
      </c>
      <c r="BM166" s="132" t="s">
        <v>746</v>
      </c>
    </row>
    <row r="167" spans="2:65" s="1" customFormat="1">
      <c r="B167" s="31"/>
      <c r="D167" s="134" t="s">
        <v>129</v>
      </c>
      <c r="F167" s="135" t="s">
        <v>747</v>
      </c>
      <c r="I167" s="136"/>
      <c r="L167" s="31"/>
      <c r="M167" s="137"/>
      <c r="T167" s="52"/>
      <c r="AT167" s="16" t="s">
        <v>129</v>
      </c>
      <c r="AU167" s="16" t="s">
        <v>84</v>
      </c>
    </row>
    <row r="168" spans="2:65" s="1" customFormat="1" ht="37.9" customHeight="1">
      <c r="B168" s="31"/>
      <c r="C168" s="121" t="s">
        <v>298</v>
      </c>
      <c r="D168" s="121" t="s">
        <v>121</v>
      </c>
      <c r="E168" s="122" t="s">
        <v>748</v>
      </c>
      <c r="F168" s="123" t="s">
        <v>749</v>
      </c>
      <c r="G168" s="124" t="s">
        <v>125</v>
      </c>
      <c r="H168" s="125">
        <v>2400</v>
      </c>
      <c r="I168" s="126"/>
      <c r="J168" s="127">
        <f>ROUND(I168*H168,2)</f>
        <v>0</v>
      </c>
      <c r="K168" s="123" t="s">
        <v>126</v>
      </c>
      <c r="L168" s="31"/>
      <c r="M168" s="128" t="s">
        <v>19</v>
      </c>
      <c r="N168" s="129" t="s">
        <v>45</v>
      </c>
      <c r="P168" s="130">
        <f>O168*H168</f>
        <v>0</v>
      </c>
      <c r="Q168" s="130">
        <v>0</v>
      </c>
      <c r="R168" s="130">
        <f>Q168*H168</f>
        <v>0</v>
      </c>
      <c r="S168" s="130">
        <v>0</v>
      </c>
      <c r="T168" s="131">
        <f>S168*H168</f>
        <v>0</v>
      </c>
      <c r="AR168" s="132" t="s">
        <v>127</v>
      </c>
      <c r="AT168" s="132" t="s">
        <v>121</v>
      </c>
      <c r="AU168" s="132" t="s">
        <v>84</v>
      </c>
      <c r="AY168" s="16" t="s">
        <v>120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6" t="s">
        <v>82</v>
      </c>
      <c r="BK168" s="133">
        <f>ROUND(I168*H168,2)</f>
        <v>0</v>
      </c>
      <c r="BL168" s="16" t="s">
        <v>127</v>
      </c>
      <c r="BM168" s="132" t="s">
        <v>750</v>
      </c>
    </row>
    <row r="169" spans="2:65" s="1" customFormat="1">
      <c r="B169" s="31"/>
      <c r="D169" s="134" t="s">
        <v>129</v>
      </c>
      <c r="F169" s="135" t="s">
        <v>751</v>
      </c>
      <c r="I169" s="136"/>
      <c r="L169" s="31"/>
      <c r="M169" s="137"/>
      <c r="T169" s="52"/>
      <c r="AT169" s="16" t="s">
        <v>129</v>
      </c>
      <c r="AU169" s="16" t="s">
        <v>84</v>
      </c>
    </row>
    <row r="170" spans="2:65" s="1" customFormat="1" ht="16.5" customHeight="1">
      <c r="B170" s="31"/>
      <c r="C170" s="121" t="s">
        <v>305</v>
      </c>
      <c r="D170" s="121" t="s">
        <v>121</v>
      </c>
      <c r="E170" s="122" t="s">
        <v>752</v>
      </c>
      <c r="F170" s="123" t="s">
        <v>281</v>
      </c>
      <c r="G170" s="124" t="s">
        <v>125</v>
      </c>
      <c r="H170" s="125">
        <v>2400</v>
      </c>
      <c r="I170" s="126"/>
      <c r="J170" s="127">
        <f>ROUND(I170*H170,2)</f>
        <v>0</v>
      </c>
      <c r="K170" s="123" t="s">
        <v>19</v>
      </c>
      <c r="L170" s="31"/>
      <c r="M170" s="128" t="s">
        <v>19</v>
      </c>
      <c r="N170" s="129" t="s">
        <v>45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127</v>
      </c>
      <c r="AT170" s="132" t="s">
        <v>121</v>
      </c>
      <c r="AU170" s="132" t="s">
        <v>84</v>
      </c>
      <c r="AY170" s="16" t="s">
        <v>120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6" t="s">
        <v>82</v>
      </c>
      <c r="BK170" s="133">
        <f>ROUND(I170*H170,2)</f>
        <v>0</v>
      </c>
      <c r="BL170" s="16" t="s">
        <v>127</v>
      </c>
      <c r="BM170" s="132" t="s">
        <v>753</v>
      </c>
    </row>
    <row r="171" spans="2:65" s="1" customFormat="1" ht="19.5">
      <c r="B171" s="31"/>
      <c r="D171" s="138" t="s">
        <v>135</v>
      </c>
      <c r="F171" s="139" t="s">
        <v>754</v>
      </c>
      <c r="I171" s="136"/>
      <c r="L171" s="31"/>
      <c r="M171" s="137"/>
      <c r="T171" s="52"/>
      <c r="AT171" s="16" t="s">
        <v>135</v>
      </c>
      <c r="AU171" s="16" t="s">
        <v>84</v>
      </c>
    </row>
    <row r="172" spans="2:65" s="1" customFormat="1" ht="16.5" customHeight="1">
      <c r="B172" s="31"/>
      <c r="C172" s="154" t="s">
        <v>310</v>
      </c>
      <c r="D172" s="154" t="s">
        <v>168</v>
      </c>
      <c r="E172" s="155" t="s">
        <v>718</v>
      </c>
      <c r="F172" s="156" t="s">
        <v>286</v>
      </c>
      <c r="G172" s="157" t="s">
        <v>287</v>
      </c>
      <c r="H172" s="158">
        <v>24</v>
      </c>
      <c r="I172" s="159"/>
      <c r="J172" s="160">
        <f>ROUND(I172*H172,2)</f>
        <v>0</v>
      </c>
      <c r="K172" s="156" t="s">
        <v>19</v>
      </c>
      <c r="L172" s="161"/>
      <c r="M172" s="162" t="s">
        <v>19</v>
      </c>
      <c r="N172" s="163" t="s">
        <v>45</v>
      </c>
      <c r="P172" s="130">
        <f>O172*H172</f>
        <v>0</v>
      </c>
      <c r="Q172" s="130">
        <v>1E-3</v>
      </c>
      <c r="R172" s="130">
        <f>Q172*H172</f>
        <v>2.4E-2</v>
      </c>
      <c r="S172" s="130">
        <v>0</v>
      </c>
      <c r="T172" s="131">
        <f>S172*H172</f>
        <v>0</v>
      </c>
      <c r="AR172" s="132" t="s">
        <v>167</v>
      </c>
      <c r="AT172" s="132" t="s">
        <v>168</v>
      </c>
      <c r="AU172" s="132" t="s">
        <v>84</v>
      </c>
      <c r="AY172" s="16" t="s">
        <v>120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6" t="s">
        <v>82</v>
      </c>
      <c r="BK172" s="133">
        <f>ROUND(I172*H172,2)</f>
        <v>0</v>
      </c>
      <c r="BL172" s="16" t="s">
        <v>127</v>
      </c>
      <c r="BM172" s="132" t="s">
        <v>755</v>
      </c>
    </row>
    <row r="173" spans="2:65" s="1" customFormat="1" ht="44.25" customHeight="1">
      <c r="B173" s="31"/>
      <c r="C173" s="121" t="s">
        <v>314</v>
      </c>
      <c r="D173" s="121" t="s">
        <v>121</v>
      </c>
      <c r="E173" s="122" t="s">
        <v>371</v>
      </c>
      <c r="F173" s="123" t="s">
        <v>372</v>
      </c>
      <c r="G173" s="124" t="s">
        <v>125</v>
      </c>
      <c r="H173" s="125">
        <v>2400</v>
      </c>
      <c r="I173" s="126"/>
      <c r="J173" s="127">
        <f>ROUND(I173*H173,2)</f>
        <v>0</v>
      </c>
      <c r="K173" s="123" t="s">
        <v>126</v>
      </c>
      <c r="L173" s="31"/>
      <c r="M173" s="128" t="s">
        <v>19</v>
      </c>
      <c r="N173" s="129" t="s">
        <v>45</v>
      </c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32" t="s">
        <v>127</v>
      </c>
      <c r="AT173" s="132" t="s">
        <v>121</v>
      </c>
      <c r="AU173" s="132" t="s">
        <v>84</v>
      </c>
      <c r="AY173" s="16" t="s">
        <v>120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6" t="s">
        <v>82</v>
      </c>
      <c r="BK173" s="133">
        <f>ROUND(I173*H173,2)</f>
        <v>0</v>
      </c>
      <c r="BL173" s="16" t="s">
        <v>127</v>
      </c>
      <c r="BM173" s="132" t="s">
        <v>756</v>
      </c>
    </row>
    <row r="174" spans="2:65" s="1" customFormat="1">
      <c r="B174" s="31"/>
      <c r="D174" s="134" t="s">
        <v>129</v>
      </c>
      <c r="F174" s="135" t="s">
        <v>374</v>
      </c>
      <c r="I174" s="136"/>
      <c r="L174" s="31"/>
      <c r="M174" s="137"/>
      <c r="T174" s="52"/>
      <c r="AT174" s="16" t="s">
        <v>129</v>
      </c>
      <c r="AU174" s="16" t="s">
        <v>84</v>
      </c>
    </row>
    <row r="175" spans="2:65" s="1" customFormat="1" ht="16.5" customHeight="1">
      <c r="B175" s="31"/>
      <c r="C175" s="154" t="s">
        <v>318</v>
      </c>
      <c r="D175" s="154" t="s">
        <v>168</v>
      </c>
      <c r="E175" s="155" t="s">
        <v>757</v>
      </c>
      <c r="F175" s="156" t="s">
        <v>758</v>
      </c>
      <c r="G175" s="157" t="s">
        <v>125</v>
      </c>
      <c r="H175" s="158">
        <v>2400</v>
      </c>
      <c r="I175" s="159"/>
      <c r="J175" s="160">
        <f>ROUND(I175*H175,2)</f>
        <v>0</v>
      </c>
      <c r="K175" s="156" t="s">
        <v>19</v>
      </c>
      <c r="L175" s="161"/>
      <c r="M175" s="162" t="s">
        <v>19</v>
      </c>
      <c r="N175" s="163" t="s">
        <v>45</v>
      </c>
      <c r="P175" s="130">
        <f>O175*H175</f>
        <v>0</v>
      </c>
      <c r="Q175" s="130">
        <v>0</v>
      </c>
      <c r="R175" s="130">
        <f>Q175*H175</f>
        <v>0</v>
      </c>
      <c r="S175" s="130">
        <v>0</v>
      </c>
      <c r="T175" s="131">
        <f>S175*H175</f>
        <v>0</v>
      </c>
      <c r="AR175" s="132" t="s">
        <v>167</v>
      </c>
      <c r="AT175" s="132" t="s">
        <v>168</v>
      </c>
      <c r="AU175" s="132" t="s">
        <v>84</v>
      </c>
      <c r="AY175" s="16" t="s">
        <v>120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6" t="s">
        <v>82</v>
      </c>
      <c r="BK175" s="133">
        <f>ROUND(I175*H175,2)</f>
        <v>0</v>
      </c>
      <c r="BL175" s="16" t="s">
        <v>127</v>
      </c>
      <c r="BM175" s="132" t="s">
        <v>759</v>
      </c>
    </row>
    <row r="176" spans="2:65" s="1" customFormat="1" ht="19.5">
      <c r="B176" s="31"/>
      <c r="D176" s="138" t="s">
        <v>135</v>
      </c>
      <c r="F176" s="139" t="s">
        <v>760</v>
      </c>
      <c r="I176" s="136"/>
      <c r="L176" s="31"/>
      <c r="M176" s="137"/>
      <c r="T176" s="52"/>
      <c r="AT176" s="16" t="s">
        <v>135</v>
      </c>
      <c r="AU176" s="16" t="s">
        <v>84</v>
      </c>
    </row>
    <row r="177" spans="2:65" s="1" customFormat="1" ht="24.2" customHeight="1">
      <c r="B177" s="31"/>
      <c r="C177" s="121" t="s">
        <v>323</v>
      </c>
      <c r="D177" s="121" t="s">
        <v>121</v>
      </c>
      <c r="E177" s="122" t="s">
        <v>448</v>
      </c>
      <c r="F177" s="123" t="s">
        <v>449</v>
      </c>
      <c r="G177" s="124" t="s">
        <v>125</v>
      </c>
      <c r="H177" s="125">
        <v>12200</v>
      </c>
      <c r="I177" s="126"/>
      <c r="J177" s="127">
        <f>ROUND(I177*H177,2)</f>
        <v>0</v>
      </c>
      <c r="K177" s="123" t="s">
        <v>126</v>
      </c>
      <c r="L177" s="31"/>
      <c r="M177" s="128" t="s">
        <v>19</v>
      </c>
      <c r="N177" s="129" t="s">
        <v>45</v>
      </c>
      <c r="P177" s="130">
        <f>O177*H177</f>
        <v>0</v>
      </c>
      <c r="Q177" s="130">
        <v>0</v>
      </c>
      <c r="R177" s="130">
        <f>Q177*H177</f>
        <v>0</v>
      </c>
      <c r="S177" s="130">
        <v>0</v>
      </c>
      <c r="T177" s="131">
        <f>S177*H177</f>
        <v>0</v>
      </c>
      <c r="AR177" s="132" t="s">
        <v>127</v>
      </c>
      <c r="AT177" s="132" t="s">
        <v>121</v>
      </c>
      <c r="AU177" s="132" t="s">
        <v>84</v>
      </c>
      <c r="AY177" s="16" t="s">
        <v>120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6" t="s">
        <v>82</v>
      </c>
      <c r="BK177" s="133">
        <f>ROUND(I177*H177,2)</f>
        <v>0</v>
      </c>
      <c r="BL177" s="16" t="s">
        <v>127</v>
      </c>
      <c r="BM177" s="132" t="s">
        <v>761</v>
      </c>
    </row>
    <row r="178" spans="2:65" s="1" customFormat="1">
      <c r="B178" s="31"/>
      <c r="D178" s="134" t="s">
        <v>129</v>
      </c>
      <c r="F178" s="135" t="s">
        <v>451</v>
      </c>
      <c r="I178" s="136"/>
      <c r="L178" s="31"/>
      <c r="M178" s="137"/>
      <c r="T178" s="52"/>
      <c r="AT178" s="16" t="s">
        <v>129</v>
      </c>
      <c r="AU178" s="16" t="s">
        <v>84</v>
      </c>
    </row>
    <row r="179" spans="2:65" s="1" customFormat="1" ht="19.5">
      <c r="B179" s="31"/>
      <c r="D179" s="138" t="s">
        <v>135</v>
      </c>
      <c r="F179" s="139" t="s">
        <v>762</v>
      </c>
      <c r="I179" s="136"/>
      <c r="L179" s="31"/>
      <c r="M179" s="137"/>
      <c r="T179" s="52"/>
      <c r="AT179" s="16" t="s">
        <v>135</v>
      </c>
      <c r="AU179" s="16" t="s">
        <v>84</v>
      </c>
    </row>
    <row r="180" spans="2:65" s="1" customFormat="1" ht="16.5" customHeight="1">
      <c r="B180" s="31"/>
      <c r="C180" s="154" t="s">
        <v>328</v>
      </c>
      <c r="D180" s="154" t="s">
        <v>168</v>
      </c>
      <c r="E180" s="155" t="s">
        <v>763</v>
      </c>
      <c r="F180" s="156" t="s">
        <v>764</v>
      </c>
      <c r="G180" s="157" t="s">
        <v>125</v>
      </c>
      <c r="H180" s="158">
        <v>12200</v>
      </c>
      <c r="I180" s="159"/>
      <c r="J180" s="160">
        <f>ROUND(I180*H180,2)</f>
        <v>0</v>
      </c>
      <c r="K180" s="156" t="s">
        <v>19</v>
      </c>
      <c r="L180" s="161"/>
      <c r="M180" s="162" t="s">
        <v>19</v>
      </c>
      <c r="N180" s="163" t="s">
        <v>45</v>
      </c>
      <c r="P180" s="130">
        <f>O180*H180</f>
        <v>0</v>
      </c>
      <c r="Q180" s="130">
        <v>0</v>
      </c>
      <c r="R180" s="130">
        <f>Q180*H180</f>
        <v>0</v>
      </c>
      <c r="S180" s="130">
        <v>0</v>
      </c>
      <c r="T180" s="131">
        <f>S180*H180</f>
        <v>0</v>
      </c>
      <c r="AR180" s="132" t="s">
        <v>167</v>
      </c>
      <c r="AT180" s="132" t="s">
        <v>168</v>
      </c>
      <c r="AU180" s="132" t="s">
        <v>84</v>
      </c>
      <c r="AY180" s="16" t="s">
        <v>120</v>
      </c>
      <c r="BE180" s="133">
        <f>IF(N180="základní",J180,0)</f>
        <v>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6" t="s">
        <v>82</v>
      </c>
      <c r="BK180" s="133">
        <f>ROUND(I180*H180,2)</f>
        <v>0</v>
      </c>
      <c r="BL180" s="16" t="s">
        <v>127</v>
      </c>
      <c r="BM180" s="132" t="s">
        <v>765</v>
      </c>
    </row>
    <row r="181" spans="2:65" s="1" customFormat="1" ht="16.5" customHeight="1">
      <c r="B181" s="31"/>
      <c r="C181" s="121" t="s">
        <v>334</v>
      </c>
      <c r="D181" s="121" t="s">
        <v>121</v>
      </c>
      <c r="E181" s="122" t="s">
        <v>478</v>
      </c>
      <c r="F181" s="123" t="s">
        <v>479</v>
      </c>
      <c r="G181" s="124" t="s">
        <v>221</v>
      </c>
      <c r="H181" s="125">
        <v>240</v>
      </c>
      <c r="I181" s="126"/>
      <c r="J181" s="127">
        <f>ROUND(I181*H181,2)</f>
        <v>0</v>
      </c>
      <c r="K181" s="123" t="s">
        <v>126</v>
      </c>
      <c r="L181" s="31"/>
      <c r="M181" s="128" t="s">
        <v>19</v>
      </c>
      <c r="N181" s="129" t="s">
        <v>45</v>
      </c>
      <c r="P181" s="130">
        <f>O181*H181</f>
        <v>0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32" t="s">
        <v>127</v>
      </c>
      <c r="AT181" s="132" t="s">
        <v>121</v>
      </c>
      <c r="AU181" s="132" t="s">
        <v>84</v>
      </c>
      <c r="AY181" s="16" t="s">
        <v>120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6" t="s">
        <v>82</v>
      </c>
      <c r="BK181" s="133">
        <f>ROUND(I181*H181,2)</f>
        <v>0</v>
      </c>
      <c r="BL181" s="16" t="s">
        <v>127</v>
      </c>
      <c r="BM181" s="132" t="s">
        <v>766</v>
      </c>
    </row>
    <row r="182" spans="2:65" s="1" customFormat="1">
      <c r="B182" s="31"/>
      <c r="D182" s="134" t="s">
        <v>129</v>
      </c>
      <c r="F182" s="135" t="s">
        <v>481</v>
      </c>
      <c r="I182" s="136"/>
      <c r="L182" s="31"/>
      <c r="M182" s="137"/>
      <c r="T182" s="52"/>
      <c r="AT182" s="16" t="s">
        <v>129</v>
      </c>
      <c r="AU182" s="16" t="s">
        <v>84</v>
      </c>
    </row>
    <row r="183" spans="2:65" s="1" customFormat="1" ht="21.75" customHeight="1">
      <c r="B183" s="31"/>
      <c r="C183" s="121" t="s">
        <v>340</v>
      </c>
      <c r="D183" s="121" t="s">
        <v>121</v>
      </c>
      <c r="E183" s="122" t="s">
        <v>767</v>
      </c>
      <c r="F183" s="123" t="s">
        <v>768</v>
      </c>
      <c r="G183" s="124" t="s">
        <v>203</v>
      </c>
      <c r="H183" s="125">
        <v>7.2</v>
      </c>
      <c r="I183" s="126"/>
      <c r="J183" s="127">
        <f>ROUND(I183*H183,2)</f>
        <v>0</v>
      </c>
      <c r="K183" s="123" t="s">
        <v>126</v>
      </c>
      <c r="L183" s="31"/>
      <c r="M183" s="128" t="s">
        <v>19</v>
      </c>
      <c r="N183" s="129" t="s">
        <v>45</v>
      </c>
      <c r="P183" s="130">
        <f>O183*H183</f>
        <v>0</v>
      </c>
      <c r="Q183" s="130">
        <v>0</v>
      </c>
      <c r="R183" s="130">
        <f>Q183*H183</f>
        <v>0</v>
      </c>
      <c r="S183" s="130">
        <v>0</v>
      </c>
      <c r="T183" s="131">
        <f>S183*H183</f>
        <v>0</v>
      </c>
      <c r="AR183" s="132" t="s">
        <v>127</v>
      </c>
      <c r="AT183" s="132" t="s">
        <v>121</v>
      </c>
      <c r="AU183" s="132" t="s">
        <v>84</v>
      </c>
      <c r="AY183" s="16" t="s">
        <v>120</v>
      </c>
      <c r="BE183" s="133">
        <f>IF(N183="základní",J183,0)</f>
        <v>0</v>
      </c>
      <c r="BF183" s="133">
        <f>IF(N183="snížená",J183,0)</f>
        <v>0</v>
      </c>
      <c r="BG183" s="133">
        <f>IF(N183="zákl. přenesená",J183,0)</f>
        <v>0</v>
      </c>
      <c r="BH183" s="133">
        <f>IF(N183="sníž. přenesená",J183,0)</f>
        <v>0</v>
      </c>
      <c r="BI183" s="133">
        <f>IF(N183="nulová",J183,0)</f>
        <v>0</v>
      </c>
      <c r="BJ183" s="16" t="s">
        <v>82</v>
      </c>
      <c r="BK183" s="133">
        <f>ROUND(I183*H183,2)</f>
        <v>0</v>
      </c>
      <c r="BL183" s="16" t="s">
        <v>127</v>
      </c>
      <c r="BM183" s="132" t="s">
        <v>769</v>
      </c>
    </row>
    <row r="184" spans="2:65" s="1" customFormat="1">
      <c r="B184" s="31"/>
      <c r="D184" s="134" t="s">
        <v>129</v>
      </c>
      <c r="F184" s="135" t="s">
        <v>770</v>
      </c>
      <c r="I184" s="136"/>
      <c r="L184" s="31"/>
      <c r="M184" s="137"/>
      <c r="T184" s="52"/>
      <c r="AT184" s="16" t="s">
        <v>129</v>
      </c>
      <c r="AU184" s="16" t="s">
        <v>84</v>
      </c>
    </row>
    <row r="185" spans="2:65" s="12" customFormat="1">
      <c r="B185" s="140"/>
      <c r="D185" s="138" t="s">
        <v>142</v>
      </c>
      <c r="E185" s="141" t="s">
        <v>19</v>
      </c>
      <c r="F185" s="142" t="s">
        <v>771</v>
      </c>
      <c r="H185" s="143">
        <v>7.2</v>
      </c>
      <c r="I185" s="144"/>
      <c r="L185" s="140"/>
      <c r="M185" s="145"/>
      <c r="T185" s="146"/>
      <c r="AT185" s="141" t="s">
        <v>142</v>
      </c>
      <c r="AU185" s="141" t="s">
        <v>84</v>
      </c>
      <c r="AV185" s="12" t="s">
        <v>84</v>
      </c>
      <c r="AW185" s="12" t="s">
        <v>34</v>
      </c>
      <c r="AX185" s="12" t="s">
        <v>82</v>
      </c>
      <c r="AY185" s="141" t="s">
        <v>120</v>
      </c>
    </row>
    <row r="186" spans="2:65" s="1" customFormat="1" ht="24.2" customHeight="1">
      <c r="B186" s="31"/>
      <c r="C186" s="121" t="s">
        <v>347</v>
      </c>
      <c r="D186" s="121" t="s">
        <v>121</v>
      </c>
      <c r="E186" s="122" t="s">
        <v>772</v>
      </c>
      <c r="F186" s="123" t="s">
        <v>773</v>
      </c>
      <c r="G186" s="124" t="s">
        <v>221</v>
      </c>
      <c r="H186" s="125">
        <v>555</v>
      </c>
      <c r="I186" s="126"/>
      <c r="J186" s="127">
        <f>ROUND(I186*H186,2)</f>
        <v>0</v>
      </c>
      <c r="K186" s="123" t="s">
        <v>126</v>
      </c>
      <c r="L186" s="31"/>
      <c r="M186" s="128" t="s">
        <v>19</v>
      </c>
      <c r="N186" s="129" t="s">
        <v>45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127</v>
      </c>
      <c r="AT186" s="132" t="s">
        <v>121</v>
      </c>
      <c r="AU186" s="132" t="s">
        <v>84</v>
      </c>
      <c r="AY186" s="16" t="s">
        <v>120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6" t="s">
        <v>82</v>
      </c>
      <c r="BK186" s="133">
        <f>ROUND(I186*H186,2)</f>
        <v>0</v>
      </c>
      <c r="BL186" s="16" t="s">
        <v>127</v>
      </c>
      <c r="BM186" s="132" t="s">
        <v>774</v>
      </c>
    </row>
    <row r="187" spans="2:65" s="1" customFormat="1">
      <c r="B187" s="31"/>
      <c r="D187" s="134" t="s">
        <v>129</v>
      </c>
      <c r="F187" s="135" t="s">
        <v>775</v>
      </c>
      <c r="I187" s="136"/>
      <c r="L187" s="31"/>
      <c r="M187" s="137"/>
      <c r="T187" s="52"/>
      <c r="AT187" s="16" t="s">
        <v>129</v>
      </c>
      <c r="AU187" s="16" t="s">
        <v>84</v>
      </c>
    </row>
    <row r="188" spans="2:65" s="1" customFormat="1" ht="19.5">
      <c r="B188" s="31"/>
      <c r="D188" s="138" t="s">
        <v>135</v>
      </c>
      <c r="F188" s="139" t="s">
        <v>654</v>
      </c>
      <c r="I188" s="136"/>
      <c r="L188" s="31"/>
      <c r="M188" s="137"/>
      <c r="T188" s="52"/>
      <c r="AT188" s="16" t="s">
        <v>135</v>
      </c>
      <c r="AU188" s="16" t="s">
        <v>84</v>
      </c>
    </row>
    <row r="189" spans="2:65" s="1" customFormat="1" ht="16.5" customHeight="1">
      <c r="B189" s="31"/>
      <c r="C189" s="154" t="s">
        <v>354</v>
      </c>
      <c r="D189" s="154" t="s">
        <v>168</v>
      </c>
      <c r="E189" s="155" t="s">
        <v>776</v>
      </c>
      <c r="F189" s="156" t="s">
        <v>777</v>
      </c>
      <c r="G189" s="157" t="s">
        <v>203</v>
      </c>
      <c r="H189" s="158">
        <v>57.164999999999999</v>
      </c>
      <c r="I189" s="159"/>
      <c r="J189" s="160">
        <f>ROUND(I189*H189,2)</f>
        <v>0</v>
      </c>
      <c r="K189" s="156" t="s">
        <v>126</v>
      </c>
      <c r="L189" s="161"/>
      <c r="M189" s="162" t="s">
        <v>19</v>
      </c>
      <c r="N189" s="163" t="s">
        <v>45</v>
      </c>
      <c r="P189" s="130">
        <f>O189*H189</f>
        <v>0</v>
      </c>
      <c r="Q189" s="130">
        <v>0.2</v>
      </c>
      <c r="R189" s="130">
        <f>Q189*H189</f>
        <v>11.433</v>
      </c>
      <c r="S189" s="130">
        <v>0</v>
      </c>
      <c r="T189" s="131">
        <f>S189*H189</f>
        <v>0</v>
      </c>
      <c r="AR189" s="132" t="s">
        <v>167</v>
      </c>
      <c r="AT189" s="132" t="s">
        <v>168</v>
      </c>
      <c r="AU189" s="132" t="s">
        <v>84</v>
      </c>
      <c r="AY189" s="16" t="s">
        <v>120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6" t="s">
        <v>82</v>
      </c>
      <c r="BK189" s="133">
        <f>ROUND(I189*H189,2)</f>
        <v>0</v>
      </c>
      <c r="BL189" s="16" t="s">
        <v>127</v>
      </c>
      <c r="BM189" s="132" t="s">
        <v>778</v>
      </c>
    </row>
    <row r="190" spans="2:65" s="12" customFormat="1">
      <c r="B190" s="140"/>
      <c r="D190" s="138" t="s">
        <v>142</v>
      </c>
      <c r="F190" s="142" t="s">
        <v>779</v>
      </c>
      <c r="H190" s="143">
        <v>57.164999999999999</v>
      </c>
      <c r="I190" s="144"/>
      <c r="L190" s="140"/>
      <c r="M190" s="145"/>
      <c r="T190" s="146"/>
      <c r="AT190" s="141" t="s">
        <v>142</v>
      </c>
      <c r="AU190" s="141" t="s">
        <v>84</v>
      </c>
      <c r="AV190" s="12" t="s">
        <v>84</v>
      </c>
      <c r="AW190" s="12" t="s">
        <v>4</v>
      </c>
      <c r="AX190" s="12" t="s">
        <v>82</v>
      </c>
      <c r="AY190" s="141" t="s">
        <v>120</v>
      </c>
    </row>
    <row r="191" spans="2:65" s="11" customFormat="1" ht="22.9" customHeight="1">
      <c r="B191" s="114"/>
      <c r="C191" s="252"/>
      <c r="D191" s="253" t="s">
        <v>73</v>
      </c>
      <c r="E191" s="254" t="s">
        <v>492</v>
      </c>
      <c r="F191" s="254" t="s">
        <v>493</v>
      </c>
      <c r="G191" s="252"/>
      <c r="H191" s="252"/>
      <c r="I191" s="255"/>
      <c r="J191" s="256">
        <f>BK191</f>
        <v>0</v>
      </c>
      <c r="K191" s="252"/>
      <c r="L191" s="114"/>
      <c r="M191" s="116"/>
      <c r="P191" s="117">
        <f>SUM(P192:P193)</f>
        <v>0</v>
      </c>
      <c r="R191" s="117">
        <f>SUM(R192:R193)</f>
        <v>0</v>
      </c>
      <c r="T191" s="118">
        <f>SUM(T192:T193)</f>
        <v>0</v>
      </c>
      <c r="AR191" s="115" t="s">
        <v>82</v>
      </c>
      <c r="AT191" s="119" t="s">
        <v>73</v>
      </c>
      <c r="AU191" s="119" t="s">
        <v>82</v>
      </c>
      <c r="AY191" s="115" t="s">
        <v>120</v>
      </c>
      <c r="BK191" s="120">
        <f>SUM(BK192:BK193)</f>
        <v>0</v>
      </c>
    </row>
    <row r="192" spans="2:65" s="1" customFormat="1" ht="24.2" customHeight="1">
      <c r="B192" s="31"/>
      <c r="C192" s="121" t="s">
        <v>359</v>
      </c>
      <c r="D192" s="121" t="s">
        <v>121</v>
      </c>
      <c r="E192" s="122" t="s">
        <v>495</v>
      </c>
      <c r="F192" s="123" t="s">
        <v>496</v>
      </c>
      <c r="G192" s="124" t="s">
        <v>146</v>
      </c>
      <c r="H192" s="125">
        <v>93.215000000000003</v>
      </c>
      <c r="I192" s="126"/>
      <c r="J192" s="127">
        <f>ROUND(I192*H192,2)</f>
        <v>0</v>
      </c>
      <c r="K192" s="123" t="s">
        <v>126</v>
      </c>
      <c r="L192" s="31"/>
      <c r="M192" s="128" t="s">
        <v>19</v>
      </c>
      <c r="N192" s="129" t="s">
        <v>45</v>
      </c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127</v>
      </c>
      <c r="AT192" s="132" t="s">
        <v>121</v>
      </c>
      <c r="AU192" s="132" t="s">
        <v>84</v>
      </c>
      <c r="AY192" s="16" t="s">
        <v>120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6" t="s">
        <v>82</v>
      </c>
      <c r="BK192" s="133">
        <f>ROUND(I192*H192,2)</f>
        <v>0</v>
      </c>
      <c r="BL192" s="16" t="s">
        <v>127</v>
      </c>
      <c r="BM192" s="132" t="s">
        <v>780</v>
      </c>
    </row>
    <row r="193" spans="2:65" s="1" customFormat="1">
      <c r="B193" s="31"/>
      <c r="D193" s="134" t="s">
        <v>129</v>
      </c>
      <c r="F193" s="135" t="s">
        <v>498</v>
      </c>
      <c r="I193" s="136"/>
      <c r="L193" s="31"/>
      <c r="M193" s="137"/>
      <c r="T193" s="52"/>
      <c r="AT193" s="16" t="s">
        <v>129</v>
      </c>
      <c r="AU193" s="16" t="s">
        <v>84</v>
      </c>
    </row>
    <row r="194" spans="2:65" s="11" customFormat="1" ht="22.9" customHeight="1">
      <c r="B194" s="114"/>
      <c r="C194" s="252"/>
      <c r="D194" s="253" t="s">
        <v>73</v>
      </c>
      <c r="E194" s="254" t="s">
        <v>781</v>
      </c>
      <c r="F194" s="254" t="s">
        <v>782</v>
      </c>
      <c r="G194" s="252"/>
      <c r="H194" s="252"/>
      <c r="I194" s="255"/>
      <c r="J194" s="256">
        <f>BK194</f>
        <v>0</v>
      </c>
      <c r="K194" s="252"/>
      <c r="L194" s="114"/>
      <c r="M194" s="116"/>
      <c r="P194" s="117">
        <f>SUM(P195:P222)</f>
        <v>0</v>
      </c>
      <c r="R194" s="117">
        <f>SUM(R195:R222)</f>
        <v>5.7998499999999993</v>
      </c>
      <c r="T194" s="118">
        <f>SUM(T195:T222)</f>
        <v>0</v>
      </c>
      <c r="AR194" s="115" t="s">
        <v>82</v>
      </c>
      <c r="AT194" s="119" t="s">
        <v>73</v>
      </c>
      <c r="AU194" s="119" t="s">
        <v>82</v>
      </c>
      <c r="AY194" s="115" t="s">
        <v>120</v>
      </c>
      <c r="BK194" s="120">
        <f>SUM(BK195:BK222)</f>
        <v>0</v>
      </c>
    </row>
    <row r="195" spans="2:65" s="1" customFormat="1" ht="21.75" customHeight="1">
      <c r="B195" s="31"/>
      <c r="C195" s="121" t="s">
        <v>364</v>
      </c>
      <c r="D195" s="121" t="s">
        <v>121</v>
      </c>
      <c r="E195" s="122" t="s">
        <v>767</v>
      </c>
      <c r="F195" s="123" t="s">
        <v>768</v>
      </c>
      <c r="G195" s="124" t="s">
        <v>203</v>
      </c>
      <c r="H195" s="125">
        <v>211.57499999999999</v>
      </c>
      <c r="I195" s="126"/>
      <c r="J195" s="127">
        <f>ROUND(I195*H195,2)</f>
        <v>0</v>
      </c>
      <c r="K195" s="123" t="s">
        <v>126</v>
      </c>
      <c r="L195" s="31"/>
      <c r="M195" s="128" t="s">
        <v>19</v>
      </c>
      <c r="N195" s="129" t="s">
        <v>45</v>
      </c>
      <c r="P195" s="130">
        <f>O195*H195</f>
        <v>0</v>
      </c>
      <c r="Q195" s="130">
        <v>0</v>
      </c>
      <c r="R195" s="130">
        <f>Q195*H195</f>
        <v>0</v>
      </c>
      <c r="S195" s="130">
        <v>0</v>
      </c>
      <c r="T195" s="131">
        <f>S195*H195</f>
        <v>0</v>
      </c>
      <c r="AR195" s="132" t="s">
        <v>127</v>
      </c>
      <c r="AT195" s="132" t="s">
        <v>121</v>
      </c>
      <c r="AU195" s="132" t="s">
        <v>84</v>
      </c>
      <c r="AY195" s="16" t="s">
        <v>120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6" t="s">
        <v>82</v>
      </c>
      <c r="BK195" s="133">
        <f>ROUND(I195*H195,2)</f>
        <v>0</v>
      </c>
      <c r="BL195" s="16" t="s">
        <v>127</v>
      </c>
      <c r="BM195" s="132" t="s">
        <v>783</v>
      </c>
    </row>
    <row r="196" spans="2:65" s="1" customFormat="1">
      <c r="B196" s="31"/>
      <c r="D196" s="134" t="s">
        <v>129</v>
      </c>
      <c r="F196" s="135" t="s">
        <v>770</v>
      </c>
      <c r="I196" s="136"/>
      <c r="L196" s="31"/>
      <c r="M196" s="137"/>
      <c r="T196" s="52"/>
      <c r="AT196" s="16" t="s">
        <v>129</v>
      </c>
      <c r="AU196" s="16" t="s">
        <v>84</v>
      </c>
    </row>
    <row r="197" spans="2:65" s="12" customFormat="1">
      <c r="B197" s="140"/>
      <c r="D197" s="138" t="s">
        <v>142</v>
      </c>
      <c r="E197" s="141" t="s">
        <v>19</v>
      </c>
      <c r="F197" s="142" t="s">
        <v>784</v>
      </c>
      <c r="H197" s="143">
        <v>72.540000000000006</v>
      </c>
      <c r="I197" s="144"/>
      <c r="L197" s="140"/>
      <c r="M197" s="145"/>
      <c r="T197" s="146"/>
      <c r="AT197" s="141" t="s">
        <v>142</v>
      </c>
      <c r="AU197" s="141" t="s">
        <v>84</v>
      </c>
      <c r="AV197" s="12" t="s">
        <v>84</v>
      </c>
      <c r="AW197" s="12" t="s">
        <v>34</v>
      </c>
      <c r="AX197" s="12" t="s">
        <v>74</v>
      </c>
      <c r="AY197" s="141" t="s">
        <v>120</v>
      </c>
    </row>
    <row r="198" spans="2:65" s="12" customFormat="1">
      <c r="B198" s="140"/>
      <c r="D198" s="138" t="s">
        <v>142</v>
      </c>
      <c r="E198" s="141" t="s">
        <v>19</v>
      </c>
      <c r="F198" s="142" t="s">
        <v>785</v>
      </c>
      <c r="H198" s="143">
        <v>60.45</v>
      </c>
      <c r="I198" s="144"/>
      <c r="L198" s="140"/>
      <c r="M198" s="145"/>
      <c r="T198" s="146"/>
      <c r="AT198" s="141" t="s">
        <v>142</v>
      </c>
      <c r="AU198" s="141" t="s">
        <v>84</v>
      </c>
      <c r="AV198" s="12" t="s">
        <v>84</v>
      </c>
      <c r="AW198" s="12" t="s">
        <v>34</v>
      </c>
      <c r="AX198" s="12" t="s">
        <v>74</v>
      </c>
      <c r="AY198" s="141" t="s">
        <v>120</v>
      </c>
    </row>
    <row r="199" spans="2:65" s="12" customFormat="1">
      <c r="B199" s="140"/>
      <c r="D199" s="138" t="s">
        <v>142</v>
      </c>
      <c r="E199" s="141" t="s">
        <v>19</v>
      </c>
      <c r="F199" s="142" t="s">
        <v>786</v>
      </c>
      <c r="H199" s="143">
        <v>48.36</v>
      </c>
      <c r="I199" s="144"/>
      <c r="L199" s="140"/>
      <c r="M199" s="145"/>
      <c r="T199" s="146"/>
      <c r="AT199" s="141" t="s">
        <v>142</v>
      </c>
      <c r="AU199" s="141" t="s">
        <v>84</v>
      </c>
      <c r="AV199" s="12" t="s">
        <v>84</v>
      </c>
      <c r="AW199" s="12" t="s">
        <v>34</v>
      </c>
      <c r="AX199" s="12" t="s">
        <v>74</v>
      </c>
      <c r="AY199" s="141" t="s">
        <v>120</v>
      </c>
    </row>
    <row r="200" spans="2:65" s="12" customFormat="1">
      <c r="B200" s="140"/>
      <c r="D200" s="138" t="s">
        <v>142</v>
      </c>
      <c r="E200" s="141" t="s">
        <v>19</v>
      </c>
      <c r="F200" s="142" t="s">
        <v>787</v>
      </c>
      <c r="H200" s="143">
        <v>30.225000000000001</v>
      </c>
      <c r="I200" s="144"/>
      <c r="L200" s="140"/>
      <c r="M200" s="145"/>
      <c r="T200" s="146"/>
      <c r="AT200" s="141" t="s">
        <v>142</v>
      </c>
      <c r="AU200" s="141" t="s">
        <v>84</v>
      </c>
      <c r="AV200" s="12" t="s">
        <v>84</v>
      </c>
      <c r="AW200" s="12" t="s">
        <v>34</v>
      </c>
      <c r="AX200" s="12" t="s">
        <v>74</v>
      </c>
      <c r="AY200" s="141" t="s">
        <v>120</v>
      </c>
    </row>
    <row r="201" spans="2:65" s="13" customFormat="1">
      <c r="B201" s="147"/>
      <c r="D201" s="138" t="s">
        <v>142</v>
      </c>
      <c r="E201" s="148" t="s">
        <v>19</v>
      </c>
      <c r="F201" s="149" t="s">
        <v>151</v>
      </c>
      <c r="H201" s="150">
        <v>211.57499999999999</v>
      </c>
      <c r="I201" s="151"/>
      <c r="L201" s="147"/>
      <c r="M201" s="152"/>
      <c r="T201" s="153"/>
      <c r="AT201" s="148" t="s">
        <v>142</v>
      </c>
      <c r="AU201" s="148" t="s">
        <v>84</v>
      </c>
      <c r="AV201" s="13" t="s">
        <v>127</v>
      </c>
      <c r="AW201" s="13" t="s">
        <v>34</v>
      </c>
      <c r="AX201" s="13" t="s">
        <v>82</v>
      </c>
      <c r="AY201" s="148" t="s">
        <v>120</v>
      </c>
    </row>
    <row r="202" spans="2:65" s="1" customFormat="1" ht="24.2" customHeight="1">
      <c r="B202" s="31"/>
      <c r="C202" s="121" t="s">
        <v>368</v>
      </c>
      <c r="D202" s="121" t="s">
        <v>121</v>
      </c>
      <c r="E202" s="122" t="s">
        <v>788</v>
      </c>
      <c r="F202" s="123" t="s">
        <v>789</v>
      </c>
      <c r="G202" s="124" t="s">
        <v>221</v>
      </c>
      <c r="H202" s="125">
        <v>2775</v>
      </c>
      <c r="I202" s="126"/>
      <c r="J202" s="127">
        <f>ROUND(I202*H202,2)</f>
        <v>0</v>
      </c>
      <c r="K202" s="123" t="s">
        <v>19</v>
      </c>
      <c r="L202" s="31"/>
      <c r="M202" s="128" t="s">
        <v>19</v>
      </c>
      <c r="N202" s="129" t="s">
        <v>45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127</v>
      </c>
      <c r="AT202" s="132" t="s">
        <v>121</v>
      </c>
      <c r="AU202" s="132" t="s">
        <v>84</v>
      </c>
      <c r="AY202" s="16" t="s">
        <v>120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6" t="s">
        <v>82</v>
      </c>
      <c r="BK202" s="133">
        <f>ROUND(I202*H202,2)</f>
        <v>0</v>
      </c>
      <c r="BL202" s="16" t="s">
        <v>127</v>
      </c>
      <c r="BM202" s="132" t="s">
        <v>790</v>
      </c>
    </row>
    <row r="203" spans="2:65" s="1" customFormat="1" ht="19.5">
      <c r="B203" s="31"/>
      <c r="D203" s="138" t="s">
        <v>135</v>
      </c>
      <c r="F203" s="139" t="s">
        <v>539</v>
      </c>
      <c r="I203" s="136"/>
      <c r="L203" s="31"/>
      <c r="M203" s="137"/>
      <c r="T203" s="52"/>
      <c r="AT203" s="16" t="s">
        <v>135</v>
      </c>
      <c r="AU203" s="16" t="s">
        <v>84</v>
      </c>
    </row>
    <row r="204" spans="2:65" s="12" customFormat="1">
      <c r="B204" s="140"/>
      <c r="D204" s="138" t="s">
        <v>142</v>
      </c>
      <c r="E204" s="141" t="s">
        <v>19</v>
      </c>
      <c r="F204" s="142" t="s">
        <v>791</v>
      </c>
      <c r="H204" s="143">
        <v>2775</v>
      </c>
      <c r="I204" s="144"/>
      <c r="L204" s="140"/>
      <c r="M204" s="145"/>
      <c r="T204" s="146"/>
      <c r="AT204" s="141" t="s">
        <v>142</v>
      </c>
      <c r="AU204" s="141" t="s">
        <v>84</v>
      </c>
      <c r="AV204" s="12" t="s">
        <v>84</v>
      </c>
      <c r="AW204" s="12" t="s">
        <v>34</v>
      </c>
      <c r="AX204" s="12" t="s">
        <v>82</v>
      </c>
      <c r="AY204" s="141" t="s">
        <v>120</v>
      </c>
    </row>
    <row r="205" spans="2:65" s="1" customFormat="1" ht="24.2" customHeight="1">
      <c r="B205" s="31"/>
      <c r="C205" s="121" t="s">
        <v>370</v>
      </c>
      <c r="D205" s="121" t="s">
        <v>121</v>
      </c>
      <c r="E205" s="122" t="s">
        <v>792</v>
      </c>
      <c r="F205" s="123" t="s">
        <v>793</v>
      </c>
      <c r="G205" s="124" t="s">
        <v>221</v>
      </c>
      <c r="H205" s="125">
        <v>5550</v>
      </c>
      <c r="I205" s="126"/>
      <c r="J205" s="127">
        <f>ROUND(I205*H205,2)</f>
        <v>0</v>
      </c>
      <c r="K205" s="123" t="s">
        <v>19</v>
      </c>
      <c r="L205" s="31"/>
      <c r="M205" s="128" t="s">
        <v>19</v>
      </c>
      <c r="N205" s="129" t="s">
        <v>45</v>
      </c>
      <c r="P205" s="130">
        <f>O205*H205</f>
        <v>0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32" t="s">
        <v>127</v>
      </c>
      <c r="AT205" s="132" t="s">
        <v>121</v>
      </c>
      <c r="AU205" s="132" t="s">
        <v>84</v>
      </c>
      <c r="AY205" s="16" t="s">
        <v>120</v>
      </c>
      <c r="BE205" s="133">
        <f>IF(N205="základní",J205,0)</f>
        <v>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6" t="s">
        <v>82</v>
      </c>
      <c r="BK205" s="133">
        <f>ROUND(I205*H205,2)</f>
        <v>0</v>
      </c>
      <c r="BL205" s="16" t="s">
        <v>127</v>
      </c>
      <c r="BM205" s="132" t="s">
        <v>794</v>
      </c>
    </row>
    <row r="206" spans="2:65" s="1" customFormat="1" ht="19.5">
      <c r="B206" s="31"/>
      <c r="D206" s="138" t="s">
        <v>135</v>
      </c>
      <c r="F206" s="139" t="s">
        <v>539</v>
      </c>
      <c r="I206" s="136"/>
      <c r="L206" s="31"/>
      <c r="M206" s="137"/>
      <c r="T206" s="52"/>
      <c r="AT206" s="16" t="s">
        <v>135</v>
      </c>
      <c r="AU206" s="16" t="s">
        <v>84</v>
      </c>
    </row>
    <row r="207" spans="2:65" s="12" customFormat="1">
      <c r="B207" s="140"/>
      <c r="D207" s="138" t="s">
        <v>142</v>
      </c>
      <c r="E207" s="141" t="s">
        <v>19</v>
      </c>
      <c r="F207" s="142" t="s">
        <v>795</v>
      </c>
      <c r="H207" s="143">
        <v>5550</v>
      </c>
      <c r="I207" s="144"/>
      <c r="L207" s="140"/>
      <c r="M207" s="145"/>
      <c r="T207" s="146"/>
      <c r="AT207" s="141" t="s">
        <v>142</v>
      </c>
      <c r="AU207" s="141" t="s">
        <v>84</v>
      </c>
      <c r="AV207" s="12" t="s">
        <v>84</v>
      </c>
      <c r="AW207" s="12" t="s">
        <v>34</v>
      </c>
      <c r="AX207" s="12" t="s">
        <v>82</v>
      </c>
      <c r="AY207" s="141" t="s">
        <v>120</v>
      </c>
    </row>
    <row r="208" spans="2:65" s="1" customFormat="1" ht="24.2" customHeight="1">
      <c r="B208" s="31"/>
      <c r="C208" s="121" t="s">
        <v>375</v>
      </c>
      <c r="D208" s="121" t="s">
        <v>121</v>
      </c>
      <c r="E208" s="122" t="s">
        <v>796</v>
      </c>
      <c r="F208" s="123" t="s">
        <v>797</v>
      </c>
      <c r="G208" s="124" t="s">
        <v>125</v>
      </c>
      <c r="H208" s="125">
        <v>240</v>
      </c>
      <c r="I208" s="126"/>
      <c r="J208" s="127">
        <f>ROUND(I208*H208,2)</f>
        <v>0</v>
      </c>
      <c r="K208" s="123" t="s">
        <v>126</v>
      </c>
      <c r="L208" s="31"/>
      <c r="M208" s="128" t="s">
        <v>19</v>
      </c>
      <c r="N208" s="129" t="s">
        <v>45</v>
      </c>
      <c r="P208" s="130">
        <f>O208*H208</f>
        <v>0</v>
      </c>
      <c r="Q208" s="130">
        <v>0</v>
      </c>
      <c r="R208" s="130">
        <f>Q208*H208</f>
        <v>0</v>
      </c>
      <c r="S208" s="130">
        <v>0</v>
      </c>
      <c r="T208" s="131">
        <f>S208*H208</f>
        <v>0</v>
      </c>
      <c r="AR208" s="132" t="s">
        <v>127</v>
      </c>
      <c r="AT208" s="132" t="s">
        <v>121</v>
      </c>
      <c r="AU208" s="132" t="s">
        <v>84</v>
      </c>
      <c r="AY208" s="16" t="s">
        <v>120</v>
      </c>
      <c r="BE208" s="133">
        <f>IF(N208="základní",J208,0)</f>
        <v>0</v>
      </c>
      <c r="BF208" s="133">
        <f>IF(N208="snížená",J208,0)</f>
        <v>0</v>
      </c>
      <c r="BG208" s="133">
        <f>IF(N208="zákl. přenesená",J208,0)</f>
        <v>0</v>
      </c>
      <c r="BH208" s="133">
        <f>IF(N208="sníž. přenesená",J208,0)</f>
        <v>0</v>
      </c>
      <c r="BI208" s="133">
        <f>IF(N208="nulová",J208,0)</f>
        <v>0</v>
      </c>
      <c r="BJ208" s="16" t="s">
        <v>82</v>
      </c>
      <c r="BK208" s="133">
        <f>ROUND(I208*H208,2)</f>
        <v>0</v>
      </c>
      <c r="BL208" s="16" t="s">
        <v>127</v>
      </c>
      <c r="BM208" s="132" t="s">
        <v>798</v>
      </c>
    </row>
    <row r="209" spans="2:65" s="1" customFormat="1">
      <c r="B209" s="31"/>
      <c r="D209" s="134" t="s">
        <v>129</v>
      </c>
      <c r="F209" s="135" t="s">
        <v>799</v>
      </c>
      <c r="I209" s="136"/>
      <c r="L209" s="31"/>
      <c r="M209" s="137"/>
      <c r="T209" s="52"/>
      <c r="AT209" s="16" t="s">
        <v>129</v>
      </c>
      <c r="AU209" s="16" t="s">
        <v>84</v>
      </c>
    </row>
    <row r="210" spans="2:65" s="1" customFormat="1" ht="29.25">
      <c r="B210" s="31"/>
      <c r="D210" s="138" t="s">
        <v>135</v>
      </c>
      <c r="F210" s="139" t="s">
        <v>800</v>
      </c>
      <c r="I210" s="136"/>
      <c r="L210" s="31"/>
      <c r="M210" s="137"/>
      <c r="T210" s="52"/>
      <c r="AT210" s="16" t="s">
        <v>135</v>
      </c>
      <c r="AU210" s="16" t="s">
        <v>84</v>
      </c>
    </row>
    <row r="211" spans="2:65" s="12" customFormat="1">
      <c r="B211" s="140"/>
      <c r="D211" s="138" t="s">
        <v>142</v>
      </c>
      <c r="E211" s="141" t="s">
        <v>19</v>
      </c>
      <c r="F211" s="142" t="s">
        <v>801</v>
      </c>
      <c r="H211" s="143">
        <v>240</v>
      </c>
      <c r="I211" s="144"/>
      <c r="L211" s="140"/>
      <c r="M211" s="145"/>
      <c r="T211" s="146"/>
      <c r="AT211" s="141" t="s">
        <v>142</v>
      </c>
      <c r="AU211" s="141" t="s">
        <v>84</v>
      </c>
      <c r="AV211" s="12" t="s">
        <v>84</v>
      </c>
      <c r="AW211" s="12" t="s">
        <v>34</v>
      </c>
      <c r="AX211" s="12" t="s">
        <v>82</v>
      </c>
      <c r="AY211" s="141" t="s">
        <v>120</v>
      </c>
    </row>
    <row r="212" spans="2:65" s="1" customFormat="1" ht="16.5" customHeight="1">
      <c r="B212" s="31"/>
      <c r="C212" s="154" t="s">
        <v>379</v>
      </c>
      <c r="D212" s="154" t="s">
        <v>168</v>
      </c>
      <c r="E212" s="155" t="s">
        <v>583</v>
      </c>
      <c r="F212" s="156" t="s">
        <v>584</v>
      </c>
      <c r="G212" s="157" t="s">
        <v>125</v>
      </c>
      <c r="H212" s="158">
        <v>240</v>
      </c>
      <c r="I212" s="159"/>
      <c r="J212" s="160">
        <f>ROUND(I212*H212,2)</f>
        <v>0</v>
      </c>
      <c r="K212" s="156" t="s">
        <v>19</v>
      </c>
      <c r="L212" s="161"/>
      <c r="M212" s="162" t="s">
        <v>19</v>
      </c>
      <c r="N212" s="163" t="s">
        <v>45</v>
      </c>
      <c r="P212" s="130">
        <f>O212*H212</f>
        <v>0</v>
      </c>
      <c r="Q212" s="130">
        <v>0</v>
      </c>
      <c r="R212" s="130">
        <f>Q212*H212</f>
        <v>0</v>
      </c>
      <c r="S212" s="130">
        <v>0</v>
      </c>
      <c r="T212" s="131">
        <f>S212*H212</f>
        <v>0</v>
      </c>
      <c r="AR212" s="132" t="s">
        <v>167</v>
      </c>
      <c r="AT212" s="132" t="s">
        <v>168</v>
      </c>
      <c r="AU212" s="132" t="s">
        <v>84</v>
      </c>
      <c r="AY212" s="16" t="s">
        <v>120</v>
      </c>
      <c r="BE212" s="133">
        <f>IF(N212="základní",J212,0)</f>
        <v>0</v>
      </c>
      <c r="BF212" s="133">
        <f>IF(N212="snížená",J212,0)</f>
        <v>0</v>
      </c>
      <c r="BG212" s="133">
        <f>IF(N212="zákl. přenesená",J212,0)</f>
        <v>0</v>
      </c>
      <c r="BH212" s="133">
        <f>IF(N212="sníž. přenesená",J212,0)</f>
        <v>0</v>
      </c>
      <c r="BI212" s="133">
        <f>IF(N212="nulová",J212,0)</f>
        <v>0</v>
      </c>
      <c r="BJ212" s="16" t="s">
        <v>82</v>
      </c>
      <c r="BK212" s="133">
        <f>ROUND(I212*H212,2)</f>
        <v>0</v>
      </c>
      <c r="BL212" s="16" t="s">
        <v>127</v>
      </c>
      <c r="BM212" s="132" t="s">
        <v>802</v>
      </c>
    </row>
    <row r="213" spans="2:65" s="1" customFormat="1" ht="24.2" customHeight="1">
      <c r="B213" s="31"/>
      <c r="C213" s="121" t="s">
        <v>383</v>
      </c>
      <c r="D213" s="121" t="s">
        <v>121</v>
      </c>
      <c r="E213" s="122" t="s">
        <v>593</v>
      </c>
      <c r="F213" s="123" t="s">
        <v>594</v>
      </c>
      <c r="G213" s="124" t="s">
        <v>221</v>
      </c>
      <c r="H213" s="125">
        <v>2775</v>
      </c>
      <c r="I213" s="126"/>
      <c r="J213" s="127">
        <f>ROUND(I213*H213,2)</f>
        <v>0</v>
      </c>
      <c r="K213" s="123" t="s">
        <v>19</v>
      </c>
      <c r="L213" s="31"/>
      <c r="M213" s="128" t="s">
        <v>19</v>
      </c>
      <c r="N213" s="129" t="s">
        <v>45</v>
      </c>
      <c r="P213" s="130">
        <f>O213*H213</f>
        <v>0</v>
      </c>
      <c r="Q213" s="130">
        <v>0</v>
      </c>
      <c r="R213" s="130">
        <f>Q213*H213</f>
        <v>0</v>
      </c>
      <c r="S213" s="130">
        <v>0</v>
      </c>
      <c r="T213" s="131">
        <f>S213*H213</f>
        <v>0</v>
      </c>
      <c r="AR213" s="132" t="s">
        <v>127</v>
      </c>
      <c r="AT213" s="132" t="s">
        <v>121</v>
      </c>
      <c r="AU213" s="132" t="s">
        <v>84</v>
      </c>
      <c r="AY213" s="16" t="s">
        <v>120</v>
      </c>
      <c r="BE213" s="133">
        <f>IF(N213="základní",J213,0)</f>
        <v>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6" t="s">
        <v>82</v>
      </c>
      <c r="BK213" s="133">
        <f>ROUND(I213*H213,2)</f>
        <v>0</v>
      </c>
      <c r="BL213" s="16" t="s">
        <v>127</v>
      </c>
      <c r="BM213" s="132" t="s">
        <v>803</v>
      </c>
    </row>
    <row r="214" spans="2:65" s="12" customFormat="1">
      <c r="B214" s="140"/>
      <c r="D214" s="138" t="s">
        <v>142</v>
      </c>
      <c r="E214" s="141" t="s">
        <v>19</v>
      </c>
      <c r="F214" s="142" t="s">
        <v>791</v>
      </c>
      <c r="H214" s="143">
        <v>2775</v>
      </c>
      <c r="I214" s="144"/>
      <c r="L214" s="140"/>
      <c r="M214" s="145"/>
      <c r="T214" s="146"/>
      <c r="AT214" s="141" t="s">
        <v>142</v>
      </c>
      <c r="AU214" s="141" t="s">
        <v>84</v>
      </c>
      <c r="AV214" s="12" t="s">
        <v>84</v>
      </c>
      <c r="AW214" s="12" t="s">
        <v>34</v>
      </c>
      <c r="AX214" s="12" t="s">
        <v>82</v>
      </c>
      <c r="AY214" s="141" t="s">
        <v>120</v>
      </c>
    </row>
    <row r="215" spans="2:65" s="1" customFormat="1" ht="16.5" customHeight="1">
      <c r="B215" s="31"/>
      <c r="C215" s="154" t="s">
        <v>387</v>
      </c>
      <c r="D215" s="154" t="s">
        <v>168</v>
      </c>
      <c r="E215" s="155" t="s">
        <v>597</v>
      </c>
      <c r="F215" s="156" t="s">
        <v>598</v>
      </c>
      <c r="G215" s="157" t="s">
        <v>287</v>
      </c>
      <c r="H215" s="158">
        <v>83.25</v>
      </c>
      <c r="I215" s="159"/>
      <c r="J215" s="160">
        <f>ROUND(I215*H215,2)</f>
        <v>0</v>
      </c>
      <c r="K215" s="156" t="s">
        <v>19</v>
      </c>
      <c r="L215" s="161"/>
      <c r="M215" s="162" t="s">
        <v>19</v>
      </c>
      <c r="N215" s="163" t="s">
        <v>45</v>
      </c>
      <c r="P215" s="130">
        <f>O215*H215</f>
        <v>0</v>
      </c>
      <c r="Q215" s="130">
        <v>1E-3</v>
      </c>
      <c r="R215" s="130">
        <f>Q215*H215</f>
        <v>8.3250000000000005E-2</v>
      </c>
      <c r="S215" s="130">
        <v>0</v>
      </c>
      <c r="T215" s="131">
        <f>S215*H215</f>
        <v>0</v>
      </c>
      <c r="AR215" s="132" t="s">
        <v>167</v>
      </c>
      <c r="AT215" s="132" t="s">
        <v>168</v>
      </c>
      <c r="AU215" s="132" t="s">
        <v>84</v>
      </c>
      <c r="AY215" s="16" t="s">
        <v>120</v>
      </c>
      <c r="BE215" s="133">
        <f>IF(N215="základní",J215,0)</f>
        <v>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6" t="s">
        <v>82</v>
      </c>
      <c r="BK215" s="133">
        <f>ROUND(I215*H215,2)</f>
        <v>0</v>
      </c>
      <c r="BL215" s="16" t="s">
        <v>127</v>
      </c>
      <c r="BM215" s="132" t="s">
        <v>804</v>
      </c>
    </row>
    <row r="216" spans="2:65" s="12" customFormat="1">
      <c r="B216" s="140"/>
      <c r="D216" s="138" t="s">
        <v>142</v>
      </c>
      <c r="F216" s="142" t="s">
        <v>805</v>
      </c>
      <c r="H216" s="143">
        <v>83.25</v>
      </c>
      <c r="I216" s="144"/>
      <c r="L216" s="140"/>
      <c r="M216" s="145"/>
      <c r="T216" s="146"/>
      <c r="AT216" s="141" t="s">
        <v>142</v>
      </c>
      <c r="AU216" s="141" t="s">
        <v>84</v>
      </c>
      <c r="AV216" s="12" t="s">
        <v>84</v>
      </c>
      <c r="AW216" s="12" t="s">
        <v>4</v>
      </c>
      <c r="AX216" s="12" t="s">
        <v>82</v>
      </c>
      <c r="AY216" s="141" t="s">
        <v>120</v>
      </c>
    </row>
    <row r="217" spans="2:65" s="1" customFormat="1" ht="24.2" customHeight="1">
      <c r="B217" s="31"/>
      <c r="C217" s="121" t="s">
        <v>391</v>
      </c>
      <c r="D217" s="121" t="s">
        <v>121</v>
      </c>
      <c r="E217" s="122" t="s">
        <v>772</v>
      </c>
      <c r="F217" s="123" t="s">
        <v>773</v>
      </c>
      <c r="G217" s="124" t="s">
        <v>221</v>
      </c>
      <c r="H217" s="125">
        <v>277.5</v>
      </c>
      <c r="I217" s="126"/>
      <c r="J217" s="127">
        <f>ROUND(I217*H217,2)</f>
        <v>0</v>
      </c>
      <c r="K217" s="123" t="s">
        <v>126</v>
      </c>
      <c r="L217" s="31"/>
      <c r="M217" s="128" t="s">
        <v>19</v>
      </c>
      <c r="N217" s="129" t="s">
        <v>45</v>
      </c>
      <c r="P217" s="130">
        <f>O217*H217</f>
        <v>0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127</v>
      </c>
      <c r="AT217" s="132" t="s">
        <v>121</v>
      </c>
      <c r="AU217" s="132" t="s">
        <v>84</v>
      </c>
      <c r="AY217" s="16" t="s">
        <v>120</v>
      </c>
      <c r="BE217" s="133">
        <f>IF(N217="základní",J217,0)</f>
        <v>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6" t="s">
        <v>82</v>
      </c>
      <c r="BK217" s="133">
        <f>ROUND(I217*H217,2)</f>
        <v>0</v>
      </c>
      <c r="BL217" s="16" t="s">
        <v>127</v>
      </c>
      <c r="BM217" s="132" t="s">
        <v>806</v>
      </c>
    </row>
    <row r="218" spans="2:65" s="1" customFormat="1">
      <c r="B218" s="31"/>
      <c r="D218" s="134" t="s">
        <v>129</v>
      </c>
      <c r="F218" s="135" t="s">
        <v>775</v>
      </c>
      <c r="I218" s="136"/>
      <c r="L218" s="31"/>
      <c r="M218" s="137"/>
      <c r="T218" s="52"/>
      <c r="AT218" s="16" t="s">
        <v>129</v>
      </c>
      <c r="AU218" s="16" t="s">
        <v>84</v>
      </c>
    </row>
    <row r="219" spans="2:65" s="1" customFormat="1" ht="19.5">
      <c r="B219" s="31"/>
      <c r="D219" s="138" t="s">
        <v>135</v>
      </c>
      <c r="F219" s="139" t="s">
        <v>807</v>
      </c>
      <c r="I219" s="136"/>
      <c r="L219" s="31"/>
      <c r="M219" s="137"/>
      <c r="T219" s="52"/>
      <c r="AT219" s="16" t="s">
        <v>135</v>
      </c>
      <c r="AU219" s="16" t="s">
        <v>84</v>
      </c>
    </row>
    <row r="220" spans="2:65" s="1" customFormat="1" ht="16.5" customHeight="1">
      <c r="B220" s="31"/>
      <c r="C220" s="154" t="s">
        <v>395</v>
      </c>
      <c r="D220" s="154" t="s">
        <v>168</v>
      </c>
      <c r="E220" s="155" t="s">
        <v>776</v>
      </c>
      <c r="F220" s="156" t="s">
        <v>777</v>
      </c>
      <c r="G220" s="157" t="s">
        <v>203</v>
      </c>
      <c r="H220" s="158">
        <v>28.582999999999998</v>
      </c>
      <c r="I220" s="159"/>
      <c r="J220" s="160">
        <f>ROUND(I220*H220,2)</f>
        <v>0</v>
      </c>
      <c r="K220" s="156" t="s">
        <v>126</v>
      </c>
      <c r="L220" s="161"/>
      <c r="M220" s="162" t="s">
        <v>19</v>
      </c>
      <c r="N220" s="163" t="s">
        <v>45</v>
      </c>
      <c r="P220" s="130">
        <f>O220*H220</f>
        <v>0</v>
      </c>
      <c r="Q220" s="130">
        <v>0.2</v>
      </c>
      <c r="R220" s="130">
        <f>Q220*H220</f>
        <v>5.7165999999999997</v>
      </c>
      <c r="S220" s="130">
        <v>0</v>
      </c>
      <c r="T220" s="131">
        <f>S220*H220</f>
        <v>0</v>
      </c>
      <c r="AR220" s="132" t="s">
        <v>167</v>
      </c>
      <c r="AT220" s="132" t="s">
        <v>168</v>
      </c>
      <c r="AU220" s="132" t="s">
        <v>84</v>
      </c>
      <c r="AY220" s="16" t="s">
        <v>120</v>
      </c>
      <c r="BE220" s="133">
        <f>IF(N220="základní",J220,0)</f>
        <v>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6" t="s">
        <v>82</v>
      </c>
      <c r="BK220" s="133">
        <f>ROUND(I220*H220,2)</f>
        <v>0</v>
      </c>
      <c r="BL220" s="16" t="s">
        <v>127</v>
      </c>
      <c r="BM220" s="132" t="s">
        <v>808</v>
      </c>
    </row>
    <row r="221" spans="2:65" s="12" customFormat="1">
      <c r="B221" s="140"/>
      <c r="D221" s="138" t="s">
        <v>142</v>
      </c>
      <c r="E221" s="141" t="s">
        <v>19</v>
      </c>
      <c r="F221" s="142" t="s">
        <v>809</v>
      </c>
      <c r="H221" s="143">
        <v>277.5</v>
      </c>
      <c r="I221" s="144"/>
      <c r="L221" s="140"/>
      <c r="M221" s="145"/>
      <c r="T221" s="146"/>
      <c r="AT221" s="141" t="s">
        <v>142</v>
      </c>
      <c r="AU221" s="141" t="s">
        <v>84</v>
      </c>
      <c r="AV221" s="12" t="s">
        <v>84</v>
      </c>
      <c r="AW221" s="12" t="s">
        <v>34</v>
      </c>
      <c r="AX221" s="12" t="s">
        <v>82</v>
      </c>
      <c r="AY221" s="141" t="s">
        <v>120</v>
      </c>
    </row>
    <row r="222" spans="2:65" s="12" customFormat="1">
      <c r="B222" s="140"/>
      <c r="D222" s="138" t="s">
        <v>142</v>
      </c>
      <c r="F222" s="142" t="s">
        <v>810</v>
      </c>
      <c r="H222" s="143">
        <v>28.582999999999998</v>
      </c>
      <c r="I222" s="144"/>
      <c r="L222" s="140"/>
      <c r="M222" s="145"/>
      <c r="T222" s="146"/>
      <c r="AT222" s="141" t="s">
        <v>142</v>
      </c>
      <c r="AU222" s="141" t="s">
        <v>84</v>
      </c>
      <c r="AV222" s="12" t="s">
        <v>84</v>
      </c>
      <c r="AW222" s="12" t="s">
        <v>4</v>
      </c>
      <c r="AX222" s="12" t="s">
        <v>82</v>
      </c>
      <c r="AY222" s="141" t="s">
        <v>120</v>
      </c>
    </row>
    <row r="223" spans="2:65" s="11" customFormat="1" ht="25.9" customHeight="1">
      <c r="B223" s="114"/>
      <c r="C223" s="257"/>
      <c r="D223" s="258" t="s">
        <v>73</v>
      </c>
      <c r="E223" s="259" t="s">
        <v>607</v>
      </c>
      <c r="F223" s="259" t="s">
        <v>608</v>
      </c>
      <c r="G223" s="257"/>
      <c r="H223" s="257"/>
      <c r="I223" s="260"/>
      <c r="J223" s="261">
        <f>BK223</f>
        <v>0</v>
      </c>
      <c r="K223" s="257"/>
      <c r="L223" s="114"/>
      <c r="M223" s="116"/>
      <c r="P223" s="117">
        <f>P224</f>
        <v>0</v>
      </c>
      <c r="R223" s="117">
        <f>R224</f>
        <v>0</v>
      </c>
      <c r="T223" s="118">
        <f>T224</f>
        <v>0</v>
      </c>
      <c r="AR223" s="115" t="s">
        <v>154</v>
      </c>
      <c r="AT223" s="119" t="s">
        <v>73</v>
      </c>
      <c r="AU223" s="119" t="s">
        <v>74</v>
      </c>
      <c r="AY223" s="115" t="s">
        <v>120</v>
      </c>
      <c r="BK223" s="120">
        <f>BK224</f>
        <v>0</v>
      </c>
    </row>
    <row r="224" spans="2:65" s="11" customFormat="1" ht="22.9" customHeight="1">
      <c r="B224" s="114"/>
      <c r="C224" s="252"/>
      <c r="D224" s="253" t="s">
        <v>73</v>
      </c>
      <c r="E224" s="254" t="s">
        <v>609</v>
      </c>
      <c r="F224" s="254" t="s">
        <v>610</v>
      </c>
      <c r="G224" s="252"/>
      <c r="H224" s="252"/>
      <c r="I224" s="255"/>
      <c r="J224" s="256">
        <f>BK224</f>
        <v>0</v>
      </c>
      <c r="K224" s="252"/>
      <c r="L224" s="114"/>
      <c r="M224" s="116"/>
      <c r="P224" s="117">
        <f>SUM(P225:P226)</f>
        <v>0</v>
      </c>
      <c r="R224" s="117">
        <f>SUM(R225:R226)</f>
        <v>0</v>
      </c>
      <c r="T224" s="118">
        <f>SUM(T225:T226)</f>
        <v>0</v>
      </c>
      <c r="AR224" s="115" t="s">
        <v>154</v>
      </c>
      <c r="AT224" s="119" t="s">
        <v>73</v>
      </c>
      <c r="AU224" s="119" t="s">
        <v>82</v>
      </c>
      <c r="AY224" s="115" t="s">
        <v>120</v>
      </c>
      <c r="BK224" s="120">
        <f>SUM(BK225:BK226)</f>
        <v>0</v>
      </c>
    </row>
    <row r="225" spans="2:65" s="1" customFormat="1" ht="16.5" customHeight="1">
      <c r="B225" s="31"/>
      <c r="C225" s="121" t="s">
        <v>399</v>
      </c>
      <c r="D225" s="121" t="s">
        <v>121</v>
      </c>
      <c r="E225" s="122" t="s">
        <v>612</v>
      </c>
      <c r="F225" s="123" t="s">
        <v>811</v>
      </c>
      <c r="G225" s="124" t="s">
        <v>157</v>
      </c>
      <c r="H225" s="125">
        <v>1</v>
      </c>
      <c r="I225" s="126"/>
      <c r="J225" s="127">
        <f>ROUND(I225*H225,2)</f>
        <v>0</v>
      </c>
      <c r="K225" s="123" t="s">
        <v>126</v>
      </c>
      <c r="L225" s="31"/>
      <c r="M225" s="128" t="s">
        <v>19</v>
      </c>
      <c r="N225" s="129" t="s">
        <v>45</v>
      </c>
      <c r="P225" s="130">
        <f>O225*H225</f>
        <v>0</v>
      </c>
      <c r="Q225" s="130">
        <v>0</v>
      </c>
      <c r="R225" s="130">
        <f>Q225*H225</f>
        <v>0</v>
      </c>
      <c r="S225" s="130">
        <v>0</v>
      </c>
      <c r="T225" s="131">
        <f>S225*H225</f>
        <v>0</v>
      </c>
      <c r="AR225" s="132" t="s">
        <v>613</v>
      </c>
      <c r="AT225" s="132" t="s">
        <v>121</v>
      </c>
      <c r="AU225" s="132" t="s">
        <v>84</v>
      </c>
      <c r="AY225" s="16" t="s">
        <v>120</v>
      </c>
      <c r="BE225" s="133">
        <f>IF(N225="základní",J225,0)</f>
        <v>0</v>
      </c>
      <c r="BF225" s="133">
        <f>IF(N225="snížená",J225,0)</f>
        <v>0</v>
      </c>
      <c r="BG225" s="133">
        <f>IF(N225="zákl. přenesená",J225,0)</f>
        <v>0</v>
      </c>
      <c r="BH225" s="133">
        <f>IF(N225="sníž. přenesená",J225,0)</f>
        <v>0</v>
      </c>
      <c r="BI225" s="133">
        <f>IF(N225="nulová",J225,0)</f>
        <v>0</v>
      </c>
      <c r="BJ225" s="16" t="s">
        <v>82</v>
      </c>
      <c r="BK225" s="133">
        <f>ROUND(I225*H225,2)</f>
        <v>0</v>
      </c>
      <c r="BL225" s="16" t="s">
        <v>613</v>
      </c>
      <c r="BM225" s="132" t="s">
        <v>812</v>
      </c>
    </row>
    <row r="226" spans="2:65" s="1" customFormat="1">
      <c r="B226" s="31"/>
      <c r="D226" s="134" t="s">
        <v>129</v>
      </c>
      <c r="F226" s="135" t="s">
        <v>615</v>
      </c>
      <c r="I226" s="136"/>
      <c r="L226" s="31"/>
      <c r="M226" s="164"/>
      <c r="N226" s="165"/>
      <c r="O226" s="165"/>
      <c r="P226" s="165"/>
      <c r="Q226" s="165"/>
      <c r="R226" s="165"/>
      <c r="S226" s="165"/>
      <c r="T226" s="166"/>
      <c r="AT226" s="16" t="s">
        <v>129</v>
      </c>
      <c r="AU226" s="16" t="s">
        <v>84</v>
      </c>
    </row>
    <row r="227" spans="2:65" s="1" customFormat="1" ht="6.95" customHeight="1">
      <c r="B227" s="40"/>
      <c r="C227" s="41"/>
      <c r="D227" s="41"/>
      <c r="E227" s="41"/>
      <c r="F227" s="41"/>
      <c r="G227" s="41"/>
      <c r="H227" s="41"/>
      <c r="I227" s="41"/>
      <c r="J227" s="41"/>
      <c r="K227" s="41"/>
      <c r="L227" s="31"/>
    </row>
  </sheetData>
  <sheetProtection algorithmName="SHA-512" hashValue="t5GIoGskT+W+46ngm39XJ4AgPz50xh8mWxDKSqCb2HOXMzlt0+KTDN0xvTCxNWNoXe7oafRR/M1UheGktO9ujw==" saltValue="hHsKaRauJF6P5aNFO4FVMA==" spinCount="100000" sheet="1" objects="1" scenarios="1" formatColumns="0" formatRows="0" autoFilter="0"/>
  <autoFilter ref="C86:K226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3" r:id="rId2" xr:uid="{00000000-0004-0000-0200-000001000000}"/>
    <hyperlink ref="F95" r:id="rId3" xr:uid="{00000000-0004-0000-0200-000002000000}"/>
    <hyperlink ref="F98" r:id="rId4" xr:uid="{00000000-0004-0000-0200-000003000000}"/>
    <hyperlink ref="F101" r:id="rId5" xr:uid="{00000000-0004-0000-0200-000004000000}"/>
    <hyperlink ref="F107" r:id="rId6" xr:uid="{00000000-0004-0000-0200-000005000000}"/>
    <hyperlink ref="F110" r:id="rId7" xr:uid="{00000000-0004-0000-0200-000006000000}"/>
    <hyperlink ref="F113" r:id="rId8" xr:uid="{00000000-0004-0000-0200-000007000000}"/>
    <hyperlink ref="F123" r:id="rId9" xr:uid="{00000000-0004-0000-0200-000008000000}"/>
    <hyperlink ref="F126" r:id="rId10" xr:uid="{00000000-0004-0000-0200-000009000000}"/>
    <hyperlink ref="F132" r:id="rId11" xr:uid="{00000000-0004-0000-0200-00000A000000}"/>
    <hyperlink ref="F134" r:id="rId12" xr:uid="{00000000-0004-0000-0200-00000B000000}"/>
    <hyperlink ref="F139" r:id="rId13" xr:uid="{00000000-0004-0000-0200-00000C000000}"/>
    <hyperlink ref="F142" r:id="rId14" xr:uid="{00000000-0004-0000-0200-00000D000000}"/>
    <hyperlink ref="F145" r:id="rId15" xr:uid="{00000000-0004-0000-0200-00000E000000}"/>
    <hyperlink ref="F148" r:id="rId16" xr:uid="{00000000-0004-0000-0200-00000F000000}"/>
    <hyperlink ref="F154" r:id="rId17" xr:uid="{00000000-0004-0000-0200-000010000000}"/>
    <hyperlink ref="F161" r:id="rId18" xr:uid="{00000000-0004-0000-0200-000011000000}"/>
    <hyperlink ref="F164" r:id="rId19" xr:uid="{00000000-0004-0000-0200-000012000000}"/>
    <hyperlink ref="F167" r:id="rId20" xr:uid="{00000000-0004-0000-0200-000013000000}"/>
    <hyperlink ref="F169" r:id="rId21" xr:uid="{00000000-0004-0000-0200-000014000000}"/>
    <hyperlink ref="F174" r:id="rId22" xr:uid="{00000000-0004-0000-0200-000015000000}"/>
    <hyperlink ref="F178" r:id="rId23" xr:uid="{00000000-0004-0000-0200-000016000000}"/>
    <hyperlink ref="F182" r:id="rId24" xr:uid="{00000000-0004-0000-0200-000017000000}"/>
    <hyperlink ref="F184" r:id="rId25" xr:uid="{00000000-0004-0000-0200-000018000000}"/>
    <hyperlink ref="F187" r:id="rId26" xr:uid="{00000000-0004-0000-0200-000019000000}"/>
    <hyperlink ref="F193" r:id="rId27" xr:uid="{00000000-0004-0000-0200-00001A000000}"/>
    <hyperlink ref="F196" r:id="rId28" xr:uid="{00000000-0004-0000-0200-00001B000000}"/>
    <hyperlink ref="F209" r:id="rId29" xr:uid="{00000000-0004-0000-0200-00001C000000}"/>
    <hyperlink ref="F218" r:id="rId30" xr:uid="{00000000-0004-0000-0200-00001D000000}"/>
    <hyperlink ref="F226" r:id="rId31" xr:uid="{00000000-0004-0000-0200-00001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67" customWidth="1"/>
    <col min="2" max="2" width="1.6640625" style="167" customWidth="1"/>
    <col min="3" max="4" width="5" style="167" customWidth="1"/>
    <col min="5" max="5" width="11.6640625" style="167" customWidth="1"/>
    <col min="6" max="6" width="9.1640625" style="167" customWidth="1"/>
    <col min="7" max="7" width="5" style="167" customWidth="1"/>
    <col min="8" max="8" width="77.83203125" style="167" customWidth="1"/>
    <col min="9" max="10" width="20" style="167" customWidth="1"/>
    <col min="11" max="11" width="1.6640625" style="167" customWidth="1"/>
  </cols>
  <sheetData>
    <row r="1" spans="2:11" customFormat="1" ht="37.5" customHeight="1"/>
    <row r="2" spans="2:11" customFormat="1" ht="7.5" customHeight="1">
      <c r="B2" s="168"/>
      <c r="C2" s="169"/>
      <c r="D2" s="169"/>
      <c r="E2" s="169"/>
      <c r="F2" s="169"/>
      <c r="G2" s="169"/>
      <c r="H2" s="169"/>
      <c r="I2" s="169"/>
      <c r="J2" s="169"/>
      <c r="K2" s="170"/>
    </row>
    <row r="3" spans="2:11" s="14" customFormat="1" ht="45" customHeight="1">
      <c r="B3" s="171"/>
      <c r="C3" s="305" t="s">
        <v>813</v>
      </c>
      <c r="D3" s="305"/>
      <c r="E3" s="305"/>
      <c r="F3" s="305"/>
      <c r="G3" s="305"/>
      <c r="H3" s="305"/>
      <c r="I3" s="305"/>
      <c r="J3" s="305"/>
      <c r="K3" s="172"/>
    </row>
    <row r="4" spans="2:11" customFormat="1" ht="25.5" customHeight="1">
      <c r="B4" s="173"/>
      <c r="C4" s="310" t="s">
        <v>814</v>
      </c>
      <c r="D4" s="310"/>
      <c r="E4" s="310"/>
      <c r="F4" s="310"/>
      <c r="G4" s="310"/>
      <c r="H4" s="310"/>
      <c r="I4" s="310"/>
      <c r="J4" s="310"/>
      <c r="K4" s="174"/>
    </row>
    <row r="5" spans="2:11" customFormat="1" ht="5.25" customHeight="1">
      <c r="B5" s="173"/>
      <c r="C5" s="175"/>
      <c r="D5" s="175"/>
      <c r="E5" s="175"/>
      <c r="F5" s="175"/>
      <c r="G5" s="175"/>
      <c r="H5" s="175"/>
      <c r="I5" s="175"/>
      <c r="J5" s="175"/>
      <c r="K5" s="174"/>
    </row>
    <row r="6" spans="2:11" customFormat="1" ht="15" customHeight="1">
      <c r="B6" s="173"/>
      <c r="C6" s="309" t="s">
        <v>815</v>
      </c>
      <c r="D6" s="309"/>
      <c r="E6" s="309"/>
      <c r="F6" s="309"/>
      <c r="G6" s="309"/>
      <c r="H6" s="309"/>
      <c r="I6" s="309"/>
      <c r="J6" s="309"/>
      <c r="K6" s="174"/>
    </row>
    <row r="7" spans="2:11" customFormat="1" ht="15" customHeight="1">
      <c r="B7" s="177"/>
      <c r="C7" s="309" t="s">
        <v>816</v>
      </c>
      <c r="D7" s="309"/>
      <c r="E7" s="309"/>
      <c r="F7" s="309"/>
      <c r="G7" s="309"/>
      <c r="H7" s="309"/>
      <c r="I7" s="309"/>
      <c r="J7" s="309"/>
      <c r="K7" s="174"/>
    </row>
    <row r="8" spans="2:11" customFormat="1" ht="12.75" customHeight="1">
      <c r="B8" s="177"/>
      <c r="C8" s="176"/>
      <c r="D8" s="176"/>
      <c r="E8" s="176"/>
      <c r="F8" s="176"/>
      <c r="G8" s="176"/>
      <c r="H8" s="176"/>
      <c r="I8" s="176"/>
      <c r="J8" s="176"/>
      <c r="K8" s="174"/>
    </row>
    <row r="9" spans="2:11" customFormat="1" ht="15" customHeight="1">
      <c r="B9" s="177"/>
      <c r="C9" s="309" t="s">
        <v>817</v>
      </c>
      <c r="D9" s="309"/>
      <c r="E9" s="309"/>
      <c r="F9" s="309"/>
      <c r="G9" s="309"/>
      <c r="H9" s="309"/>
      <c r="I9" s="309"/>
      <c r="J9" s="309"/>
      <c r="K9" s="174"/>
    </row>
    <row r="10" spans="2:11" customFormat="1" ht="15" customHeight="1">
      <c r="B10" s="177"/>
      <c r="C10" s="176"/>
      <c r="D10" s="309" t="s">
        <v>818</v>
      </c>
      <c r="E10" s="309"/>
      <c r="F10" s="309"/>
      <c r="G10" s="309"/>
      <c r="H10" s="309"/>
      <c r="I10" s="309"/>
      <c r="J10" s="309"/>
      <c r="K10" s="174"/>
    </row>
    <row r="11" spans="2:11" customFormat="1" ht="15" customHeight="1">
      <c r="B11" s="177"/>
      <c r="C11" s="178"/>
      <c r="D11" s="309" t="s">
        <v>819</v>
      </c>
      <c r="E11" s="309"/>
      <c r="F11" s="309"/>
      <c r="G11" s="309"/>
      <c r="H11" s="309"/>
      <c r="I11" s="309"/>
      <c r="J11" s="309"/>
      <c r="K11" s="174"/>
    </row>
    <row r="12" spans="2:11" customFormat="1" ht="15" customHeight="1">
      <c r="B12" s="177"/>
      <c r="C12" s="178"/>
      <c r="D12" s="176"/>
      <c r="E12" s="176"/>
      <c r="F12" s="176"/>
      <c r="G12" s="176"/>
      <c r="H12" s="176"/>
      <c r="I12" s="176"/>
      <c r="J12" s="176"/>
      <c r="K12" s="174"/>
    </row>
    <row r="13" spans="2:11" customFormat="1" ht="15" customHeight="1">
      <c r="B13" s="177"/>
      <c r="C13" s="178"/>
      <c r="D13" s="179" t="s">
        <v>820</v>
      </c>
      <c r="E13" s="176"/>
      <c r="F13" s="176"/>
      <c r="G13" s="176"/>
      <c r="H13" s="176"/>
      <c r="I13" s="176"/>
      <c r="J13" s="176"/>
      <c r="K13" s="174"/>
    </row>
    <row r="14" spans="2:11" customFormat="1" ht="12.75" customHeight="1">
      <c r="B14" s="177"/>
      <c r="C14" s="178"/>
      <c r="D14" s="178"/>
      <c r="E14" s="178"/>
      <c r="F14" s="178"/>
      <c r="G14" s="178"/>
      <c r="H14" s="178"/>
      <c r="I14" s="178"/>
      <c r="J14" s="178"/>
      <c r="K14" s="174"/>
    </row>
    <row r="15" spans="2:11" customFormat="1" ht="15" customHeight="1">
      <c r="B15" s="177"/>
      <c r="C15" s="178"/>
      <c r="D15" s="309" t="s">
        <v>821</v>
      </c>
      <c r="E15" s="309"/>
      <c r="F15" s="309"/>
      <c r="G15" s="309"/>
      <c r="H15" s="309"/>
      <c r="I15" s="309"/>
      <c r="J15" s="309"/>
      <c r="K15" s="174"/>
    </row>
    <row r="16" spans="2:11" customFormat="1" ht="15" customHeight="1">
      <c r="B16" s="177"/>
      <c r="C16" s="178"/>
      <c r="D16" s="309" t="s">
        <v>822</v>
      </c>
      <c r="E16" s="309"/>
      <c r="F16" s="309"/>
      <c r="G16" s="309"/>
      <c r="H16" s="309"/>
      <c r="I16" s="309"/>
      <c r="J16" s="309"/>
      <c r="K16" s="174"/>
    </row>
    <row r="17" spans="2:11" customFormat="1" ht="15" customHeight="1">
      <c r="B17" s="177"/>
      <c r="C17" s="178"/>
      <c r="D17" s="309" t="s">
        <v>823</v>
      </c>
      <c r="E17" s="309"/>
      <c r="F17" s="309"/>
      <c r="G17" s="309"/>
      <c r="H17" s="309"/>
      <c r="I17" s="309"/>
      <c r="J17" s="309"/>
      <c r="K17" s="174"/>
    </row>
    <row r="18" spans="2:11" customFormat="1" ht="15" customHeight="1">
      <c r="B18" s="177"/>
      <c r="C18" s="178"/>
      <c r="D18" s="178"/>
      <c r="E18" s="180" t="s">
        <v>81</v>
      </c>
      <c r="F18" s="309" t="s">
        <v>824</v>
      </c>
      <c r="G18" s="309"/>
      <c r="H18" s="309"/>
      <c r="I18" s="309"/>
      <c r="J18" s="309"/>
      <c r="K18" s="174"/>
    </row>
    <row r="19" spans="2:11" customFormat="1" ht="15" customHeight="1">
      <c r="B19" s="177"/>
      <c r="C19" s="178"/>
      <c r="D19" s="178"/>
      <c r="E19" s="180" t="s">
        <v>825</v>
      </c>
      <c r="F19" s="309" t="s">
        <v>826</v>
      </c>
      <c r="G19" s="309"/>
      <c r="H19" s="309"/>
      <c r="I19" s="309"/>
      <c r="J19" s="309"/>
      <c r="K19" s="174"/>
    </row>
    <row r="20" spans="2:11" customFormat="1" ht="15" customHeight="1">
      <c r="B20" s="177"/>
      <c r="C20" s="178"/>
      <c r="D20" s="178"/>
      <c r="E20" s="180" t="s">
        <v>827</v>
      </c>
      <c r="F20" s="309" t="s">
        <v>828</v>
      </c>
      <c r="G20" s="309"/>
      <c r="H20" s="309"/>
      <c r="I20" s="309"/>
      <c r="J20" s="309"/>
      <c r="K20" s="174"/>
    </row>
    <row r="21" spans="2:11" customFormat="1" ht="15" customHeight="1">
      <c r="B21" s="177"/>
      <c r="C21" s="178"/>
      <c r="D21" s="178"/>
      <c r="E21" s="180" t="s">
        <v>829</v>
      </c>
      <c r="F21" s="309" t="s">
        <v>830</v>
      </c>
      <c r="G21" s="309"/>
      <c r="H21" s="309"/>
      <c r="I21" s="309"/>
      <c r="J21" s="309"/>
      <c r="K21" s="174"/>
    </row>
    <row r="22" spans="2:11" customFormat="1" ht="15" customHeight="1">
      <c r="B22" s="177"/>
      <c r="C22" s="178"/>
      <c r="D22" s="178"/>
      <c r="E22" s="180" t="s">
        <v>831</v>
      </c>
      <c r="F22" s="309" t="s">
        <v>832</v>
      </c>
      <c r="G22" s="309"/>
      <c r="H22" s="309"/>
      <c r="I22" s="309"/>
      <c r="J22" s="309"/>
      <c r="K22" s="174"/>
    </row>
    <row r="23" spans="2:11" customFormat="1" ht="15" customHeight="1">
      <c r="B23" s="177"/>
      <c r="C23" s="178"/>
      <c r="D23" s="178"/>
      <c r="E23" s="180" t="s">
        <v>833</v>
      </c>
      <c r="F23" s="309" t="s">
        <v>834</v>
      </c>
      <c r="G23" s="309"/>
      <c r="H23" s="309"/>
      <c r="I23" s="309"/>
      <c r="J23" s="309"/>
      <c r="K23" s="174"/>
    </row>
    <row r="24" spans="2:11" customFormat="1" ht="12.75" customHeight="1">
      <c r="B24" s="177"/>
      <c r="C24" s="178"/>
      <c r="D24" s="178"/>
      <c r="E24" s="178"/>
      <c r="F24" s="178"/>
      <c r="G24" s="178"/>
      <c r="H24" s="178"/>
      <c r="I24" s="178"/>
      <c r="J24" s="178"/>
      <c r="K24" s="174"/>
    </row>
    <row r="25" spans="2:11" customFormat="1" ht="15" customHeight="1">
      <c r="B25" s="177"/>
      <c r="C25" s="309" t="s">
        <v>835</v>
      </c>
      <c r="D25" s="309"/>
      <c r="E25" s="309"/>
      <c r="F25" s="309"/>
      <c r="G25" s="309"/>
      <c r="H25" s="309"/>
      <c r="I25" s="309"/>
      <c r="J25" s="309"/>
      <c r="K25" s="174"/>
    </row>
    <row r="26" spans="2:11" customFormat="1" ht="15" customHeight="1">
      <c r="B26" s="177"/>
      <c r="C26" s="309" t="s">
        <v>836</v>
      </c>
      <c r="D26" s="309"/>
      <c r="E26" s="309"/>
      <c r="F26" s="309"/>
      <c r="G26" s="309"/>
      <c r="H26" s="309"/>
      <c r="I26" s="309"/>
      <c r="J26" s="309"/>
      <c r="K26" s="174"/>
    </row>
    <row r="27" spans="2:11" customFormat="1" ht="15" customHeight="1">
      <c r="B27" s="177"/>
      <c r="C27" s="176"/>
      <c r="D27" s="309" t="s">
        <v>837</v>
      </c>
      <c r="E27" s="309"/>
      <c r="F27" s="309"/>
      <c r="G27" s="309"/>
      <c r="H27" s="309"/>
      <c r="I27" s="309"/>
      <c r="J27" s="309"/>
      <c r="K27" s="174"/>
    </row>
    <row r="28" spans="2:11" customFormat="1" ht="15" customHeight="1">
      <c r="B28" s="177"/>
      <c r="C28" s="178"/>
      <c r="D28" s="309" t="s">
        <v>838</v>
      </c>
      <c r="E28" s="309"/>
      <c r="F28" s="309"/>
      <c r="G28" s="309"/>
      <c r="H28" s="309"/>
      <c r="I28" s="309"/>
      <c r="J28" s="309"/>
      <c r="K28" s="174"/>
    </row>
    <row r="29" spans="2:11" customFormat="1" ht="12.75" customHeight="1">
      <c r="B29" s="177"/>
      <c r="C29" s="178"/>
      <c r="D29" s="178"/>
      <c r="E29" s="178"/>
      <c r="F29" s="178"/>
      <c r="G29" s="178"/>
      <c r="H29" s="178"/>
      <c r="I29" s="178"/>
      <c r="J29" s="178"/>
      <c r="K29" s="174"/>
    </row>
    <row r="30" spans="2:11" customFormat="1" ht="15" customHeight="1">
      <c r="B30" s="177"/>
      <c r="C30" s="178"/>
      <c r="D30" s="309" t="s">
        <v>839</v>
      </c>
      <c r="E30" s="309"/>
      <c r="F30" s="309"/>
      <c r="G30" s="309"/>
      <c r="H30" s="309"/>
      <c r="I30" s="309"/>
      <c r="J30" s="309"/>
      <c r="K30" s="174"/>
    </row>
    <row r="31" spans="2:11" customFormat="1" ht="15" customHeight="1">
      <c r="B31" s="177"/>
      <c r="C31" s="178"/>
      <c r="D31" s="309" t="s">
        <v>840</v>
      </c>
      <c r="E31" s="309"/>
      <c r="F31" s="309"/>
      <c r="G31" s="309"/>
      <c r="H31" s="309"/>
      <c r="I31" s="309"/>
      <c r="J31" s="309"/>
      <c r="K31" s="174"/>
    </row>
    <row r="32" spans="2:11" customFormat="1" ht="12.75" customHeight="1">
      <c r="B32" s="177"/>
      <c r="C32" s="178"/>
      <c r="D32" s="178"/>
      <c r="E32" s="178"/>
      <c r="F32" s="178"/>
      <c r="G32" s="178"/>
      <c r="H32" s="178"/>
      <c r="I32" s="178"/>
      <c r="J32" s="178"/>
      <c r="K32" s="174"/>
    </row>
    <row r="33" spans="2:11" customFormat="1" ht="15" customHeight="1">
      <c r="B33" s="177"/>
      <c r="C33" s="178"/>
      <c r="D33" s="309" t="s">
        <v>841</v>
      </c>
      <c r="E33" s="309"/>
      <c r="F33" s="309"/>
      <c r="G33" s="309"/>
      <c r="H33" s="309"/>
      <c r="I33" s="309"/>
      <c r="J33" s="309"/>
      <c r="K33" s="174"/>
    </row>
    <row r="34" spans="2:11" customFormat="1" ht="15" customHeight="1">
      <c r="B34" s="177"/>
      <c r="C34" s="178"/>
      <c r="D34" s="309" t="s">
        <v>842</v>
      </c>
      <c r="E34" s="309"/>
      <c r="F34" s="309"/>
      <c r="G34" s="309"/>
      <c r="H34" s="309"/>
      <c r="I34" s="309"/>
      <c r="J34" s="309"/>
      <c r="K34" s="174"/>
    </row>
    <row r="35" spans="2:11" customFormat="1" ht="15" customHeight="1">
      <c r="B35" s="177"/>
      <c r="C35" s="178"/>
      <c r="D35" s="309" t="s">
        <v>843</v>
      </c>
      <c r="E35" s="309"/>
      <c r="F35" s="309"/>
      <c r="G35" s="309"/>
      <c r="H35" s="309"/>
      <c r="I35" s="309"/>
      <c r="J35" s="309"/>
      <c r="K35" s="174"/>
    </row>
    <row r="36" spans="2:11" customFormat="1" ht="15" customHeight="1">
      <c r="B36" s="177"/>
      <c r="C36" s="178"/>
      <c r="D36" s="176"/>
      <c r="E36" s="179" t="s">
        <v>107</v>
      </c>
      <c r="F36" s="176"/>
      <c r="G36" s="309" t="s">
        <v>844</v>
      </c>
      <c r="H36" s="309"/>
      <c r="I36" s="309"/>
      <c r="J36" s="309"/>
      <c r="K36" s="174"/>
    </row>
    <row r="37" spans="2:11" customFormat="1" ht="30.75" customHeight="1">
      <c r="B37" s="177"/>
      <c r="C37" s="178"/>
      <c r="D37" s="176"/>
      <c r="E37" s="179" t="s">
        <v>845</v>
      </c>
      <c r="F37" s="176"/>
      <c r="G37" s="309" t="s">
        <v>846</v>
      </c>
      <c r="H37" s="309"/>
      <c r="I37" s="309"/>
      <c r="J37" s="309"/>
      <c r="K37" s="174"/>
    </row>
    <row r="38" spans="2:11" customFormat="1" ht="15" customHeight="1">
      <c r="B38" s="177"/>
      <c r="C38" s="178"/>
      <c r="D38" s="176"/>
      <c r="E38" s="179" t="s">
        <v>55</v>
      </c>
      <c r="F38" s="176"/>
      <c r="G38" s="309" t="s">
        <v>847</v>
      </c>
      <c r="H38" s="309"/>
      <c r="I38" s="309"/>
      <c r="J38" s="309"/>
      <c r="K38" s="174"/>
    </row>
    <row r="39" spans="2:11" customFormat="1" ht="15" customHeight="1">
      <c r="B39" s="177"/>
      <c r="C39" s="178"/>
      <c r="D39" s="176"/>
      <c r="E39" s="179" t="s">
        <v>56</v>
      </c>
      <c r="F39" s="176"/>
      <c r="G39" s="309" t="s">
        <v>848</v>
      </c>
      <c r="H39" s="309"/>
      <c r="I39" s="309"/>
      <c r="J39" s="309"/>
      <c r="K39" s="174"/>
    </row>
    <row r="40" spans="2:11" customFormat="1" ht="15" customHeight="1">
      <c r="B40" s="177"/>
      <c r="C40" s="178"/>
      <c r="D40" s="176"/>
      <c r="E40" s="179" t="s">
        <v>108</v>
      </c>
      <c r="F40" s="176"/>
      <c r="G40" s="309" t="s">
        <v>849</v>
      </c>
      <c r="H40" s="309"/>
      <c r="I40" s="309"/>
      <c r="J40" s="309"/>
      <c r="K40" s="174"/>
    </row>
    <row r="41" spans="2:11" customFormat="1" ht="15" customHeight="1">
      <c r="B41" s="177"/>
      <c r="C41" s="178"/>
      <c r="D41" s="176"/>
      <c r="E41" s="179" t="s">
        <v>109</v>
      </c>
      <c r="F41" s="176"/>
      <c r="G41" s="309" t="s">
        <v>850</v>
      </c>
      <c r="H41" s="309"/>
      <c r="I41" s="309"/>
      <c r="J41" s="309"/>
      <c r="K41" s="174"/>
    </row>
    <row r="42" spans="2:11" customFormat="1" ht="15" customHeight="1">
      <c r="B42" s="177"/>
      <c r="C42" s="178"/>
      <c r="D42" s="176"/>
      <c r="E42" s="179" t="s">
        <v>851</v>
      </c>
      <c r="F42" s="176"/>
      <c r="G42" s="309" t="s">
        <v>852</v>
      </c>
      <c r="H42" s="309"/>
      <c r="I42" s="309"/>
      <c r="J42" s="309"/>
      <c r="K42" s="174"/>
    </row>
    <row r="43" spans="2:11" customFormat="1" ht="15" customHeight="1">
      <c r="B43" s="177"/>
      <c r="C43" s="178"/>
      <c r="D43" s="176"/>
      <c r="E43" s="179"/>
      <c r="F43" s="176"/>
      <c r="G43" s="309" t="s">
        <v>853</v>
      </c>
      <c r="H43" s="309"/>
      <c r="I43" s="309"/>
      <c r="J43" s="309"/>
      <c r="K43" s="174"/>
    </row>
    <row r="44" spans="2:11" customFormat="1" ht="15" customHeight="1">
      <c r="B44" s="177"/>
      <c r="C44" s="178"/>
      <c r="D44" s="176"/>
      <c r="E44" s="179" t="s">
        <v>854</v>
      </c>
      <c r="F44" s="176"/>
      <c r="G44" s="309" t="s">
        <v>855</v>
      </c>
      <c r="H44" s="309"/>
      <c r="I44" s="309"/>
      <c r="J44" s="309"/>
      <c r="K44" s="174"/>
    </row>
    <row r="45" spans="2:11" customFormat="1" ht="15" customHeight="1">
      <c r="B45" s="177"/>
      <c r="C45" s="178"/>
      <c r="D45" s="176"/>
      <c r="E45" s="179" t="s">
        <v>111</v>
      </c>
      <c r="F45" s="176"/>
      <c r="G45" s="309" t="s">
        <v>856</v>
      </c>
      <c r="H45" s="309"/>
      <c r="I45" s="309"/>
      <c r="J45" s="309"/>
      <c r="K45" s="174"/>
    </row>
    <row r="46" spans="2:11" customFormat="1" ht="12.75" customHeight="1">
      <c r="B46" s="177"/>
      <c r="C46" s="178"/>
      <c r="D46" s="176"/>
      <c r="E46" s="176"/>
      <c r="F46" s="176"/>
      <c r="G46" s="176"/>
      <c r="H46" s="176"/>
      <c r="I46" s="176"/>
      <c r="J46" s="176"/>
      <c r="K46" s="174"/>
    </row>
    <row r="47" spans="2:11" customFormat="1" ht="15" customHeight="1">
      <c r="B47" s="177"/>
      <c r="C47" s="178"/>
      <c r="D47" s="309" t="s">
        <v>857</v>
      </c>
      <c r="E47" s="309"/>
      <c r="F47" s="309"/>
      <c r="G47" s="309"/>
      <c r="H47" s="309"/>
      <c r="I47" s="309"/>
      <c r="J47" s="309"/>
      <c r="K47" s="174"/>
    </row>
    <row r="48" spans="2:11" customFormat="1" ht="15" customHeight="1">
      <c r="B48" s="177"/>
      <c r="C48" s="178"/>
      <c r="D48" s="178"/>
      <c r="E48" s="309" t="s">
        <v>858</v>
      </c>
      <c r="F48" s="309"/>
      <c r="G48" s="309"/>
      <c r="H48" s="309"/>
      <c r="I48" s="309"/>
      <c r="J48" s="309"/>
      <c r="K48" s="174"/>
    </row>
    <row r="49" spans="2:11" customFormat="1" ht="15" customHeight="1">
      <c r="B49" s="177"/>
      <c r="C49" s="178"/>
      <c r="D49" s="178"/>
      <c r="E49" s="309" t="s">
        <v>859</v>
      </c>
      <c r="F49" s="309"/>
      <c r="G49" s="309"/>
      <c r="H49" s="309"/>
      <c r="I49" s="309"/>
      <c r="J49" s="309"/>
      <c r="K49" s="174"/>
    </row>
    <row r="50" spans="2:11" customFormat="1" ht="15" customHeight="1">
      <c r="B50" s="177"/>
      <c r="C50" s="178"/>
      <c r="D50" s="178"/>
      <c r="E50" s="309" t="s">
        <v>860</v>
      </c>
      <c r="F50" s="309"/>
      <c r="G50" s="309"/>
      <c r="H50" s="309"/>
      <c r="I50" s="309"/>
      <c r="J50" s="309"/>
      <c r="K50" s="174"/>
    </row>
    <row r="51" spans="2:11" customFormat="1" ht="15" customHeight="1">
      <c r="B51" s="177"/>
      <c r="C51" s="178"/>
      <c r="D51" s="309" t="s">
        <v>861</v>
      </c>
      <c r="E51" s="309"/>
      <c r="F51" s="309"/>
      <c r="G51" s="309"/>
      <c r="H51" s="309"/>
      <c r="I51" s="309"/>
      <c r="J51" s="309"/>
      <c r="K51" s="174"/>
    </row>
    <row r="52" spans="2:11" customFormat="1" ht="25.5" customHeight="1">
      <c r="B52" s="173"/>
      <c r="C52" s="310" t="s">
        <v>862</v>
      </c>
      <c r="D52" s="310"/>
      <c r="E52" s="310"/>
      <c r="F52" s="310"/>
      <c r="G52" s="310"/>
      <c r="H52" s="310"/>
      <c r="I52" s="310"/>
      <c r="J52" s="310"/>
      <c r="K52" s="174"/>
    </row>
    <row r="53" spans="2:11" customFormat="1" ht="5.25" customHeight="1">
      <c r="B53" s="173"/>
      <c r="C53" s="175"/>
      <c r="D53" s="175"/>
      <c r="E53" s="175"/>
      <c r="F53" s="175"/>
      <c r="G53" s="175"/>
      <c r="H53" s="175"/>
      <c r="I53" s="175"/>
      <c r="J53" s="175"/>
      <c r="K53" s="174"/>
    </row>
    <row r="54" spans="2:11" customFormat="1" ht="15" customHeight="1">
      <c r="B54" s="173"/>
      <c r="C54" s="309" t="s">
        <v>863</v>
      </c>
      <c r="D54" s="309"/>
      <c r="E54" s="309"/>
      <c r="F54" s="309"/>
      <c r="G54" s="309"/>
      <c r="H54" s="309"/>
      <c r="I54" s="309"/>
      <c r="J54" s="309"/>
      <c r="K54" s="174"/>
    </row>
    <row r="55" spans="2:11" customFormat="1" ht="15" customHeight="1">
      <c r="B55" s="173"/>
      <c r="C55" s="309" t="s">
        <v>864</v>
      </c>
      <c r="D55" s="309"/>
      <c r="E55" s="309"/>
      <c r="F55" s="309"/>
      <c r="G55" s="309"/>
      <c r="H55" s="309"/>
      <c r="I55" s="309"/>
      <c r="J55" s="309"/>
      <c r="K55" s="174"/>
    </row>
    <row r="56" spans="2:11" customFormat="1" ht="12.75" customHeight="1">
      <c r="B56" s="173"/>
      <c r="C56" s="176"/>
      <c r="D56" s="176"/>
      <c r="E56" s="176"/>
      <c r="F56" s="176"/>
      <c r="G56" s="176"/>
      <c r="H56" s="176"/>
      <c r="I56" s="176"/>
      <c r="J56" s="176"/>
      <c r="K56" s="174"/>
    </row>
    <row r="57" spans="2:11" customFormat="1" ht="15" customHeight="1">
      <c r="B57" s="173"/>
      <c r="C57" s="309" t="s">
        <v>865</v>
      </c>
      <c r="D57" s="309"/>
      <c r="E57" s="309"/>
      <c r="F57" s="309"/>
      <c r="G57" s="309"/>
      <c r="H57" s="309"/>
      <c r="I57" s="309"/>
      <c r="J57" s="309"/>
      <c r="K57" s="174"/>
    </row>
    <row r="58" spans="2:11" customFormat="1" ht="15" customHeight="1">
      <c r="B58" s="173"/>
      <c r="C58" s="178"/>
      <c r="D58" s="309" t="s">
        <v>866</v>
      </c>
      <c r="E58" s="309"/>
      <c r="F58" s="309"/>
      <c r="G58" s="309"/>
      <c r="H58" s="309"/>
      <c r="I58" s="309"/>
      <c r="J58" s="309"/>
      <c r="K58" s="174"/>
    </row>
    <row r="59" spans="2:11" customFormat="1" ht="15" customHeight="1">
      <c r="B59" s="173"/>
      <c r="C59" s="178"/>
      <c r="D59" s="309" t="s">
        <v>867</v>
      </c>
      <c r="E59" s="309"/>
      <c r="F59" s="309"/>
      <c r="G59" s="309"/>
      <c r="H59" s="309"/>
      <c r="I59" s="309"/>
      <c r="J59" s="309"/>
      <c r="K59" s="174"/>
    </row>
    <row r="60" spans="2:11" customFormat="1" ht="15" customHeight="1">
      <c r="B60" s="173"/>
      <c r="C60" s="178"/>
      <c r="D60" s="309" t="s">
        <v>868</v>
      </c>
      <c r="E60" s="309"/>
      <c r="F60" s="309"/>
      <c r="G60" s="309"/>
      <c r="H60" s="309"/>
      <c r="I60" s="309"/>
      <c r="J60" s="309"/>
      <c r="K60" s="174"/>
    </row>
    <row r="61" spans="2:11" customFormat="1" ht="15" customHeight="1">
      <c r="B61" s="173"/>
      <c r="C61" s="178"/>
      <c r="D61" s="309" t="s">
        <v>869</v>
      </c>
      <c r="E61" s="309"/>
      <c r="F61" s="309"/>
      <c r="G61" s="309"/>
      <c r="H61" s="309"/>
      <c r="I61" s="309"/>
      <c r="J61" s="309"/>
      <c r="K61" s="174"/>
    </row>
    <row r="62" spans="2:11" customFormat="1" ht="15" customHeight="1">
      <c r="B62" s="173"/>
      <c r="C62" s="178"/>
      <c r="D62" s="308" t="s">
        <v>870</v>
      </c>
      <c r="E62" s="308"/>
      <c r="F62" s="308"/>
      <c r="G62" s="308"/>
      <c r="H62" s="308"/>
      <c r="I62" s="308"/>
      <c r="J62" s="308"/>
      <c r="K62" s="174"/>
    </row>
    <row r="63" spans="2:11" customFormat="1" ht="15" customHeight="1">
      <c r="B63" s="173"/>
      <c r="C63" s="178"/>
      <c r="D63" s="309" t="s">
        <v>871</v>
      </c>
      <c r="E63" s="309"/>
      <c r="F63" s="309"/>
      <c r="G63" s="309"/>
      <c r="H63" s="309"/>
      <c r="I63" s="309"/>
      <c r="J63" s="309"/>
      <c r="K63" s="174"/>
    </row>
    <row r="64" spans="2:11" customFormat="1" ht="12.75" customHeight="1">
      <c r="B64" s="173"/>
      <c r="C64" s="178"/>
      <c r="D64" s="178"/>
      <c r="E64" s="181"/>
      <c r="F64" s="178"/>
      <c r="G64" s="178"/>
      <c r="H64" s="178"/>
      <c r="I64" s="178"/>
      <c r="J64" s="178"/>
      <c r="K64" s="174"/>
    </row>
    <row r="65" spans="2:11" customFormat="1" ht="15" customHeight="1">
      <c r="B65" s="173"/>
      <c r="C65" s="178"/>
      <c r="D65" s="309" t="s">
        <v>872</v>
      </c>
      <c r="E65" s="309"/>
      <c r="F65" s="309"/>
      <c r="G65" s="309"/>
      <c r="H65" s="309"/>
      <c r="I65" s="309"/>
      <c r="J65" s="309"/>
      <c r="K65" s="174"/>
    </row>
    <row r="66" spans="2:11" customFormat="1" ht="15" customHeight="1">
      <c r="B66" s="173"/>
      <c r="C66" s="178"/>
      <c r="D66" s="308" t="s">
        <v>873</v>
      </c>
      <c r="E66" s="308"/>
      <c r="F66" s="308"/>
      <c r="G66" s="308"/>
      <c r="H66" s="308"/>
      <c r="I66" s="308"/>
      <c r="J66" s="308"/>
      <c r="K66" s="174"/>
    </row>
    <row r="67" spans="2:11" customFormat="1" ht="15" customHeight="1">
      <c r="B67" s="173"/>
      <c r="C67" s="178"/>
      <c r="D67" s="309" t="s">
        <v>874</v>
      </c>
      <c r="E67" s="309"/>
      <c r="F67" s="309"/>
      <c r="G67" s="309"/>
      <c r="H67" s="309"/>
      <c r="I67" s="309"/>
      <c r="J67" s="309"/>
      <c r="K67" s="174"/>
    </row>
    <row r="68" spans="2:11" customFormat="1" ht="15" customHeight="1">
      <c r="B68" s="173"/>
      <c r="C68" s="178"/>
      <c r="D68" s="309" t="s">
        <v>875</v>
      </c>
      <c r="E68" s="309"/>
      <c r="F68" s="309"/>
      <c r="G68" s="309"/>
      <c r="H68" s="309"/>
      <c r="I68" s="309"/>
      <c r="J68" s="309"/>
      <c r="K68" s="174"/>
    </row>
    <row r="69" spans="2:11" customFormat="1" ht="15" customHeight="1">
      <c r="B69" s="173"/>
      <c r="C69" s="178"/>
      <c r="D69" s="309" t="s">
        <v>876</v>
      </c>
      <c r="E69" s="309"/>
      <c r="F69" s="309"/>
      <c r="G69" s="309"/>
      <c r="H69" s="309"/>
      <c r="I69" s="309"/>
      <c r="J69" s="309"/>
      <c r="K69" s="174"/>
    </row>
    <row r="70" spans="2:11" customFormat="1" ht="15" customHeight="1">
      <c r="B70" s="173"/>
      <c r="C70" s="178"/>
      <c r="D70" s="309" t="s">
        <v>877</v>
      </c>
      <c r="E70" s="309"/>
      <c r="F70" s="309"/>
      <c r="G70" s="309"/>
      <c r="H70" s="309"/>
      <c r="I70" s="309"/>
      <c r="J70" s="309"/>
      <c r="K70" s="174"/>
    </row>
    <row r="71" spans="2:11" customFormat="1" ht="12.75" customHeight="1">
      <c r="B71" s="182"/>
      <c r="C71" s="183"/>
      <c r="D71" s="183"/>
      <c r="E71" s="183"/>
      <c r="F71" s="183"/>
      <c r="G71" s="183"/>
      <c r="H71" s="183"/>
      <c r="I71" s="183"/>
      <c r="J71" s="183"/>
      <c r="K71" s="184"/>
    </row>
    <row r="72" spans="2:11" customFormat="1" ht="18.75" customHeight="1">
      <c r="B72" s="185"/>
      <c r="C72" s="185"/>
      <c r="D72" s="185"/>
      <c r="E72" s="185"/>
      <c r="F72" s="185"/>
      <c r="G72" s="185"/>
      <c r="H72" s="185"/>
      <c r="I72" s="185"/>
      <c r="J72" s="185"/>
      <c r="K72" s="186"/>
    </row>
    <row r="73" spans="2:11" customFormat="1" ht="18.75" customHeight="1">
      <c r="B73" s="186"/>
      <c r="C73" s="186"/>
      <c r="D73" s="186"/>
      <c r="E73" s="186"/>
      <c r="F73" s="186"/>
      <c r="G73" s="186"/>
      <c r="H73" s="186"/>
      <c r="I73" s="186"/>
      <c r="J73" s="186"/>
      <c r="K73" s="186"/>
    </row>
    <row r="74" spans="2:11" customFormat="1" ht="7.5" customHeight="1">
      <c r="B74" s="187"/>
      <c r="C74" s="188"/>
      <c r="D74" s="188"/>
      <c r="E74" s="188"/>
      <c r="F74" s="188"/>
      <c r="G74" s="188"/>
      <c r="H74" s="188"/>
      <c r="I74" s="188"/>
      <c r="J74" s="188"/>
      <c r="K74" s="189"/>
    </row>
    <row r="75" spans="2:11" customFormat="1" ht="45" customHeight="1">
      <c r="B75" s="190"/>
      <c r="C75" s="307" t="s">
        <v>878</v>
      </c>
      <c r="D75" s="307"/>
      <c r="E75" s="307"/>
      <c r="F75" s="307"/>
      <c r="G75" s="307"/>
      <c r="H75" s="307"/>
      <c r="I75" s="307"/>
      <c r="J75" s="307"/>
      <c r="K75" s="191"/>
    </row>
    <row r="76" spans="2:11" customFormat="1" ht="17.25" customHeight="1">
      <c r="B76" s="190"/>
      <c r="C76" s="192" t="s">
        <v>879</v>
      </c>
      <c r="D76" s="192"/>
      <c r="E76" s="192"/>
      <c r="F76" s="192" t="s">
        <v>880</v>
      </c>
      <c r="G76" s="193"/>
      <c r="H76" s="192" t="s">
        <v>56</v>
      </c>
      <c r="I76" s="192" t="s">
        <v>59</v>
      </c>
      <c r="J76" s="192" t="s">
        <v>881</v>
      </c>
      <c r="K76" s="191"/>
    </row>
    <row r="77" spans="2:11" customFormat="1" ht="17.25" customHeight="1">
      <c r="B77" s="190"/>
      <c r="C77" s="194" t="s">
        <v>882</v>
      </c>
      <c r="D77" s="194"/>
      <c r="E77" s="194"/>
      <c r="F77" s="195" t="s">
        <v>883</v>
      </c>
      <c r="G77" s="196"/>
      <c r="H77" s="194"/>
      <c r="I77" s="194"/>
      <c r="J77" s="194" t="s">
        <v>884</v>
      </c>
      <c r="K77" s="191"/>
    </row>
    <row r="78" spans="2:11" customFormat="1" ht="5.25" customHeight="1">
      <c r="B78" s="190"/>
      <c r="C78" s="197"/>
      <c r="D78" s="197"/>
      <c r="E78" s="197"/>
      <c r="F78" s="197"/>
      <c r="G78" s="198"/>
      <c r="H78" s="197"/>
      <c r="I78" s="197"/>
      <c r="J78" s="197"/>
      <c r="K78" s="191"/>
    </row>
    <row r="79" spans="2:11" customFormat="1" ht="15" customHeight="1">
      <c r="B79" s="190"/>
      <c r="C79" s="179" t="s">
        <v>55</v>
      </c>
      <c r="D79" s="199"/>
      <c r="E79" s="199"/>
      <c r="F79" s="200" t="s">
        <v>885</v>
      </c>
      <c r="G79" s="201"/>
      <c r="H79" s="179" t="s">
        <v>886</v>
      </c>
      <c r="I79" s="179" t="s">
        <v>887</v>
      </c>
      <c r="J79" s="179">
        <v>20</v>
      </c>
      <c r="K79" s="191"/>
    </row>
    <row r="80" spans="2:11" customFormat="1" ht="15" customHeight="1">
      <c r="B80" s="190"/>
      <c r="C80" s="179" t="s">
        <v>888</v>
      </c>
      <c r="D80" s="179"/>
      <c r="E80" s="179"/>
      <c r="F80" s="200" t="s">
        <v>885</v>
      </c>
      <c r="G80" s="201"/>
      <c r="H80" s="179" t="s">
        <v>889</v>
      </c>
      <c r="I80" s="179" t="s">
        <v>887</v>
      </c>
      <c r="J80" s="179">
        <v>120</v>
      </c>
      <c r="K80" s="191"/>
    </row>
    <row r="81" spans="2:11" customFormat="1" ht="15" customHeight="1">
      <c r="B81" s="202"/>
      <c r="C81" s="179" t="s">
        <v>890</v>
      </c>
      <c r="D81" s="179"/>
      <c r="E81" s="179"/>
      <c r="F81" s="200" t="s">
        <v>891</v>
      </c>
      <c r="G81" s="201"/>
      <c r="H81" s="179" t="s">
        <v>892</v>
      </c>
      <c r="I81" s="179" t="s">
        <v>887</v>
      </c>
      <c r="J81" s="179">
        <v>50</v>
      </c>
      <c r="K81" s="191"/>
    </row>
    <row r="82" spans="2:11" customFormat="1" ht="15" customHeight="1">
      <c r="B82" s="202"/>
      <c r="C82" s="179" t="s">
        <v>893</v>
      </c>
      <c r="D82" s="179"/>
      <c r="E82" s="179"/>
      <c r="F82" s="200" t="s">
        <v>885</v>
      </c>
      <c r="G82" s="201"/>
      <c r="H82" s="179" t="s">
        <v>894</v>
      </c>
      <c r="I82" s="179" t="s">
        <v>895</v>
      </c>
      <c r="J82" s="179"/>
      <c r="K82" s="191"/>
    </row>
    <row r="83" spans="2:11" customFormat="1" ht="15" customHeight="1">
      <c r="B83" s="202"/>
      <c r="C83" s="179" t="s">
        <v>896</v>
      </c>
      <c r="D83" s="179"/>
      <c r="E83" s="179"/>
      <c r="F83" s="200" t="s">
        <v>891</v>
      </c>
      <c r="G83" s="179"/>
      <c r="H83" s="179" t="s">
        <v>897</v>
      </c>
      <c r="I83" s="179" t="s">
        <v>887</v>
      </c>
      <c r="J83" s="179">
        <v>15</v>
      </c>
      <c r="K83" s="191"/>
    </row>
    <row r="84" spans="2:11" customFormat="1" ht="15" customHeight="1">
      <c r="B84" s="202"/>
      <c r="C84" s="179" t="s">
        <v>898</v>
      </c>
      <c r="D84" s="179"/>
      <c r="E84" s="179"/>
      <c r="F84" s="200" t="s">
        <v>891</v>
      </c>
      <c r="G84" s="179"/>
      <c r="H84" s="179" t="s">
        <v>899</v>
      </c>
      <c r="I84" s="179" t="s">
        <v>887</v>
      </c>
      <c r="J84" s="179">
        <v>15</v>
      </c>
      <c r="K84" s="191"/>
    </row>
    <row r="85" spans="2:11" customFormat="1" ht="15" customHeight="1">
      <c r="B85" s="202"/>
      <c r="C85" s="179" t="s">
        <v>900</v>
      </c>
      <c r="D85" s="179"/>
      <c r="E85" s="179"/>
      <c r="F85" s="200" t="s">
        <v>891</v>
      </c>
      <c r="G85" s="179"/>
      <c r="H85" s="179" t="s">
        <v>901</v>
      </c>
      <c r="I85" s="179" t="s">
        <v>887</v>
      </c>
      <c r="J85" s="179">
        <v>20</v>
      </c>
      <c r="K85" s="191"/>
    </row>
    <row r="86" spans="2:11" customFormat="1" ht="15" customHeight="1">
      <c r="B86" s="202"/>
      <c r="C86" s="179" t="s">
        <v>902</v>
      </c>
      <c r="D86" s="179"/>
      <c r="E86" s="179"/>
      <c r="F86" s="200" t="s">
        <v>891</v>
      </c>
      <c r="G86" s="179"/>
      <c r="H86" s="179" t="s">
        <v>903</v>
      </c>
      <c r="I86" s="179" t="s">
        <v>887</v>
      </c>
      <c r="J86" s="179">
        <v>20</v>
      </c>
      <c r="K86" s="191"/>
    </row>
    <row r="87" spans="2:11" customFormat="1" ht="15" customHeight="1">
      <c r="B87" s="202"/>
      <c r="C87" s="179" t="s">
        <v>904</v>
      </c>
      <c r="D87" s="179"/>
      <c r="E87" s="179"/>
      <c r="F87" s="200" t="s">
        <v>891</v>
      </c>
      <c r="G87" s="201"/>
      <c r="H87" s="179" t="s">
        <v>905</v>
      </c>
      <c r="I87" s="179" t="s">
        <v>887</v>
      </c>
      <c r="J87" s="179">
        <v>50</v>
      </c>
      <c r="K87" s="191"/>
    </row>
    <row r="88" spans="2:11" customFormat="1" ht="15" customHeight="1">
      <c r="B88" s="202"/>
      <c r="C88" s="179" t="s">
        <v>906</v>
      </c>
      <c r="D88" s="179"/>
      <c r="E88" s="179"/>
      <c r="F88" s="200" t="s">
        <v>891</v>
      </c>
      <c r="G88" s="201"/>
      <c r="H88" s="179" t="s">
        <v>907</v>
      </c>
      <c r="I88" s="179" t="s">
        <v>887</v>
      </c>
      <c r="J88" s="179">
        <v>20</v>
      </c>
      <c r="K88" s="191"/>
    </row>
    <row r="89" spans="2:11" customFormat="1" ht="15" customHeight="1">
      <c r="B89" s="202"/>
      <c r="C89" s="179" t="s">
        <v>908</v>
      </c>
      <c r="D89" s="179"/>
      <c r="E89" s="179"/>
      <c r="F89" s="200" t="s">
        <v>891</v>
      </c>
      <c r="G89" s="201"/>
      <c r="H89" s="179" t="s">
        <v>909</v>
      </c>
      <c r="I89" s="179" t="s">
        <v>887</v>
      </c>
      <c r="J89" s="179">
        <v>20</v>
      </c>
      <c r="K89" s="191"/>
    </row>
    <row r="90" spans="2:11" customFormat="1" ht="15" customHeight="1">
      <c r="B90" s="202"/>
      <c r="C90" s="179" t="s">
        <v>910</v>
      </c>
      <c r="D90" s="179"/>
      <c r="E90" s="179"/>
      <c r="F90" s="200" t="s">
        <v>891</v>
      </c>
      <c r="G90" s="201"/>
      <c r="H90" s="179" t="s">
        <v>911</v>
      </c>
      <c r="I90" s="179" t="s">
        <v>887</v>
      </c>
      <c r="J90" s="179">
        <v>50</v>
      </c>
      <c r="K90" s="191"/>
    </row>
    <row r="91" spans="2:11" customFormat="1" ht="15" customHeight="1">
      <c r="B91" s="202"/>
      <c r="C91" s="179" t="s">
        <v>912</v>
      </c>
      <c r="D91" s="179"/>
      <c r="E91" s="179"/>
      <c r="F91" s="200" t="s">
        <v>891</v>
      </c>
      <c r="G91" s="201"/>
      <c r="H91" s="179" t="s">
        <v>912</v>
      </c>
      <c r="I91" s="179" t="s">
        <v>887</v>
      </c>
      <c r="J91" s="179">
        <v>50</v>
      </c>
      <c r="K91" s="191"/>
    </row>
    <row r="92" spans="2:11" customFormat="1" ht="15" customHeight="1">
      <c r="B92" s="202"/>
      <c r="C92" s="179" t="s">
        <v>913</v>
      </c>
      <c r="D92" s="179"/>
      <c r="E92" s="179"/>
      <c r="F92" s="200" t="s">
        <v>891</v>
      </c>
      <c r="G92" s="201"/>
      <c r="H92" s="179" t="s">
        <v>914</v>
      </c>
      <c r="I92" s="179" t="s">
        <v>887</v>
      </c>
      <c r="J92" s="179">
        <v>255</v>
      </c>
      <c r="K92" s="191"/>
    </row>
    <row r="93" spans="2:11" customFormat="1" ht="15" customHeight="1">
      <c r="B93" s="202"/>
      <c r="C93" s="179" t="s">
        <v>915</v>
      </c>
      <c r="D93" s="179"/>
      <c r="E93" s="179"/>
      <c r="F93" s="200" t="s">
        <v>885</v>
      </c>
      <c r="G93" s="201"/>
      <c r="H93" s="179" t="s">
        <v>916</v>
      </c>
      <c r="I93" s="179" t="s">
        <v>917</v>
      </c>
      <c r="J93" s="179"/>
      <c r="K93" s="191"/>
    </row>
    <row r="94" spans="2:11" customFormat="1" ht="15" customHeight="1">
      <c r="B94" s="202"/>
      <c r="C94" s="179" t="s">
        <v>918</v>
      </c>
      <c r="D94" s="179"/>
      <c r="E94" s="179"/>
      <c r="F94" s="200" t="s">
        <v>885</v>
      </c>
      <c r="G94" s="201"/>
      <c r="H94" s="179" t="s">
        <v>919</v>
      </c>
      <c r="I94" s="179" t="s">
        <v>920</v>
      </c>
      <c r="J94" s="179"/>
      <c r="K94" s="191"/>
    </row>
    <row r="95" spans="2:11" customFormat="1" ht="15" customHeight="1">
      <c r="B95" s="202"/>
      <c r="C95" s="179" t="s">
        <v>921</v>
      </c>
      <c r="D95" s="179"/>
      <c r="E95" s="179"/>
      <c r="F95" s="200" t="s">
        <v>885</v>
      </c>
      <c r="G95" s="201"/>
      <c r="H95" s="179" t="s">
        <v>921</v>
      </c>
      <c r="I95" s="179" t="s">
        <v>920</v>
      </c>
      <c r="J95" s="179"/>
      <c r="K95" s="191"/>
    </row>
    <row r="96" spans="2:11" customFormat="1" ht="15" customHeight="1">
      <c r="B96" s="202"/>
      <c r="C96" s="179" t="s">
        <v>40</v>
      </c>
      <c r="D96" s="179"/>
      <c r="E96" s="179"/>
      <c r="F96" s="200" t="s">
        <v>885</v>
      </c>
      <c r="G96" s="201"/>
      <c r="H96" s="179" t="s">
        <v>922</v>
      </c>
      <c r="I96" s="179" t="s">
        <v>920</v>
      </c>
      <c r="J96" s="179"/>
      <c r="K96" s="191"/>
    </row>
    <row r="97" spans="2:11" customFormat="1" ht="15" customHeight="1">
      <c r="B97" s="202"/>
      <c r="C97" s="179" t="s">
        <v>50</v>
      </c>
      <c r="D97" s="179"/>
      <c r="E97" s="179"/>
      <c r="F97" s="200" t="s">
        <v>885</v>
      </c>
      <c r="G97" s="201"/>
      <c r="H97" s="179" t="s">
        <v>923</v>
      </c>
      <c r="I97" s="179" t="s">
        <v>920</v>
      </c>
      <c r="J97" s="179"/>
      <c r="K97" s="191"/>
    </row>
    <row r="98" spans="2:11" customFormat="1" ht="15" customHeight="1">
      <c r="B98" s="203"/>
      <c r="C98" s="204"/>
      <c r="D98" s="204"/>
      <c r="E98" s="204"/>
      <c r="F98" s="204"/>
      <c r="G98" s="204"/>
      <c r="H98" s="204"/>
      <c r="I98" s="204"/>
      <c r="J98" s="204"/>
      <c r="K98" s="205"/>
    </row>
    <row r="99" spans="2:11" customFormat="1" ht="18.75" customHeight="1">
      <c r="B99" s="206"/>
      <c r="C99" s="207"/>
      <c r="D99" s="207"/>
      <c r="E99" s="207"/>
      <c r="F99" s="207"/>
      <c r="G99" s="207"/>
      <c r="H99" s="207"/>
      <c r="I99" s="207"/>
      <c r="J99" s="207"/>
      <c r="K99" s="206"/>
    </row>
    <row r="100" spans="2:11" customFormat="1" ht="18.75" customHeight="1">
      <c r="B100" s="186"/>
      <c r="C100" s="186"/>
      <c r="D100" s="186"/>
      <c r="E100" s="186"/>
      <c r="F100" s="186"/>
      <c r="G100" s="186"/>
      <c r="H100" s="186"/>
      <c r="I100" s="186"/>
      <c r="J100" s="186"/>
      <c r="K100" s="186"/>
    </row>
    <row r="101" spans="2:11" customFormat="1" ht="7.5" customHeight="1">
      <c r="B101" s="187"/>
      <c r="C101" s="188"/>
      <c r="D101" s="188"/>
      <c r="E101" s="188"/>
      <c r="F101" s="188"/>
      <c r="G101" s="188"/>
      <c r="H101" s="188"/>
      <c r="I101" s="188"/>
      <c r="J101" s="188"/>
      <c r="K101" s="189"/>
    </row>
    <row r="102" spans="2:11" customFormat="1" ht="45" customHeight="1">
      <c r="B102" s="190"/>
      <c r="C102" s="307" t="s">
        <v>924</v>
      </c>
      <c r="D102" s="307"/>
      <c r="E102" s="307"/>
      <c r="F102" s="307"/>
      <c r="G102" s="307"/>
      <c r="H102" s="307"/>
      <c r="I102" s="307"/>
      <c r="J102" s="307"/>
      <c r="K102" s="191"/>
    </row>
    <row r="103" spans="2:11" customFormat="1" ht="17.25" customHeight="1">
      <c r="B103" s="190"/>
      <c r="C103" s="192" t="s">
        <v>879</v>
      </c>
      <c r="D103" s="192"/>
      <c r="E103" s="192"/>
      <c r="F103" s="192" t="s">
        <v>880</v>
      </c>
      <c r="G103" s="193"/>
      <c r="H103" s="192" t="s">
        <v>56</v>
      </c>
      <c r="I103" s="192" t="s">
        <v>59</v>
      </c>
      <c r="J103" s="192" t="s">
        <v>881</v>
      </c>
      <c r="K103" s="191"/>
    </row>
    <row r="104" spans="2:11" customFormat="1" ht="17.25" customHeight="1">
      <c r="B104" s="190"/>
      <c r="C104" s="194" t="s">
        <v>882</v>
      </c>
      <c r="D104" s="194"/>
      <c r="E104" s="194"/>
      <c r="F104" s="195" t="s">
        <v>883</v>
      </c>
      <c r="G104" s="196"/>
      <c r="H104" s="194"/>
      <c r="I104" s="194"/>
      <c r="J104" s="194" t="s">
        <v>884</v>
      </c>
      <c r="K104" s="191"/>
    </row>
    <row r="105" spans="2:11" customFormat="1" ht="5.25" customHeight="1">
      <c r="B105" s="190"/>
      <c r="C105" s="192"/>
      <c r="D105" s="192"/>
      <c r="E105" s="192"/>
      <c r="F105" s="192"/>
      <c r="G105" s="208"/>
      <c r="H105" s="192"/>
      <c r="I105" s="192"/>
      <c r="J105" s="192"/>
      <c r="K105" s="191"/>
    </row>
    <row r="106" spans="2:11" customFormat="1" ht="15" customHeight="1">
      <c r="B106" s="190"/>
      <c r="C106" s="179" t="s">
        <v>55</v>
      </c>
      <c r="D106" s="199"/>
      <c r="E106" s="199"/>
      <c r="F106" s="200" t="s">
        <v>885</v>
      </c>
      <c r="G106" s="179"/>
      <c r="H106" s="179" t="s">
        <v>925</v>
      </c>
      <c r="I106" s="179" t="s">
        <v>887</v>
      </c>
      <c r="J106" s="179">
        <v>20</v>
      </c>
      <c r="K106" s="191"/>
    </row>
    <row r="107" spans="2:11" customFormat="1" ht="15" customHeight="1">
      <c r="B107" s="190"/>
      <c r="C107" s="179" t="s">
        <v>888</v>
      </c>
      <c r="D107" s="179"/>
      <c r="E107" s="179"/>
      <c r="F107" s="200" t="s">
        <v>885</v>
      </c>
      <c r="G107" s="179"/>
      <c r="H107" s="179" t="s">
        <v>925</v>
      </c>
      <c r="I107" s="179" t="s">
        <v>887</v>
      </c>
      <c r="J107" s="179">
        <v>120</v>
      </c>
      <c r="K107" s="191"/>
    </row>
    <row r="108" spans="2:11" customFormat="1" ht="15" customHeight="1">
      <c r="B108" s="202"/>
      <c r="C108" s="179" t="s">
        <v>890</v>
      </c>
      <c r="D108" s="179"/>
      <c r="E108" s="179"/>
      <c r="F108" s="200" t="s">
        <v>891</v>
      </c>
      <c r="G108" s="179"/>
      <c r="H108" s="179" t="s">
        <v>925</v>
      </c>
      <c r="I108" s="179" t="s">
        <v>887</v>
      </c>
      <c r="J108" s="179">
        <v>50</v>
      </c>
      <c r="K108" s="191"/>
    </row>
    <row r="109" spans="2:11" customFormat="1" ht="15" customHeight="1">
      <c r="B109" s="202"/>
      <c r="C109" s="179" t="s">
        <v>893</v>
      </c>
      <c r="D109" s="179"/>
      <c r="E109" s="179"/>
      <c r="F109" s="200" t="s">
        <v>885</v>
      </c>
      <c r="G109" s="179"/>
      <c r="H109" s="179" t="s">
        <v>925</v>
      </c>
      <c r="I109" s="179" t="s">
        <v>895</v>
      </c>
      <c r="J109" s="179"/>
      <c r="K109" s="191"/>
    </row>
    <row r="110" spans="2:11" customFormat="1" ht="15" customHeight="1">
      <c r="B110" s="202"/>
      <c r="C110" s="179" t="s">
        <v>904</v>
      </c>
      <c r="D110" s="179"/>
      <c r="E110" s="179"/>
      <c r="F110" s="200" t="s">
        <v>891</v>
      </c>
      <c r="G110" s="179"/>
      <c r="H110" s="179" t="s">
        <v>925</v>
      </c>
      <c r="I110" s="179" t="s">
        <v>887</v>
      </c>
      <c r="J110" s="179">
        <v>50</v>
      </c>
      <c r="K110" s="191"/>
    </row>
    <row r="111" spans="2:11" customFormat="1" ht="15" customHeight="1">
      <c r="B111" s="202"/>
      <c r="C111" s="179" t="s">
        <v>912</v>
      </c>
      <c r="D111" s="179"/>
      <c r="E111" s="179"/>
      <c r="F111" s="200" t="s">
        <v>891</v>
      </c>
      <c r="G111" s="179"/>
      <c r="H111" s="179" t="s">
        <v>925</v>
      </c>
      <c r="I111" s="179" t="s">
        <v>887</v>
      </c>
      <c r="J111" s="179">
        <v>50</v>
      </c>
      <c r="K111" s="191"/>
    </row>
    <row r="112" spans="2:11" customFormat="1" ht="15" customHeight="1">
      <c r="B112" s="202"/>
      <c r="C112" s="179" t="s">
        <v>910</v>
      </c>
      <c r="D112" s="179"/>
      <c r="E112" s="179"/>
      <c r="F112" s="200" t="s">
        <v>891</v>
      </c>
      <c r="G112" s="179"/>
      <c r="H112" s="179" t="s">
        <v>925</v>
      </c>
      <c r="I112" s="179" t="s">
        <v>887</v>
      </c>
      <c r="J112" s="179">
        <v>50</v>
      </c>
      <c r="K112" s="191"/>
    </row>
    <row r="113" spans="2:11" customFormat="1" ht="15" customHeight="1">
      <c r="B113" s="202"/>
      <c r="C113" s="179" t="s">
        <v>55</v>
      </c>
      <c r="D113" s="179"/>
      <c r="E113" s="179"/>
      <c r="F113" s="200" t="s">
        <v>885</v>
      </c>
      <c r="G113" s="179"/>
      <c r="H113" s="179" t="s">
        <v>926</v>
      </c>
      <c r="I113" s="179" t="s">
        <v>887</v>
      </c>
      <c r="J113" s="179">
        <v>20</v>
      </c>
      <c r="K113" s="191"/>
    </row>
    <row r="114" spans="2:11" customFormat="1" ht="15" customHeight="1">
      <c r="B114" s="202"/>
      <c r="C114" s="179" t="s">
        <v>927</v>
      </c>
      <c r="D114" s="179"/>
      <c r="E114" s="179"/>
      <c r="F114" s="200" t="s">
        <v>885</v>
      </c>
      <c r="G114" s="179"/>
      <c r="H114" s="179" t="s">
        <v>928</v>
      </c>
      <c r="I114" s="179" t="s">
        <v>887</v>
      </c>
      <c r="J114" s="179">
        <v>120</v>
      </c>
      <c r="K114" s="191"/>
    </row>
    <row r="115" spans="2:11" customFormat="1" ht="15" customHeight="1">
      <c r="B115" s="202"/>
      <c r="C115" s="179" t="s">
        <v>40</v>
      </c>
      <c r="D115" s="179"/>
      <c r="E115" s="179"/>
      <c r="F115" s="200" t="s">
        <v>885</v>
      </c>
      <c r="G115" s="179"/>
      <c r="H115" s="179" t="s">
        <v>929</v>
      </c>
      <c r="I115" s="179" t="s">
        <v>920</v>
      </c>
      <c r="J115" s="179"/>
      <c r="K115" s="191"/>
    </row>
    <row r="116" spans="2:11" customFormat="1" ht="15" customHeight="1">
      <c r="B116" s="202"/>
      <c r="C116" s="179" t="s">
        <v>50</v>
      </c>
      <c r="D116" s="179"/>
      <c r="E116" s="179"/>
      <c r="F116" s="200" t="s">
        <v>885</v>
      </c>
      <c r="G116" s="179"/>
      <c r="H116" s="179" t="s">
        <v>930</v>
      </c>
      <c r="I116" s="179" t="s">
        <v>920</v>
      </c>
      <c r="J116" s="179"/>
      <c r="K116" s="191"/>
    </row>
    <row r="117" spans="2:11" customFormat="1" ht="15" customHeight="1">
      <c r="B117" s="202"/>
      <c r="C117" s="179" t="s">
        <v>59</v>
      </c>
      <c r="D117" s="179"/>
      <c r="E117" s="179"/>
      <c r="F117" s="200" t="s">
        <v>885</v>
      </c>
      <c r="G117" s="179"/>
      <c r="H117" s="179" t="s">
        <v>931</v>
      </c>
      <c r="I117" s="179" t="s">
        <v>932</v>
      </c>
      <c r="J117" s="179"/>
      <c r="K117" s="191"/>
    </row>
    <row r="118" spans="2:11" customFormat="1" ht="15" customHeight="1">
      <c r="B118" s="203"/>
      <c r="C118" s="209"/>
      <c r="D118" s="209"/>
      <c r="E118" s="209"/>
      <c r="F118" s="209"/>
      <c r="G118" s="209"/>
      <c r="H118" s="209"/>
      <c r="I118" s="209"/>
      <c r="J118" s="209"/>
      <c r="K118" s="205"/>
    </row>
    <row r="119" spans="2:11" customFormat="1" ht="18.75" customHeight="1">
      <c r="B119" s="210"/>
      <c r="C119" s="211"/>
      <c r="D119" s="211"/>
      <c r="E119" s="211"/>
      <c r="F119" s="212"/>
      <c r="G119" s="211"/>
      <c r="H119" s="211"/>
      <c r="I119" s="211"/>
      <c r="J119" s="211"/>
      <c r="K119" s="210"/>
    </row>
    <row r="120" spans="2:11" customFormat="1" ht="18.75" customHeight="1"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</row>
    <row r="121" spans="2:11" customFormat="1" ht="7.5" customHeight="1">
      <c r="B121" s="213"/>
      <c r="C121" s="214"/>
      <c r="D121" s="214"/>
      <c r="E121" s="214"/>
      <c r="F121" s="214"/>
      <c r="G121" s="214"/>
      <c r="H121" s="214"/>
      <c r="I121" s="214"/>
      <c r="J121" s="214"/>
      <c r="K121" s="215"/>
    </row>
    <row r="122" spans="2:11" customFormat="1" ht="45" customHeight="1">
      <c r="B122" s="216"/>
      <c r="C122" s="305" t="s">
        <v>933</v>
      </c>
      <c r="D122" s="305"/>
      <c r="E122" s="305"/>
      <c r="F122" s="305"/>
      <c r="G122" s="305"/>
      <c r="H122" s="305"/>
      <c r="I122" s="305"/>
      <c r="J122" s="305"/>
      <c r="K122" s="217"/>
    </row>
    <row r="123" spans="2:11" customFormat="1" ht="17.25" customHeight="1">
      <c r="B123" s="218"/>
      <c r="C123" s="192" t="s">
        <v>879</v>
      </c>
      <c r="D123" s="192"/>
      <c r="E123" s="192"/>
      <c r="F123" s="192" t="s">
        <v>880</v>
      </c>
      <c r="G123" s="193"/>
      <c r="H123" s="192" t="s">
        <v>56</v>
      </c>
      <c r="I123" s="192" t="s">
        <v>59</v>
      </c>
      <c r="J123" s="192" t="s">
        <v>881</v>
      </c>
      <c r="K123" s="219"/>
    </row>
    <row r="124" spans="2:11" customFormat="1" ht="17.25" customHeight="1">
      <c r="B124" s="218"/>
      <c r="C124" s="194" t="s">
        <v>882</v>
      </c>
      <c r="D124" s="194"/>
      <c r="E124" s="194"/>
      <c r="F124" s="195" t="s">
        <v>883</v>
      </c>
      <c r="G124" s="196"/>
      <c r="H124" s="194"/>
      <c r="I124" s="194"/>
      <c r="J124" s="194" t="s">
        <v>884</v>
      </c>
      <c r="K124" s="219"/>
    </row>
    <row r="125" spans="2:11" customFormat="1" ht="5.25" customHeight="1">
      <c r="B125" s="220"/>
      <c r="C125" s="197"/>
      <c r="D125" s="197"/>
      <c r="E125" s="197"/>
      <c r="F125" s="197"/>
      <c r="G125" s="221"/>
      <c r="H125" s="197"/>
      <c r="I125" s="197"/>
      <c r="J125" s="197"/>
      <c r="K125" s="222"/>
    </row>
    <row r="126" spans="2:11" customFormat="1" ht="15" customHeight="1">
      <c r="B126" s="220"/>
      <c r="C126" s="179" t="s">
        <v>888</v>
      </c>
      <c r="D126" s="199"/>
      <c r="E126" s="199"/>
      <c r="F126" s="200" t="s">
        <v>885</v>
      </c>
      <c r="G126" s="179"/>
      <c r="H126" s="179" t="s">
        <v>925</v>
      </c>
      <c r="I126" s="179" t="s">
        <v>887</v>
      </c>
      <c r="J126" s="179">
        <v>120</v>
      </c>
      <c r="K126" s="223"/>
    </row>
    <row r="127" spans="2:11" customFormat="1" ht="15" customHeight="1">
      <c r="B127" s="220"/>
      <c r="C127" s="179" t="s">
        <v>934</v>
      </c>
      <c r="D127" s="179"/>
      <c r="E127" s="179"/>
      <c r="F127" s="200" t="s">
        <v>885</v>
      </c>
      <c r="G127" s="179"/>
      <c r="H127" s="179" t="s">
        <v>935</v>
      </c>
      <c r="I127" s="179" t="s">
        <v>887</v>
      </c>
      <c r="J127" s="179" t="s">
        <v>936</v>
      </c>
      <c r="K127" s="223"/>
    </row>
    <row r="128" spans="2:11" customFormat="1" ht="15" customHeight="1">
      <c r="B128" s="220"/>
      <c r="C128" s="179" t="s">
        <v>833</v>
      </c>
      <c r="D128" s="179"/>
      <c r="E128" s="179"/>
      <c r="F128" s="200" t="s">
        <v>885</v>
      </c>
      <c r="G128" s="179"/>
      <c r="H128" s="179" t="s">
        <v>937</v>
      </c>
      <c r="I128" s="179" t="s">
        <v>887</v>
      </c>
      <c r="J128" s="179" t="s">
        <v>936</v>
      </c>
      <c r="K128" s="223"/>
    </row>
    <row r="129" spans="2:11" customFormat="1" ht="15" customHeight="1">
      <c r="B129" s="220"/>
      <c r="C129" s="179" t="s">
        <v>896</v>
      </c>
      <c r="D129" s="179"/>
      <c r="E129" s="179"/>
      <c r="F129" s="200" t="s">
        <v>891</v>
      </c>
      <c r="G129" s="179"/>
      <c r="H129" s="179" t="s">
        <v>897</v>
      </c>
      <c r="I129" s="179" t="s">
        <v>887</v>
      </c>
      <c r="J129" s="179">
        <v>15</v>
      </c>
      <c r="K129" s="223"/>
    </row>
    <row r="130" spans="2:11" customFormat="1" ht="15" customHeight="1">
      <c r="B130" s="220"/>
      <c r="C130" s="179" t="s">
        <v>898</v>
      </c>
      <c r="D130" s="179"/>
      <c r="E130" s="179"/>
      <c r="F130" s="200" t="s">
        <v>891</v>
      </c>
      <c r="G130" s="179"/>
      <c r="H130" s="179" t="s">
        <v>899</v>
      </c>
      <c r="I130" s="179" t="s">
        <v>887</v>
      </c>
      <c r="J130" s="179">
        <v>15</v>
      </c>
      <c r="K130" s="223"/>
    </row>
    <row r="131" spans="2:11" customFormat="1" ht="15" customHeight="1">
      <c r="B131" s="220"/>
      <c r="C131" s="179" t="s">
        <v>900</v>
      </c>
      <c r="D131" s="179"/>
      <c r="E131" s="179"/>
      <c r="F131" s="200" t="s">
        <v>891</v>
      </c>
      <c r="G131" s="179"/>
      <c r="H131" s="179" t="s">
        <v>901</v>
      </c>
      <c r="I131" s="179" t="s">
        <v>887</v>
      </c>
      <c r="J131" s="179">
        <v>20</v>
      </c>
      <c r="K131" s="223"/>
    </row>
    <row r="132" spans="2:11" customFormat="1" ht="15" customHeight="1">
      <c r="B132" s="220"/>
      <c r="C132" s="179" t="s">
        <v>902</v>
      </c>
      <c r="D132" s="179"/>
      <c r="E132" s="179"/>
      <c r="F132" s="200" t="s">
        <v>891</v>
      </c>
      <c r="G132" s="179"/>
      <c r="H132" s="179" t="s">
        <v>903</v>
      </c>
      <c r="I132" s="179" t="s">
        <v>887</v>
      </c>
      <c r="J132" s="179">
        <v>20</v>
      </c>
      <c r="K132" s="223"/>
    </row>
    <row r="133" spans="2:11" customFormat="1" ht="15" customHeight="1">
      <c r="B133" s="220"/>
      <c r="C133" s="179" t="s">
        <v>890</v>
      </c>
      <c r="D133" s="179"/>
      <c r="E133" s="179"/>
      <c r="F133" s="200" t="s">
        <v>891</v>
      </c>
      <c r="G133" s="179"/>
      <c r="H133" s="179" t="s">
        <v>925</v>
      </c>
      <c r="I133" s="179" t="s">
        <v>887</v>
      </c>
      <c r="J133" s="179">
        <v>50</v>
      </c>
      <c r="K133" s="223"/>
    </row>
    <row r="134" spans="2:11" customFormat="1" ht="15" customHeight="1">
      <c r="B134" s="220"/>
      <c r="C134" s="179" t="s">
        <v>904</v>
      </c>
      <c r="D134" s="179"/>
      <c r="E134" s="179"/>
      <c r="F134" s="200" t="s">
        <v>891</v>
      </c>
      <c r="G134" s="179"/>
      <c r="H134" s="179" t="s">
        <v>925</v>
      </c>
      <c r="I134" s="179" t="s">
        <v>887</v>
      </c>
      <c r="J134" s="179">
        <v>50</v>
      </c>
      <c r="K134" s="223"/>
    </row>
    <row r="135" spans="2:11" customFormat="1" ht="15" customHeight="1">
      <c r="B135" s="220"/>
      <c r="C135" s="179" t="s">
        <v>910</v>
      </c>
      <c r="D135" s="179"/>
      <c r="E135" s="179"/>
      <c r="F135" s="200" t="s">
        <v>891</v>
      </c>
      <c r="G135" s="179"/>
      <c r="H135" s="179" t="s">
        <v>925</v>
      </c>
      <c r="I135" s="179" t="s">
        <v>887</v>
      </c>
      <c r="J135" s="179">
        <v>50</v>
      </c>
      <c r="K135" s="223"/>
    </row>
    <row r="136" spans="2:11" customFormat="1" ht="15" customHeight="1">
      <c r="B136" s="220"/>
      <c r="C136" s="179" t="s">
        <v>912</v>
      </c>
      <c r="D136" s="179"/>
      <c r="E136" s="179"/>
      <c r="F136" s="200" t="s">
        <v>891</v>
      </c>
      <c r="G136" s="179"/>
      <c r="H136" s="179" t="s">
        <v>925</v>
      </c>
      <c r="I136" s="179" t="s">
        <v>887</v>
      </c>
      <c r="J136" s="179">
        <v>50</v>
      </c>
      <c r="K136" s="223"/>
    </row>
    <row r="137" spans="2:11" customFormat="1" ht="15" customHeight="1">
      <c r="B137" s="220"/>
      <c r="C137" s="179" t="s">
        <v>913</v>
      </c>
      <c r="D137" s="179"/>
      <c r="E137" s="179"/>
      <c r="F137" s="200" t="s">
        <v>891</v>
      </c>
      <c r="G137" s="179"/>
      <c r="H137" s="179" t="s">
        <v>938</v>
      </c>
      <c r="I137" s="179" t="s">
        <v>887</v>
      </c>
      <c r="J137" s="179">
        <v>255</v>
      </c>
      <c r="K137" s="223"/>
    </row>
    <row r="138" spans="2:11" customFormat="1" ht="15" customHeight="1">
      <c r="B138" s="220"/>
      <c r="C138" s="179" t="s">
        <v>915</v>
      </c>
      <c r="D138" s="179"/>
      <c r="E138" s="179"/>
      <c r="F138" s="200" t="s">
        <v>885</v>
      </c>
      <c r="G138" s="179"/>
      <c r="H138" s="179" t="s">
        <v>939</v>
      </c>
      <c r="I138" s="179" t="s">
        <v>917</v>
      </c>
      <c r="J138" s="179"/>
      <c r="K138" s="223"/>
    </row>
    <row r="139" spans="2:11" customFormat="1" ht="15" customHeight="1">
      <c r="B139" s="220"/>
      <c r="C139" s="179" t="s">
        <v>918</v>
      </c>
      <c r="D139" s="179"/>
      <c r="E139" s="179"/>
      <c r="F139" s="200" t="s">
        <v>885</v>
      </c>
      <c r="G139" s="179"/>
      <c r="H139" s="179" t="s">
        <v>940</v>
      </c>
      <c r="I139" s="179" t="s">
        <v>920</v>
      </c>
      <c r="J139" s="179"/>
      <c r="K139" s="223"/>
    </row>
    <row r="140" spans="2:11" customFormat="1" ht="15" customHeight="1">
      <c r="B140" s="220"/>
      <c r="C140" s="179" t="s">
        <v>921</v>
      </c>
      <c r="D140" s="179"/>
      <c r="E140" s="179"/>
      <c r="F140" s="200" t="s">
        <v>885</v>
      </c>
      <c r="G140" s="179"/>
      <c r="H140" s="179" t="s">
        <v>921</v>
      </c>
      <c r="I140" s="179" t="s">
        <v>920</v>
      </c>
      <c r="J140" s="179"/>
      <c r="K140" s="223"/>
    </row>
    <row r="141" spans="2:11" customFormat="1" ht="15" customHeight="1">
      <c r="B141" s="220"/>
      <c r="C141" s="179" t="s">
        <v>40</v>
      </c>
      <c r="D141" s="179"/>
      <c r="E141" s="179"/>
      <c r="F141" s="200" t="s">
        <v>885</v>
      </c>
      <c r="G141" s="179"/>
      <c r="H141" s="179" t="s">
        <v>941</v>
      </c>
      <c r="I141" s="179" t="s">
        <v>920</v>
      </c>
      <c r="J141" s="179"/>
      <c r="K141" s="223"/>
    </row>
    <row r="142" spans="2:11" customFormat="1" ht="15" customHeight="1">
      <c r="B142" s="220"/>
      <c r="C142" s="179" t="s">
        <v>942</v>
      </c>
      <c r="D142" s="179"/>
      <c r="E142" s="179"/>
      <c r="F142" s="200" t="s">
        <v>885</v>
      </c>
      <c r="G142" s="179"/>
      <c r="H142" s="179" t="s">
        <v>943</v>
      </c>
      <c r="I142" s="179" t="s">
        <v>920</v>
      </c>
      <c r="J142" s="179"/>
      <c r="K142" s="223"/>
    </row>
    <row r="143" spans="2:11" customFormat="1" ht="15" customHeight="1">
      <c r="B143" s="224"/>
      <c r="C143" s="225"/>
      <c r="D143" s="225"/>
      <c r="E143" s="225"/>
      <c r="F143" s="225"/>
      <c r="G143" s="225"/>
      <c r="H143" s="225"/>
      <c r="I143" s="225"/>
      <c r="J143" s="225"/>
      <c r="K143" s="226"/>
    </row>
    <row r="144" spans="2:11" customFormat="1" ht="18.75" customHeight="1">
      <c r="B144" s="211"/>
      <c r="C144" s="211"/>
      <c r="D144" s="211"/>
      <c r="E144" s="211"/>
      <c r="F144" s="212"/>
      <c r="G144" s="211"/>
      <c r="H144" s="211"/>
      <c r="I144" s="211"/>
      <c r="J144" s="211"/>
      <c r="K144" s="211"/>
    </row>
    <row r="145" spans="2:11" customFormat="1" ht="18.75" customHeight="1"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</row>
    <row r="146" spans="2:11" customFormat="1" ht="7.5" customHeight="1">
      <c r="B146" s="187"/>
      <c r="C146" s="188"/>
      <c r="D146" s="188"/>
      <c r="E146" s="188"/>
      <c r="F146" s="188"/>
      <c r="G146" s="188"/>
      <c r="H146" s="188"/>
      <c r="I146" s="188"/>
      <c r="J146" s="188"/>
      <c r="K146" s="189"/>
    </row>
    <row r="147" spans="2:11" customFormat="1" ht="45" customHeight="1">
      <c r="B147" s="190"/>
      <c r="C147" s="307" t="s">
        <v>944</v>
      </c>
      <c r="D147" s="307"/>
      <c r="E147" s="307"/>
      <c r="F147" s="307"/>
      <c r="G147" s="307"/>
      <c r="H147" s="307"/>
      <c r="I147" s="307"/>
      <c r="J147" s="307"/>
      <c r="K147" s="191"/>
    </row>
    <row r="148" spans="2:11" customFormat="1" ht="17.25" customHeight="1">
      <c r="B148" s="190"/>
      <c r="C148" s="192" t="s">
        <v>879</v>
      </c>
      <c r="D148" s="192"/>
      <c r="E148" s="192"/>
      <c r="F148" s="192" t="s">
        <v>880</v>
      </c>
      <c r="G148" s="193"/>
      <c r="H148" s="192" t="s">
        <v>56</v>
      </c>
      <c r="I148" s="192" t="s">
        <v>59</v>
      </c>
      <c r="J148" s="192" t="s">
        <v>881</v>
      </c>
      <c r="K148" s="191"/>
    </row>
    <row r="149" spans="2:11" customFormat="1" ht="17.25" customHeight="1">
      <c r="B149" s="190"/>
      <c r="C149" s="194" t="s">
        <v>882</v>
      </c>
      <c r="D149" s="194"/>
      <c r="E149" s="194"/>
      <c r="F149" s="195" t="s">
        <v>883</v>
      </c>
      <c r="G149" s="196"/>
      <c r="H149" s="194"/>
      <c r="I149" s="194"/>
      <c r="J149" s="194" t="s">
        <v>884</v>
      </c>
      <c r="K149" s="191"/>
    </row>
    <row r="150" spans="2:11" customFormat="1" ht="5.25" customHeight="1">
      <c r="B150" s="202"/>
      <c r="C150" s="197"/>
      <c r="D150" s="197"/>
      <c r="E150" s="197"/>
      <c r="F150" s="197"/>
      <c r="G150" s="198"/>
      <c r="H150" s="197"/>
      <c r="I150" s="197"/>
      <c r="J150" s="197"/>
      <c r="K150" s="223"/>
    </row>
    <row r="151" spans="2:11" customFormat="1" ht="15" customHeight="1">
      <c r="B151" s="202"/>
      <c r="C151" s="227" t="s">
        <v>888</v>
      </c>
      <c r="D151" s="179"/>
      <c r="E151" s="179"/>
      <c r="F151" s="228" t="s">
        <v>885</v>
      </c>
      <c r="G151" s="179"/>
      <c r="H151" s="227" t="s">
        <v>925</v>
      </c>
      <c r="I151" s="227" t="s">
        <v>887</v>
      </c>
      <c r="J151" s="227">
        <v>120</v>
      </c>
      <c r="K151" s="223"/>
    </row>
    <row r="152" spans="2:11" customFormat="1" ht="15" customHeight="1">
      <c r="B152" s="202"/>
      <c r="C152" s="227" t="s">
        <v>934</v>
      </c>
      <c r="D152" s="179"/>
      <c r="E152" s="179"/>
      <c r="F152" s="228" t="s">
        <v>885</v>
      </c>
      <c r="G152" s="179"/>
      <c r="H152" s="227" t="s">
        <v>945</v>
      </c>
      <c r="I152" s="227" t="s">
        <v>887</v>
      </c>
      <c r="J152" s="227" t="s">
        <v>936</v>
      </c>
      <c r="K152" s="223"/>
    </row>
    <row r="153" spans="2:11" customFormat="1" ht="15" customHeight="1">
      <c r="B153" s="202"/>
      <c r="C153" s="227" t="s">
        <v>833</v>
      </c>
      <c r="D153" s="179"/>
      <c r="E153" s="179"/>
      <c r="F153" s="228" t="s">
        <v>885</v>
      </c>
      <c r="G153" s="179"/>
      <c r="H153" s="227" t="s">
        <v>946</v>
      </c>
      <c r="I153" s="227" t="s">
        <v>887</v>
      </c>
      <c r="J153" s="227" t="s">
        <v>936</v>
      </c>
      <c r="K153" s="223"/>
    </row>
    <row r="154" spans="2:11" customFormat="1" ht="15" customHeight="1">
      <c r="B154" s="202"/>
      <c r="C154" s="227" t="s">
        <v>890</v>
      </c>
      <c r="D154" s="179"/>
      <c r="E154" s="179"/>
      <c r="F154" s="228" t="s">
        <v>891</v>
      </c>
      <c r="G154" s="179"/>
      <c r="H154" s="227" t="s">
        <v>925</v>
      </c>
      <c r="I154" s="227" t="s">
        <v>887</v>
      </c>
      <c r="J154" s="227">
        <v>50</v>
      </c>
      <c r="K154" s="223"/>
    </row>
    <row r="155" spans="2:11" customFormat="1" ht="15" customHeight="1">
      <c r="B155" s="202"/>
      <c r="C155" s="227" t="s">
        <v>893</v>
      </c>
      <c r="D155" s="179"/>
      <c r="E155" s="179"/>
      <c r="F155" s="228" t="s">
        <v>885</v>
      </c>
      <c r="G155" s="179"/>
      <c r="H155" s="227" t="s">
        <v>925</v>
      </c>
      <c r="I155" s="227" t="s">
        <v>895</v>
      </c>
      <c r="J155" s="227"/>
      <c r="K155" s="223"/>
    </row>
    <row r="156" spans="2:11" customFormat="1" ht="15" customHeight="1">
      <c r="B156" s="202"/>
      <c r="C156" s="227" t="s">
        <v>904</v>
      </c>
      <c r="D156" s="179"/>
      <c r="E156" s="179"/>
      <c r="F156" s="228" t="s">
        <v>891</v>
      </c>
      <c r="G156" s="179"/>
      <c r="H156" s="227" t="s">
        <v>925</v>
      </c>
      <c r="I156" s="227" t="s">
        <v>887</v>
      </c>
      <c r="J156" s="227">
        <v>50</v>
      </c>
      <c r="K156" s="223"/>
    </row>
    <row r="157" spans="2:11" customFormat="1" ht="15" customHeight="1">
      <c r="B157" s="202"/>
      <c r="C157" s="227" t="s">
        <v>912</v>
      </c>
      <c r="D157" s="179"/>
      <c r="E157" s="179"/>
      <c r="F157" s="228" t="s">
        <v>891</v>
      </c>
      <c r="G157" s="179"/>
      <c r="H157" s="227" t="s">
        <v>925</v>
      </c>
      <c r="I157" s="227" t="s">
        <v>887</v>
      </c>
      <c r="J157" s="227">
        <v>50</v>
      </c>
      <c r="K157" s="223"/>
    </row>
    <row r="158" spans="2:11" customFormat="1" ht="15" customHeight="1">
      <c r="B158" s="202"/>
      <c r="C158" s="227" t="s">
        <v>910</v>
      </c>
      <c r="D158" s="179"/>
      <c r="E158" s="179"/>
      <c r="F158" s="228" t="s">
        <v>891</v>
      </c>
      <c r="G158" s="179"/>
      <c r="H158" s="227" t="s">
        <v>925</v>
      </c>
      <c r="I158" s="227" t="s">
        <v>887</v>
      </c>
      <c r="J158" s="227">
        <v>50</v>
      </c>
      <c r="K158" s="223"/>
    </row>
    <row r="159" spans="2:11" customFormat="1" ht="15" customHeight="1">
      <c r="B159" s="202"/>
      <c r="C159" s="227" t="s">
        <v>94</v>
      </c>
      <c r="D159" s="179"/>
      <c r="E159" s="179"/>
      <c r="F159" s="228" t="s">
        <v>885</v>
      </c>
      <c r="G159" s="179"/>
      <c r="H159" s="227" t="s">
        <v>947</v>
      </c>
      <c r="I159" s="227" t="s">
        <v>887</v>
      </c>
      <c r="J159" s="227" t="s">
        <v>948</v>
      </c>
      <c r="K159" s="223"/>
    </row>
    <row r="160" spans="2:11" customFormat="1" ht="15" customHeight="1">
      <c r="B160" s="202"/>
      <c r="C160" s="227" t="s">
        <v>949</v>
      </c>
      <c r="D160" s="179"/>
      <c r="E160" s="179"/>
      <c r="F160" s="228" t="s">
        <v>885</v>
      </c>
      <c r="G160" s="179"/>
      <c r="H160" s="227" t="s">
        <v>950</v>
      </c>
      <c r="I160" s="227" t="s">
        <v>920</v>
      </c>
      <c r="J160" s="227"/>
      <c r="K160" s="223"/>
    </row>
    <row r="161" spans="2:11" customFormat="1" ht="15" customHeight="1">
      <c r="B161" s="229"/>
      <c r="C161" s="209"/>
      <c r="D161" s="209"/>
      <c r="E161" s="209"/>
      <c r="F161" s="209"/>
      <c r="G161" s="209"/>
      <c r="H161" s="209"/>
      <c r="I161" s="209"/>
      <c r="J161" s="209"/>
      <c r="K161" s="230"/>
    </row>
    <row r="162" spans="2:11" customFormat="1" ht="18.75" customHeight="1">
      <c r="B162" s="211"/>
      <c r="C162" s="221"/>
      <c r="D162" s="221"/>
      <c r="E162" s="221"/>
      <c r="F162" s="231"/>
      <c r="G162" s="221"/>
      <c r="H162" s="221"/>
      <c r="I162" s="221"/>
      <c r="J162" s="221"/>
      <c r="K162" s="211"/>
    </row>
    <row r="163" spans="2:11" customFormat="1" ht="18.75" customHeight="1"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</row>
    <row r="164" spans="2:11" customFormat="1" ht="7.5" customHeight="1">
      <c r="B164" s="168"/>
      <c r="C164" s="169"/>
      <c r="D164" s="169"/>
      <c r="E164" s="169"/>
      <c r="F164" s="169"/>
      <c r="G164" s="169"/>
      <c r="H164" s="169"/>
      <c r="I164" s="169"/>
      <c r="J164" s="169"/>
      <c r="K164" s="170"/>
    </row>
    <row r="165" spans="2:11" customFormat="1" ht="45" customHeight="1">
      <c r="B165" s="171"/>
      <c r="C165" s="305" t="s">
        <v>951</v>
      </c>
      <c r="D165" s="305"/>
      <c r="E165" s="305"/>
      <c r="F165" s="305"/>
      <c r="G165" s="305"/>
      <c r="H165" s="305"/>
      <c r="I165" s="305"/>
      <c r="J165" s="305"/>
      <c r="K165" s="172"/>
    </row>
    <row r="166" spans="2:11" customFormat="1" ht="17.25" customHeight="1">
      <c r="B166" s="171"/>
      <c r="C166" s="192" t="s">
        <v>879</v>
      </c>
      <c r="D166" s="192"/>
      <c r="E166" s="192"/>
      <c r="F166" s="192" t="s">
        <v>880</v>
      </c>
      <c r="G166" s="232"/>
      <c r="H166" s="233" t="s">
        <v>56</v>
      </c>
      <c r="I166" s="233" t="s">
        <v>59</v>
      </c>
      <c r="J166" s="192" t="s">
        <v>881</v>
      </c>
      <c r="K166" s="172"/>
    </row>
    <row r="167" spans="2:11" customFormat="1" ht="17.25" customHeight="1">
      <c r="B167" s="173"/>
      <c r="C167" s="194" t="s">
        <v>882</v>
      </c>
      <c r="D167" s="194"/>
      <c r="E167" s="194"/>
      <c r="F167" s="195" t="s">
        <v>883</v>
      </c>
      <c r="G167" s="234"/>
      <c r="H167" s="235"/>
      <c r="I167" s="235"/>
      <c r="J167" s="194" t="s">
        <v>884</v>
      </c>
      <c r="K167" s="174"/>
    </row>
    <row r="168" spans="2:11" customFormat="1" ht="5.25" customHeight="1">
      <c r="B168" s="202"/>
      <c r="C168" s="197"/>
      <c r="D168" s="197"/>
      <c r="E168" s="197"/>
      <c r="F168" s="197"/>
      <c r="G168" s="198"/>
      <c r="H168" s="197"/>
      <c r="I168" s="197"/>
      <c r="J168" s="197"/>
      <c r="K168" s="223"/>
    </row>
    <row r="169" spans="2:11" customFormat="1" ht="15" customHeight="1">
      <c r="B169" s="202"/>
      <c r="C169" s="179" t="s">
        <v>888</v>
      </c>
      <c r="D169" s="179"/>
      <c r="E169" s="179"/>
      <c r="F169" s="200" t="s">
        <v>885</v>
      </c>
      <c r="G169" s="179"/>
      <c r="H169" s="179" t="s">
        <v>925</v>
      </c>
      <c r="I169" s="179" t="s">
        <v>887</v>
      </c>
      <c r="J169" s="179">
        <v>120</v>
      </c>
      <c r="K169" s="223"/>
    </row>
    <row r="170" spans="2:11" customFormat="1" ht="15" customHeight="1">
      <c r="B170" s="202"/>
      <c r="C170" s="179" t="s">
        <v>934</v>
      </c>
      <c r="D170" s="179"/>
      <c r="E170" s="179"/>
      <c r="F170" s="200" t="s">
        <v>885</v>
      </c>
      <c r="G170" s="179"/>
      <c r="H170" s="179" t="s">
        <v>935</v>
      </c>
      <c r="I170" s="179" t="s">
        <v>887</v>
      </c>
      <c r="J170" s="179" t="s">
        <v>936</v>
      </c>
      <c r="K170" s="223"/>
    </row>
    <row r="171" spans="2:11" customFormat="1" ht="15" customHeight="1">
      <c r="B171" s="202"/>
      <c r="C171" s="179" t="s">
        <v>833</v>
      </c>
      <c r="D171" s="179"/>
      <c r="E171" s="179"/>
      <c r="F171" s="200" t="s">
        <v>885</v>
      </c>
      <c r="G171" s="179"/>
      <c r="H171" s="179" t="s">
        <v>952</v>
      </c>
      <c r="I171" s="179" t="s">
        <v>887</v>
      </c>
      <c r="J171" s="179" t="s">
        <v>936</v>
      </c>
      <c r="K171" s="223"/>
    </row>
    <row r="172" spans="2:11" customFormat="1" ht="15" customHeight="1">
      <c r="B172" s="202"/>
      <c r="C172" s="179" t="s">
        <v>890</v>
      </c>
      <c r="D172" s="179"/>
      <c r="E172" s="179"/>
      <c r="F172" s="200" t="s">
        <v>891</v>
      </c>
      <c r="G172" s="179"/>
      <c r="H172" s="179" t="s">
        <v>952</v>
      </c>
      <c r="I172" s="179" t="s">
        <v>887</v>
      </c>
      <c r="J172" s="179">
        <v>50</v>
      </c>
      <c r="K172" s="223"/>
    </row>
    <row r="173" spans="2:11" customFormat="1" ht="15" customHeight="1">
      <c r="B173" s="202"/>
      <c r="C173" s="179" t="s">
        <v>893</v>
      </c>
      <c r="D173" s="179"/>
      <c r="E173" s="179"/>
      <c r="F173" s="200" t="s">
        <v>885</v>
      </c>
      <c r="G173" s="179"/>
      <c r="H173" s="179" t="s">
        <v>952</v>
      </c>
      <c r="I173" s="179" t="s">
        <v>895</v>
      </c>
      <c r="J173" s="179"/>
      <c r="K173" s="223"/>
    </row>
    <row r="174" spans="2:11" customFormat="1" ht="15" customHeight="1">
      <c r="B174" s="202"/>
      <c r="C174" s="179" t="s">
        <v>904</v>
      </c>
      <c r="D174" s="179"/>
      <c r="E174" s="179"/>
      <c r="F174" s="200" t="s">
        <v>891</v>
      </c>
      <c r="G174" s="179"/>
      <c r="H174" s="179" t="s">
        <v>952</v>
      </c>
      <c r="I174" s="179" t="s">
        <v>887</v>
      </c>
      <c r="J174" s="179">
        <v>50</v>
      </c>
      <c r="K174" s="223"/>
    </row>
    <row r="175" spans="2:11" customFormat="1" ht="15" customHeight="1">
      <c r="B175" s="202"/>
      <c r="C175" s="179" t="s">
        <v>912</v>
      </c>
      <c r="D175" s="179"/>
      <c r="E175" s="179"/>
      <c r="F175" s="200" t="s">
        <v>891</v>
      </c>
      <c r="G175" s="179"/>
      <c r="H175" s="179" t="s">
        <v>952</v>
      </c>
      <c r="I175" s="179" t="s">
        <v>887</v>
      </c>
      <c r="J175" s="179">
        <v>50</v>
      </c>
      <c r="K175" s="223"/>
    </row>
    <row r="176" spans="2:11" customFormat="1" ht="15" customHeight="1">
      <c r="B176" s="202"/>
      <c r="C176" s="179" t="s">
        <v>910</v>
      </c>
      <c r="D176" s="179"/>
      <c r="E176" s="179"/>
      <c r="F176" s="200" t="s">
        <v>891</v>
      </c>
      <c r="G176" s="179"/>
      <c r="H176" s="179" t="s">
        <v>952</v>
      </c>
      <c r="I176" s="179" t="s">
        <v>887</v>
      </c>
      <c r="J176" s="179">
        <v>50</v>
      </c>
      <c r="K176" s="223"/>
    </row>
    <row r="177" spans="2:11" customFormat="1" ht="15" customHeight="1">
      <c r="B177" s="202"/>
      <c r="C177" s="179" t="s">
        <v>107</v>
      </c>
      <c r="D177" s="179"/>
      <c r="E177" s="179"/>
      <c r="F177" s="200" t="s">
        <v>885</v>
      </c>
      <c r="G177" s="179"/>
      <c r="H177" s="179" t="s">
        <v>953</v>
      </c>
      <c r="I177" s="179" t="s">
        <v>954</v>
      </c>
      <c r="J177" s="179"/>
      <c r="K177" s="223"/>
    </row>
    <row r="178" spans="2:11" customFormat="1" ht="15" customHeight="1">
      <c r="B178" s="202"/>
      <c r="C178" s="179" t="s">
        <v>59</v>
      </c>
      <c r="D178" s="179"/>
      <c r="E178" s="179"/>
      <c r="F178" s="200" t="s">
        <v>885</v>
      </c>
      <c r="G178" s="179"/>
      <c r="H178" s="179" t="s">
        <v>955</v>
      </c>
      <c r="I178" s="179" t="s">
        <v>956</v>
      </c>
      <c r="J178" s="179">
        <v>1</v>
      </c>
      <c r="K178" s="223"/>
    </row>
    <row r="179" spans="2:11" customFormat="1" ht="15" customHeight="1">
      <c r="B179" s="202"/>
      <c r="C179" s="179" t="s">
        <v>55</v>
      </c>
      <c r="D179" s="179"/>
      <c r="E179" s="179"/>
      <c r="F179" s="200" t="s">
        <v>885</v>
      </c>
      <c r="G179" s="179"/>
      <c r="H179" s="179" t="s">
        <v>957</v>
      </c>
      <c r="I179" s="179" t="s">
        <v>887</v>
      </c>
      <c r="J179" s="179">
        <v>20</v>
      </c>
      <c r="K179" s="223"/>
    </row>
    <row r="180" spans="2:11" customFormat="1" ht="15" customHeight="1">
      <c r="B180" s="202"/>
      <c r="C180" s="179" t="s">
        <v>56</v>
      </c>
      <c r="D180" s="179"/>
      <c r="E180" s="179"/>
      <c r="F180" s="200" t="s">
        <v>885</v>
      </c>
      <c r="G180" s="179"/>
      <c r="H180" s="179" t="s">
        <v>958</v>
      </c>
      <c r="I180" s="179" t="s">
        <v>887</v>
      </c>
      <c r="J180" s="179">
        <v>255</v>
      </c>
      <c r="K180" s="223"/>
    </row>
    <row r="181" spans="2:11" customFormat="1" ht="15" customHeight="1">
      <c r="B181" s="202"/>
      <c r="C181" s="179" t="s">
        <v>108</v>
      </c>
      <c r="D181" s="179"/>
      <c r="E181" s="179"/>
      <c r="F181" s="200" t="s">
        <v>885</v>
      </c>
      <c r="G181" s="179"/>
      <c r="H181" s="179" t="s">
        <v>849</v>
      </c>
      <c r="I181" s="179" t="s">
        <v>887</v>
      </c>
      <c r="J181" s="179">
        <v>10</v>
      </c>
      <c r="K181" s="223"/>
    </row>
    <row r="182" spans="2:11" customFormat="1" ht="15" customHeight="1">
      <c r="B182" s="202"/>
      <c r="C182" s="179" t="s">
        <v>109</v>
      </c>
      <c r="D182" s="179"/>
      <c r="E182" s="179"/>
      <c r="F182" s="200" t="s">
        <v>885</v>
      </c>
      <c r="G182" s="179"/>
      <c r="H182" s="179" t="s">
        <v>959</v>
      </c>
      <c r="I182" s="179" t="s">
        <v>920</v>
      </c>
      <c r="J182" s="179"/>
      <c r="K182" s="223"/>
    </row>
    <row r="183" spans="2:11" customFormat="1" ht="15" customHeight="1">
      <c r="B183" s="202"/>
      <c r="C183" s="179" t="s">
        <v>960</v>
      </c>
      <c r="D183" s="179"/>
      <c r="E183" s="179"/>
      <c r="F183" s="200" t="s">
        <v>885</v>
      </c>
      <c r="G183" s="179"/>
      <c r="H183" s="179" t="s">
        <v>961</v>
      </c>
      <c r="I183" s="179" t="s">
        <v>920</v>
      </c>
      <c r="J183" s="179"/>
      <c r="K183" s="223"/>
    </row>
    <row r="184" spans="2:11" customFormat="1" ht="15" customHeight="1">
      <c r="B184" s="202"/>
      <c r="C184" s="179" t="s">
        <v>949</v>
      </c>
      <c r="D184" s="179"/>
      <c r="E184" s="179"/>
      <c r="F184" s="200" t="s">
        <v>885</v>
      </c>
      <c r="G184" s="179"/>
      <c r="H184" s="179" t="s">
        <v>962</v>
      </c>
      <c r="I184" s="179" t="s">
        <v>920</v>
      </c>
      <c r="J184" s="179"/>
      <c r="K184" s="223"/>
    </row>
    <row r="185" spans="2:11" customFormat="1" ht="15" customHeight="1">
      <c r="B185" s="202"/>
      <c r="C185" s="179" t="s">
        <v>111</v>
      </c>
      <c r="D185" s="179"/>
      <c r="E185" s="179"/>
      <c r="F185" s="200" t="s">
        <v>891</v>
      </c>
      <c r="G185" s="179"/>
      <c r="H185" s="179" t="s">
        <v>963</v>
      </c>
      <c r="I185" s="179" t="s">
        <v>887</v>
      </c>
      <c r="J185" s="179">
        <v>50</v>
      </c>
      <c r="K185" s="223"/>
    </row>
    <row r="186" spans="2:11" customFormat="1" ht="15" customHeight="1">
      <c r="B186" s="202"/>
      <c r="C186" s="179" t="s">
        <v>964</v>
      </c>
      <c r="D186" s="179"/>
      <c r="E186" s="179"/>
      <c r="F186" s="200" t="s">
        <v>891</v>
      </c>
      <c r="G186" s="179"/>
      <c r="H186" s="179" t="s">
        <v>965</v>
      </c>
      <c r="I186" s="179" t="s">
        <v>966</v>
      </c>
      <c r="J186" s="179"/>
      <c r="K186" s="223"/>
    </row>
    <row r="187" spans="2:11" customFormat="1" ht="15" customHeight="1">
      <c r="B187" s="202"/>
      <c r="C187" s="179" t="s">
        <v>967</v>
      </c>
      <c r="D187" s="179"/>
      <c r="E187" s="179"/>
      <c r="F187" s="200" t="s">
        <v>891</v>
      </c>
      <c r="G187" s="179"/>
      <c r="H187" s="179" t="s">
        <v>968</v>
      </c>
      <c r="I187" s="179" t="s">
        <v>966</v>
      </c>
      <c r="J187" s="179"/>
      <c r="K187" s="223"/>
    </row>
    <row r="188" spans="2:11" customFormat="1" ht="15" customHeight="1">
      <c r="B188" s="202"/>
      <c r="C188" s="179" t="s">
        <v>969</v>
      </c>
      <c r="D188" s="179"/>
      <c r="E188" s="179"/>
      <c r="F188" s="200" t="s">
        <v>891</v>
      </c>
      <c r="G188" s="179"/>
      <c r="H188" s="179" t="s">
        <v>970</v>
      </c>
      <c r="I188" s="179" t="s">
        <v>966</v>
      </c>
      <c r="J188" s="179"/>
      <c r="K188" s="223"/>
    </row>
    <row r="189" spans="2:11" customFormat="1" ht="15" customHeight="1">
      <c r="B189" s="202"/>
      <c r="C189" s="236" t="s">
        <v>971</v>
      </c>
      <c r="D189" s="179"/>
      <c r="E189" s="179"/>
      <c r="F189" s="200" t="s">
        <v>891</v>
      </c>
      <c r="G189" s="179"/>
      <c r="H189" s="179" t="s">
        <v>972</v>
      </c>
      <c r="I189" s="179" t="s">
        <v>973</v>
      </c>
      <c r="J189" s="237" t="s">
        <v>974</v>
      </c>
      <c r="K189" s="223"/>
    </row>
    <row r="190" spans="2:11" customFormat="1" ht="15" customHeight="1">
      <c r="B190" s="238"/>
      <c r="C190" s="239" t="s">
        <v>975</v>
      </c>
      <c r="D190" s="240"/>
      <c r="E190" s="240"/>
      <c r="F190" s="241" t="s">
        <v>891</v>
      </c>
      <c r="G190" s="240"/>
      <c r="H190" s="240" t="s">
        <v>976</v>
      </c>
      <c r="I190" s="240" t="s">
        <v>973</v>
      </c>
      <c r="J190" s="242" t="s">
        <v>974</v>
      </c>
      <c r="K190" s="243"/>
    </row>
    <row r="191" spans="2:11" customFormat="1" ht="15" customHeight="1">
      <c r="B191" s="202"/>
      <c r="C191" s="236" t="s">
        <v>44</v>
      </c>
      <c r="D191" s="179"/>
      <c r="E191" s="179"/>
      <c r="F191" s="200" t="s">
        <v>885</v>
      </c>
      <c r="G191" s="179"/>
      <c r="H191" s="176" t="s">
        <v>977</v>
      </c>
      <c r="I191" s="179" t="s">
        <v>978</v>
      </c>
      <c r="J191" s="179"/>
      <c r="K191" s="223"/>
    </row>
    <row r="192" spans="2:11" customFormat="1" ht="15" customHeight="1">
      <c r="B192" s="202"/>
      <c r="C192" s="236" t="s">
        <v>979</v>
      </c>
      <c r="D192" s="179"/>
      <c r="E192" s="179"/>
      <c r="F192" s="200" t="s">
        <v>885</v>
      </c>
      <c r="G192" s="179"/>
      <c r="H192" s="179" t="s">
        <v>980</v>
      </c>
      <c r="I192" s="179" t="s">
        <v>920</v>
      </c>
      <c r="J192" s="179"/>
      <c r="K192" s="223"/>
    </row>
    <row r="193" spans="2:11" customFormat="1" ht="15" customHeight="1">
      <c r="B193" s="202"/>
      <c r="C193" s="236" t="s">
        <v>981</v>
      </c>
      <c r="D193" s="179"/>
      <c r="E193" s="179"/>
      <c r="F193" s="200" t="s">
        <v>885</v>
      </c>
      <c r="G193" s="179"/>
      <c r="H193" s="179" t="s">
        <v>982</v>
      </c>
      <c r="I193" s="179" t="s">
        <v>920</v>
      </c>
      <c r="J193" s="179"/>
      <c r="K193" s="223"/>
    </row>
    <row r="194" spans="2:11" customFormat="1" ht="15" customHeight="1">
      <c r="B194" s="202"/>
      <c r="C194" s="236" t="s">
        <v>983</v>
      </c>
      <c r="D194" s="179"/>
      <c r="E194" s="179"/>
      <c r="F194" s="200" t="s">
        <v>891</v>
      </c>
      <c r="G194" s="179"/>
      <c r="H194" s="179" t="s">
        <v>984</v>
      </c>
      <c r="I194" s="179" t="s">
        <v>920</v>
      </c>
      <c r="J194" s="179"/>
      <c r="K194" s="223"/>
    </row>
    <row r="195" spans="2:11" customFormat="1" ht="15" customHeight="1">
      <c r="B195" s="229"/>
      <c r="C195" s="244"/>
      <c r="D195" s="209"/>
      <c r="E195" s="209"/>
      <c r="F195" s="209"/>
      <c r="G195" s="209"/>
      <c r="H195" s="209"/>
      <c r="I195" s="209"/>
      <c r="J195" s="209"/>
      <c r="K195" s="230"/>
    </row>
    <row r="196" spans="2:11" customFormat="1" ht="18.75" customHeight="1">
      <c r="B196" s="211"/>
      <c r="C196" s="221"/>
      <c r="D196" s="221"/>
      <c r="E196" s="221"/>
      <c r="F196" s="231"/>
      <c r="G196" s="221"/>
      <c r="H196" s="221"/>
      <c r="I196" s="221"/>
      <c r="J196" s="221"/>
      <c r="K196" s="211"/>
    </row>
    <row r="197" spans="2:11" customFormat="1" ht="18.75" customHeight="1">
      <c r="B197" s="211"/>
      <c r="C197" s="221"/>
      <c r="D197" s="221"/>
      <c r="E197" s="221"/>
      <c r="F197" s="231"/>
      <c r="G197" s="221"/>
      <c r="H197" s="221"/>
      <c r="I197" s="221"/>
      <c r="J197" s="221"/>
      <c r="K197" s="211"/>
    </row>
    <row r="198" spans="2:11" customFormat="1" ht="18.75" customHeight="1">
      <c r="B198" s="186"/>
      <c r="C198" s="186"/>
      <c r="D198" s="186"/>
      <c r="E198" s="186"/>
      <c r="F198" s="186"/>
      <c r="G198" s="186"/>
      <c r="H198" s="186"/>
      <c r="I198" s="186"/>
      <c r="J198" s="186"/>
      <c r="K198" s="186"/>
    </row>
    <row r="199" spans="2:11" customFormat="1" ht="13.5">
      <c r="B199" s="168"/>
      <c r="C199" s="169"/>
      <c r="D199" s="169"/>
      <c r="E199" s="169"/>
      <c r="F199" s="169"/>
      <c r="G199" s="169"/>
      <c r="H199" s="169"/>
      <c r="I199" s="169"/>
      <c r="J199" s="169"/>
      <c r="K199" s="170"/>
    </row>
    <row r="200" spans="2:11" customFormat="1" ht="21">
      <c r="B200" s="171"/>
      <c r="C200" s="305" t="s">
        <v>985</v>
      </c>
      <c r="D200" s="305"/>
      <c r="E200" s="305"/>
      <c r="F200" s="305"/>
      <c r="G200" s="305"/>
      <c r="H200" s="305"/>
      <c r="I200" s="305"/>
      <c r="J200" s="305"/>
      <c r="K200" s="172"/>
    </row>
    <row r="201" spans="2:11" customFormat="1" ht="25.5" customHeight="1">
      <c r="B201" s="171"/>
      <c r="C201" s="245" t="s">
        <v>986</v>
      </c>
      <c r="D201" s="245"/>
      <c r="E201" s="245"/>
      <c r="F201" s="245" t="s">
        <v>987</v>
      </c>
      <c r="G201" s="246"/>
      <c r="H201" s="306" t="s">
        <v>988</v>
      </c>
      <c r="I201" s="306"/>
      <c r="J201" s="306"/>
      <c r="K201" s="172"/>
    </row>
    <row r="202" spans="2:11" customFormat="1" ht="5.25" customHeight="1">
      <c r="B202" s="202"/>
      <c r="C202" s="197"/>
      <c r="D202" s="197"/>
      <c r="E202" s="197"/>
      <c r="F202" s="197"/>
      <c r="G202" s="221"/>
      <c r="H202" s="197"/>
      <c r="I202" s="197"/>
      <c r="J202" s="197"/>
      <c r="K202" s="223"/>
    </row>
    <row r="203" spans="2:11" customFormat="1" ht="15" customHeight="1">
      <c r="B203" s="202"/>
      <c r="C203" s="179" t="s">
        <v>978</v>
      </c>
      <c r="D203" s="179"/>
      <c r="E203" s="179"/>
      <c r="F203" s="200" t="s">
        <v>45</v>
      </c>
      <c r="G203" s="179"/>
      <c r="H203" s="304" t="s">
        <v>989</v>
      </c>
      <c r="I203" s="304"/>
      <c r="J203" s="304"/>
      <c r="K203" s="223"/>
    </row>
    <row r="204" spans="2:11" customFormat="1" ht="15" customHeight="1">
      <c r="B204" s="202"/>
      <c r="C204" s="179"/>
      <c r="D204" s="179"/>
      <c r="E204" s="179"/>
      <c r="F204" s="200" t="s">
        <v>46</v>
      </c>
      <c r="G204" s="179"/>
      <c r="H204" s="304" t="s">
        <v>990</v>
      </c>
      <c r="I204" s="304"/>
      <c r="J204" s="304"/>
      <c r="K204" s="223"/>
    </row>
    <row r="205" spans="2:11" customFormat="1" ht="15" customHeight="1">
      <c r="B205" s="202"/>
      <c r="C205" s="179"/>
      <c r="D205" s="179"/>
      <c r="E205" s="179"/>
      <c r="F205" s="200" t="s">
        <v>49</v>
      </c>
      <c r="G205" s="179"/>
      <c r="H205" s="304" t="s">
        <v>991</v>
      </c>
      <c r="I205" s="304"/>
      <c r="J205" s="304"/>
      <c r="K205" s="223"/>
    </row>
    <row r="206" spans="2:11" customFormat="1" ht="15" customHeight="1">
      <c r="B206" s="202"/>
      <c r="C206" s="179"/>
      <c r="D206" s="179"/>
      <c r="E206" s="179"/>
      <c r="F206" s="200" t="s">
        <v>47</v>
      </c>
      <c r="G206" s="179"/>
      <c r="H206" s="304" t="s">
        <v>992</v>
      </c>
      <c r="I206" s="304"/>
      <c r="J206" s="304"/>
      <c r="K206" s="223"/>
    </row>
    <row r="207" spans="2:11" customFormat="1" ht="15" customHeight="1">
      <c r="B207" s="202"/>
      <c r="C207" s="179"/>
      <c r="D207" s="179"/>
      <c r="E207" s="179"/>
      <c r="F207" s="200" t="s">
        <v>48</v>
      </c>
      <c r="G207" s="179"/>
      <c r="H207" s="304" t="s">
        <v>993</v>
      </c>
      <c r="I207" s="304"/>
      <c r="J207" s="304"/>
      <c r="K207" s="223"/>
    </row>
    <row r="208" spans="2:11" customFormat="1" ht="15" customHeight="1">
      <c r="B208" s="202"/>
      <c r="C208" s="179"/>
      <c r="D208" s="179"/>
      <c r="E208" s="179"/>
      <c r="F208" s="200"/>
      <c r="G208" s="179"/>
      <c r="H208" s="179"/>
      <c r="I208" s="179"/>
      <c r="J208" s="179"/>
      <c r="K208" s="223"/>
    </row>
    <row r="209" spans="2:11" customFormat="1" ht="15" customHeight="1">
      <c r="B209" s="202"/>
      <c r="C209" s="179" t="s">
        <v>932</v>
      </c>
      <c r="D209" s="179"/>
      <c r="E209" s="179"/>
      <c r="F209" s="200" t="s">
        <v>81</v>
      </c>
      <c r="G209" s="179"/>
      <c r="H209" s="304" t="s">
        <v>994</v>
      </c>
      <c r="I209" s="304"/>
      <c r="J209" s="304"/>
      <c r="K209" s="223"/>
    </row>
    <row r="210" spans="2:11" customFormat="1" ht="15" customHeight="1">
      <c r="B210" s="202"/>
      <c r="C210" s="179"/>
      <c r="D210" s="179"/>
      <c r="E210" s="179"/>
      <c r="F210" s="200" t="s">
        <v>827</v>
      </c>
      <c r="G210" s="179"/>
      <c r="H210" s="304" t="s">
        <v>828</v>
      </c>
      <c r="I210" s="304"/>
      <c r="J210" s="304"/>
      <c r="K210" s="223"/>
    </row>
    <row r="211" spans="2:11" customFormat="1" ht="15" customHeight="1">
      <c r="B211" s="202"/>
      <c r="C211" s="179"/>
      <c r="D211" s="179"/>
      <c r="E211" s="179"/>
      <c r="F211" s="200" t="s">
        <v>825</v>
      </c>
      <c r="G211" s="179"/>
      <c r="H211" s="304" t="s">
        <v>995</v>
      </c>
      <c r="I211" s="304"/>
      <c r="J211" s="304"/>
      <c r="K211" s="223"/>
    </row>
    <row r="212" spans="2:11" customFormat="1" ht="15" customHeight="1">
      <c r="B212" s="247"/>
      <c r="C212" s="179"/>
      <c r="D212" s="179"/>
      <c r="E212" s="179"/>
      <c r="F212" s="200" t="s">
        <v>829</v>
      </c>
      <c r="G212" s="236"/>
      <c r="H212" s="303" t="s">
        <v>830</v>
      </c>
      <c r="I212" s="303"/>
      <c r="J212" s="303"/>
      <c r="K212" s="248"/>
    </row>
    <row r="213" spans="2:11" customFormat="1" ht="15" customHeight="1">
      <c r="B213" s="247"/>
      <c r="C213" s="179"/>
      <c r="D213" s="179"/>
      <c r="E213" s="179"/>
      <c r="F213" s="200" t="s">
        <v>831</v>
      </c>
      <c r="G213" s="236"/>
      <c r="H213" s="303" t="s">
        <v>996</v>
      </c>
      <c r="I213" s="303"/>
      <c r="J213" s="303"/>
      <c r="K213" s="248"/>
    </row>
    <row r="214" spans="2:11" customFormat="1" ht="15" customHeight="1">
      <c r="B214" s="247"/>
      <c r="C214" s="179"/>
      <c r="D214" s="179"/>
      <c r="E214" s="179"/>
      <c r="F214" s="200"/>
      <c r="G214" s="236"/>
      <c r="H214" s="227"/>
      <c r="I214" s="227"/>
      <c r="J214" s="227"/>
      <c r="K214" s="248"/>
    </row>
    <row r="215" spans="2:11" customFormat="1" ht="15" customHeight="1">
      <c r="B215" s="247"/>
      <c r="C215" s="179" t="s">
        <v>956</v>
      </c>
      <c r="D215" s="179"/>
      <c r="E215" s="179"/>
      <c r="F215" s="200">
        <v>1</v>
      </c>
      <c r="G215" s="236"/>
      <c r="H215" s="303" t="s">
        <v>997</v>
      </c>
      <c r="I215" s="303"/>
      <c r="J215" s="303"/>
      <c r="K215" s="248"/>
    </row>
    <row r="216" spans="2:11" customFormat="1" ht="15" customHeight="1">
      <c r="B216" s="247"/>
      <c r="C216" s="179"/>
      <c r="D216" s="179"/>
      <c r="E216" s="179"/>
      <c r="F216" s="200">
        <v>2</v>
      </c>
      <c r="G216" s="236"/>
      <c r="H216" s="303" t="s">
        <v>998</v>
      </c>
      <c r="I216" s="303"/>
      <c r="J216" s="303"/>
      <c r="K216" s="248"/>
    </row>
    <row r="217" spans="2:11" customFormat="1" ht="15" customHeight="1">
      <c r="B217" s="247"/>
      <c r="C217" s="179"/>
      <c r="D217" s="179"/>
      <c r="E217" s="179"/>
      <c r="F217" s="200">
        <v>3</v>
      </c>
      <c r="G217" s="236"/>
      <c r="H217" s="303" t="s">
        <v>999</v>
      </c>
      <c r="I217" s="303"/>
      <c r="J217" s="303"/>
      <c r="K217" s="248"/>
    </row>
    <row r="218" spans="2:11" customFormat="1" ht="15" customHeight="1">
      <c r="B218" s="247"/>
      <c r="C218" s="179"/>
      <c r="D218" s="179"/>
      <c r="E218" s="179"/>
      <c r="F218" s="200">
        <v>4</v>
      </c>
      <c r="G218" s="236"/>
      <c r="H218" s="303" t="s">
        <v>1000</v>
      </c>
      <c r="I218" s="303"/>
      <c r="J218" s="303"/>
      <c r="K218" s="248"/>
    </row>
    <row r="219" spans="2:11" customFormat="1" ht="12.75" customHeight="1">
      <c r="B219" s="249"/>
      <c r="C219" s="250"/>
      <c r="D219" s="250"/>
      <c r="E219" s="250"/>
      <c r="F219" s="250"/>
      <c r="G219" s="250"/>
      <c r="H219" s="250"/>
      <c r="I219" s="250"/>
      <c r="J219" s="250"/>
      <c r="K219" s="25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801_A - Vegetační úpravy ...</vt:lpstr>
      <vt:lpstr>801_B - Park Vítězná</vt:lpstr>
      <vt:lpstr>Pokyny pro vyplnění</vt:lpstr>
      <vt:lpstr>'801_A - Vegetační úpravy ...'!Názvy_tisku</vt:lpstr>
      <vt:lpstr>'801_B - Park Vítězná'!Názvy_tisku</vt:lpstr>
      <vt:lpstr>'Rekapitulace stavby'!Názvy_tisku</vt:lpstr>
      <vt:lpstr>'801_A - Vegetační úpravy ...'!Oblast_tisku</vt:lpstr>
      <vt:lpstr>'801_B - Park Vítězná'!Oblast_tisku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DESKTOP-VGKCDRN\Dell</dc:creator>
  <cp:lastModifiedBy>Lenka Hrušková</cp:lastModifiedBy>
  <dcterms:created xsi:type="dcterms:W3CDTF">2025-04-04T06:37:14Z</dcterms:created>
  <dcterms:modified xsi:type="dcterms:W3CDTF">2025-04-04T07:07:37Z</dcterms:modified>
</cp:coreProperties>
</file>