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42077" reservationPassword="0"/>
  <workbookPr/>
  <bookViews>
    <workbookView xWindow="240" yWindow="120" windowWidth="14940" windowHeight="9225" activeTab="0"/>
  </bookViews>
  <sheets>
    <sheet name="Rekapitulace" sheetId="1" r:id="rId1"/>
    <sheet name="SO 100" sheetId="2" r:id="rId2"/>
    <sheet name="SO VON" sheetId="3" r:id="rId3"/>
  </sheets>
  <definedNames/>
  <calcPr/>
  <webPublishing/>
</workbook>
</file>

<file path=xl/sharedStrings.xml><?xml version="1.0" encoding="utf-8"?>
<sst xmlns="http://schemas.openxmlformats.org/spreadsheetml/2006/main" count="511" uniqueCount="218">
  <si>
    <t>Firma: Firma</t>
  </si>
  <si>
    <t>Rekapitulace ceny</t>
  </si>
  <si>
    <t>Stavba: 250302 - SOUVISLÁ OPRAVA UL. KARLOVSKÁ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</si>
  <si>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</si>
  <si>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</si>
  <si>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</si>
  <si>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</si>
  <si>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</si>
  <si>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</si>
  <si>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</si>
  <si>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</si>
  <si>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</si>
  <si>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</si>
  <si>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</si>
  <si>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</si>
  <si>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250302</t>
  </si>
  <si>
    <t>SOUVISLÁ OPRAVA UL. KARLOVSKÁ</t>
  </si>
  <si>
    <t>O</t>
  </si>
  <si>
    <t>Rozpočet:</t>
  </si>
  <si>
    <t>0.00</t>
  </si>
  <si>
    <t>15.00</t>
  </si>
  <si>
    <t>21.00</t>
  </si>
  <si>
    <t>3</t>
  </si>
  <si>
    <t>2</t>
  </si>
  <si>
    <t>SO 100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</si>
  <si>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</si>
  <si>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</si>
  <si>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</si>
  <si>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</si>
  <si>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</si>
  <si>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</si>
  <si>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</si>
  <si>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</si>
  <si>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</si>
  <si>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</si>
  <si>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</si>
  <si>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</si>
  <si>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</si>
  <si>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</si>
  <si>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</si>
  <si>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</si>
  <si>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</si>
  <si>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</si>
  <si>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</si>
  <si>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</si>
  <si>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</si>
  <si>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014112</t>
  </si>
  <si>
    <t/>
  </si>
  <si>
    <t>POPLATKY ZA SKLÁDKU TYP S-IO (INERTNÍ ODPAD)</t>
  </si>
  <si>
    <t>T</t>
  </si>
  <si>
    <t>PP</t>
  </si>
  <si>
    <t>poplatky za uskladnění výkopku z položky 12393, včetně ceny za odvoz výkopku</t>
  </si>
  <si>
    <t>VV</t>
  </si>
  <si>
    <t>99,36*2,4=238.464 [A]</t>
  </si>
  <si>
    <t>TS</t>
  </si>
  <si>
    <t>zahrnuje veškeré poplatky provozovateli skládky související s uložením odpadu na skládce.</t>
  </si>
  <si>
    <t>015130</t>
  </si>
  <si>
    <t>POPLATKY ZA LIKVIDACI ODPADŮ NEKONTAMINOVANÝCH - 17 03 02  VYBOURANÝ ASFALTOVÝ BETON BEZ DEHTU</t>
  </si>
  <si>
    <t>likvidace asfaltu z položky 11372 - poplatky za recyklaci</t>
  </si>
  <si>
    <t>709,803*1,4=993.724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</si>
  <si>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</si>
  <si>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015140</t>
  </si>
  <si>
    <t>POPLATKY ZA LIKVIDACI ODPADŮ NEKONTAMINOVANÝCH - 17 01 01  BETON Z DEMOLIC OBJEKTŮ, ZÁKLADŮ TV</t>
  </si>
  <si>
    <t>likvidace vybouraného žlabu před č.p. 75 - položka 11328</t>
  </si>
  <si>
    <t>12,4*0,9*0,2*1,9=4.241 [A]</t>
  </si>
  <si>
    <t>Zemní práce</t>
  </si>
  <si>
    <t>11328</t>
  </si>
  <si>
    <t>ODSTRANĚNÍ PŘÍKOPŮ, ŽLABŮ A RIGOLŮ Z PŘÍKOPOVÝCH TVÁRNIC</t>
  </si>
  <si>
    <t>M2</t>
  </si>
  <si>
    <t>odstranění žlabu před č.p. 75, včetně odvozu na skládku</t>
  </si>
  <si>
    <t>12,4*0,9*0,2=2.232 [A]</t>
  </si>
  <si>
    <t>Položka zahrnuje:  
-  odstranění tvárnic včetně podkladu  
-  veškerou manipulaci s vybouranou sutí a s vybouranými hmotami,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</si>
  <si>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11372</t>
  </si>
  <si>
    <t>FRÉZOVÁNÍ ZPEVNĚNÝCH PLOCH ASFALTOVÝCH</t>
  </si>
  <si>
    <t>M3</t>
  </si>
  <si>
    <t>frézování krytu stávající vozovky v tl. 110 mm, cena včetně odvozu, odvozovou vzdálenost si určí dodavatel dle svých možností</t>
  </si>
  <si>
    <t>digitálně odečteno ze situace: (6453)*0,11=709.830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</si>
  <si>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</si>
  <si>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12393</t>
  </si>
  <si>
    <t>ODKOP PRO SPOD STAVBU SILNIC A ŽELEZNIC TŘ. III</t>
  </si>
  <si>
    <t>Výkopek pro vytvoření pláně dlážděných ploch vjezdů, odvozovou vzdálenost si určí dodavatel dle svých možností</t>
  </si>
  <si>
    <t>dlážděné plochy - digitálně odečteno ze situace: 184*0,45*1,2=99.360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</si>
  <si>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</si>
  <si>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7</t>
  </si>
  <si>
    <t>12932</t>
  </si>
  <si>
    <t>ČIŠTĚNÍ PŘÍKOPŮ OD NÁNOSU DO 0,5M3/M</t>
  </si>
  <si>
    <t>M</t>
  </si>
  <si>
    <t>čištění stávajícíh příkopů</t>
  </si>
  <si>
    <t>pravá - digitálně odečteno ze situace: 118+73+58+34+45+260+125+245=722.000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</si>
  <si>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</si>
  <si>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8</t>
  </si>
  <si>
    <t>17380</t>
  </si>
  <si>
    <t>ZEMNÍ KRAJNICE A DOSYPÁVKY Z NAKUPOVANÝCH MATERIÁLŮ</t>
  </si>
  <si>
    <t>zatravněná krajnice tl. 0,1 m, šířka 0,5 m</t>
  </si>
  <si>
    <t>levá - digitálně odečteno ze situace: (1060)*0,5*0,1=53.000 [A] 
pravá -digitálně odečteno ze situace: (1060)*0,5*0,1=53.000 [B] 
Celkem: A+B=106.000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</si>
  <si>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</si>
  <si>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18120</t>
  </si>
  <si>
    <t>ÚPRAVA PLÁNĚ SE ZHUTNĚNÍM V HORNINĚ TŘ. II</t>
  </si>
  <si>
    <t>úprava pláně včetně vyrovnání výškových rozdílů. Míru zhutnění určuje projekt - viz. výkr. C.102. Včetně hutnících zkoušek v počtu 10</t>
  </si>
  <si>
    <t>digitálně odečteno ze situace: (6453+184)=6 637.000 [A]</t>
  </si>
  <si>
    <t>položka zahrnuje úpravu pláně včetně vyrovnání výškových rozdílů. Míru zhutnění určuje projekt.</t>
  </si>
  <si>
    <t>56333</t>
  </si>
  <si>
    <t>VOZOVKOVÉ VRSTVY ZE ŠTĚRKODRTI TL. DO 150MM</t>
  </si>
  <si>
    <t>ŠD 0/63 konstrukční vrstvy vozovky tl. 150 mm u dlážděných ploch</t>
  </si>
  <si>
    <t>sjezdy - digitálně odečteno ze situace: 184*2=368.000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</si>
  <si>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</si>
  <si>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11</t>
  </si>
  <si>
    <t>567303</t>
  </si>
  <si>
    <t>VRSTVY PRO OBNOVU A OPRAVY ZE ŠTĚRKODRTI</t>
  </si>
  <si>
    <t>Srovnání podkladní vrstvy vozovky v místech propadů, štěrkodrť 0/32. Cena včetně pokládky, přehutnění a hutnících zkoušek (předpoklad 10 zkoušek, bude upřesněno při porvádění). Položka bude čerpána se douhlasem TDI a AD. Předpoklad 10% celkového povrchu vozovky</t>
  </si>
  <si>
    <t>6453*0,1*(0,15+0,15)=193.590 [A]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</si>
  <si>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</si>
  <si>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12</t>
  </si>
  <si>
    <t>572123</t>
  </si>
  <si>
    <t>INFILTRAČNÍ POSTŘIK Z EMULZE DO 1,0KG/M2</t>
  </si>
  <si>
    <t>POTŘIK INFILTRAČNÍ EMULZNÍ 0,8 KG/M2 PI-C C60, vápenná suspenze</t>
  </si>
  <si>
    <t>digitálně odečteno ze situace: 6453*1,08=6 969.240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</si>
  <si>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</si>
  <si>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13</t>
  </si>
  <si>
    <t>572213</t>
  </si>
  <si>
    <t>SPOJOVACÍ POSTŘIK Z EMULZE DO 0,5KG/M2</t>
  </si>
  <si>
    <t>SPOJOVACÍ POTŘIK EMULZNÍ 0,35 KG/M2 PS-C 60</t>
  </si>
  <si>
    <t>digitálně odečteno ze situace:6453*1,05=6 775.650 [A]</t>
  </si>
  <si>
    <t>14</t>
  </si>
  <si>
    <t>57476</t>
  </si>
  <si>
    <t>VOZOVKOVÉ VÝZTUŽNÉ VRSTVY Z GEOMŘÍŽOVINY S TKANINOU</t>
  </si>
  <si>
    <t>VÝZTUŽNÝ GEOKOMPOZIT Z VYSKOPEVNOSTNÍCH SKELNÝCH VLÁKEN S TKANINOU POD PODKLADNÍ VRSTVU ACP 16</t>
  </si>
  <si>
    <t>pod asfaltové vrstvy: 6453*1,03=6 646.590 [A]</t>
  </si>
  <si>
    <t>Položka zahrnuje:  
- dodání geomříže v požadované kvalitě a v množství včetně přesahů (přesahy započteny v jednotkové ceně)  
- očištění podkladu  
- pokládka geomříže dle předepsaného technologického předpisu  
Položka nezahrnuje:  
- x</t>
  </si>
  <si>
    <t>15</t>
  </si>
  <si>
    <t>574A33</t>
  </si>
  <si>
    <t>ASFALTOVÝ BETON PRO OBRUSNÉ VRSTVY ACO 11 TL. 40MM</t>
  </si>
  <si>
    <t>nová konstrukce vozovky - digitálně odečteno ze situace:6453*1,03=6 646.590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</si>
  <si>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</si>
  <si>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16</t>
  </si>
  <si>
    <t>574E76</t>
  </si>
  <si>
    <t>ASFALTOVÝ BETON PRO PODKLADNÍ VRSTVY ACP 16+, 16S TL. 80MM</t>
  </si>
  <si>
    <t>nová konstrukce vozovky  - digitálně odečteno ze situace: 6453*1,05=6 775.650 [A]</t>
  </si>
  <si>
    <t>17</t>
  </si>
  <si>
    <t>58221</t>
  </si>
  <si>
    <t>DLÁŽDĚNÉ KRYTY Z DROBNÝCH KOSTEK DO LOŽE Z KAMENIVA</t>
  </si>
  <si>
    <t>kryty vjezdů do lože z kameniva 4/8 tl. 50 mm, žulová kostka 8/10</t>
  </si>
  <si>
    <t>184=184.000 [A]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</si>
  <si>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</si>
  <si>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Ostatní konstrukce a práce</t>
  </si>
  <si>
    <t>18</t>
  </si>
  <si>
    <t>915211</t>
  </si>
  <si>
    <t>VODOROVNÉ DOPRAVNÍ ZNAČENÍ PLASTEM HLADKÉ - DODÁVKA A POKLÁDKA</t>
  </si>
  <si>
    <t>vodící čáry po obou stranách</t>
  </si>
  <si>
    <t>V4: 0,125*(1060+1060)*2=530.000 [A] 
V2b: 0,125*0,5*11,5=0.719 [B] 
Celkem: A+B=530.719 [C]</t>
  </si>
  <si>
    <t>položka zahrnuje:  
- dodání a pokládku nátěrového materiálu (měří se pouze natíraná plocha)  
- předznačení a reflexní úpravu</t>
  </si>
  <si>
    <t>19</t>
  </si>
  <si>
    <t>91551</t>
  </si>
  <si>
    <t>VODOROVNÉ DOPRAVNÍ ZNAČENÍ - PŘEDEM PŘIPRAVENÉ SYMBOLY</t>
  </si>
  <si>
    <t>KUS</t>
  </si>
  <si>
    <t>cyklopikogramy V20 po 50 m v obou směrech</t>
  </si>
  <si>
    <t>44=44.000 [A]</t>
  </si>
  <si>
    <t>Položka zahrnuje:  
- dodání a pokládku předepsaného symbolu  
- předznačení a reflexní úpravu  
Položka nezahrnuje:  
- x</t>
  </si>
  <si>
    <t>20</t>
  </si>
  <si>
    <t>91772</t>
  </si>
  <si>
    <t>OBRUBA Z DLAŽEBNÍCH KOSTEK DROBNÝCH</t>
  </si>
  <si>
    <t>obruba z kostek 8/10 do bet. lože po obvodu dlážděných ploch</t>
  </si>
  <si>
    <t>17,6+15+62+13,8+4,9+22,9+16,7+13,7+5,1+14,2+14,1+30,2+15+13,8+6,5+8,5+17+50=341.000 [A]</t>
  </si>
  <si>
    <t>Položka zahrnuje:  
- dodání a pokládku jedné řady dlažebních kostek o rozměrech předepsaných zadávací dokumentací  
- betonové lože i boční betonovou opěrku  
Položka nezahrnuje:  
- x</t>
  </si>
  <si>
    <t>21</t>
  </si>
  <si>
    <t>919113</t>
  </si>
  <si>
    <t>ŘEZÁNÍ ASFALTOVÉHO KRYTU VOZOVEK TL DO 150MM</t>
  </si>
  <si>
    <t>řezání podél stávajících krytů vozovek</t>
  </si>
  <si>
    <t>napojení na navazující asfaltový kryt vozovky - digitálně odečteno ze situace: 6+6+5+5+4=26.000 [A]</t>
  </si>
  <si>
    <t>Položka zahrnuje:  
- řezání vozovkové vrstvy v předepsané tloušťce  
- spotřeba vody  
Položka nezahrnuje:  
- x</t>
  </si>
  <si>
    <t>22</t>
  </si>
  <si>
    <t>931315</t>
  </si>
  <si>
    <t>TĚSNĚNÍ DILATAČ SPAR ASF ZÁLIVKOU PRŮŘ DO 600MM2</t>
  </si>
  <si>
    <t>napojení na stávající asfaltový kryt vozovky</t>
  </si>
  <si>
    <t>napojení na stávající asfaltový kryt vozovky: 6+6+5+5+4=26.000 [A]</t>
  </si>
  <si>
    <t>položka zahrnuje dodávku a osazení předepsaného materiálu, očištění ploch spáry před úpravou, očištění okolí spáry po úpravě  
nezahrnuje těsnící profil</t>
  </si>
  <si>
    <t>23</t>
  </si>
  <si>
    <t>935212</t>
  </si>
  <si>
    <t>PŘÍKOPOVÉ ŽLABY Z BETON TVÁRNIC ŠÍŘ DO 600MM DO BETONU TL 100MM</t>
  </si>
  <si>
    <t>Betonová žlabovka š. 200 mm (100x200x500) do betonového lože tl 100 mm</t>
  </si>
  <si>
    <t>12,4=12.400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</si>
  <si>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</si>
  <si>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24</t>
  </si>
  <si>
    <t>93818</t>
  </si>
  <si>
    <t>OČIŠTĚNÍ ASFALT VOZOVEK ZAMETENÍM</t>
  </si>
  <si>
    <t>očištění vozovky před pokládkou vodorovného dopravního značení</t>
  </si>
  <si>
    <t>6453+437=6 890.000 [A]</t>
  </si>
  <si>
    <t>položka zahrnuje očištění předepsaným způsobem včetně odklizení vzniklého odpadu</t>
  </si>
  <si>
    <t>SO VON</t>
  </si>
  <si>
    <t>Vedlejší a ostatní náklady</t>
  </si>
  <si>
    <t>02730</t>
  </si>
  <si>
    <t>POMOC PRÁCE ZŘÍZ NEBO ZAJIŠŤ OCHRANU INŽENÝRSKÝCH SÍTÍ</t>
  </si>
  <si>
    <t>KPL</t>
  </si>
  <si>
    <t>Zajištění inženýrských sítí před zahájením stavebních prací a během realizace stavby dle požadavku správců. Nutné vytyčení všech podzemních sítí s protokolárním zápisem příslušných správců. Přesnou polohu podzemních vedení ověřit ručně kopanými sondami. Přechody nutno ochránit.   
PEVNÁ CENA</t>
  </si>
  <si>
    <t>1=1.000 [A]</t>
  </si>
  <si>
    <t>zahrnuje veškeré náklady spojené s objednatelem požadovanými zařízeními</t>
  </si>
  <si>
    <t>02910</t>
  </si>
  <si>
    <t>OSTATNÍ POŽADAVKY - ZEMĚMĚŘIČSKÁ MĚŘENÍ</t>
  </si>
  <si>
    <t>Vytyčení stavby dle uvedených vytyčovacích bodů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</si>
  <si>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</si>
  <si>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</si>
  <si>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</si>
  <si>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HM</t>
  </si>
  <si>
    <t>Zaměření stavby po dokončení</t>
  </si>
  <si>
    <t>zahrnuje veškeré náklady spojené s objednatelem požadovanými pracemi</t>
  </si>
  <si>
    <t>02943</t>
  </si>
  <si>
    <t>OSTATNÍ POŽADAVKY - VYPRACOVÁNÍ RDS</t>
  </si>
  <si>
    <t>Položka zahrnuje:  
- veškeré náklady spojené s objednatelem požadovanými pracemi  
Položka nezahrnuje:  
- x</t>
  </si>
  <si>
    <t>02944</t>
  </si>
  <si>
    <t>OSTAT POŽADAVKY - DOKUMENTACE SKUTEČ PROVEDENÍ V DIGIT FORMĚ</t>
  </si>
  <si>
    <t>Dokumentace skutečného provedení stavby. Výkresy a související písemnosti zhotovené stavby potřebné pro evidenci pozemní komunikace. Výkresy odchylek a změn stavby oproti PDPS. Ověření podpisem odpovědného zástupce zhotovitele a správce stavby.    
Zadavatel poskytne dokumentaci v otevřeném formátu *.dwg.   
PEVNÁ CENA.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</si>
  <si>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</si>
  <si>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</si>
  <si>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</si>
  <si>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03720</t>
  </si>
  <si>
    <t>POMOC PRÁCE ZAJIŠŤ NEBO ZŘÍZ REGULACI A OCHRANU DOPRAVY</t>
  </si>
  <si>
    <t>Dopravně inženýrská opatření během stavby dle harmonogramu prací vybraného dodavatele.</t>
  </si>
  <si>
    <t>zahrnuje objednatelem povolené náklady na požadovaná zařízení zhotovitele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</si>
</sst>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SUM(C10:C11)</f>
      </c>
      <c s="1"/>
      <c s="1"/>
    </row>
    <row r="7" spans="1:5" ht="12.75" customHeight="1">
      <c r="A7" s="1"/>
      <c s="4" t="s">
        <v>5</v>
      </c>
      <c s="7">
        <f>SUM(E10:E11)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100'!I3</f>
      </c>
      <c s="21">
        <f>'SO 100'!O2</f>
      </c>
      <c s="21">
        <f>C10+D10</f>
      </c>
    </row>
    <row r="11" spans="1:5" ht="12.75" customHeight="1">
      <c r="A11" s="20" t="s">
        <v>188</v>
      </c>
      <c s="20" t="s">
        <v>189</v>
      </c>
      <c s="21">
        <f>'SO VON'!I3</f>
      </c>
      <c s="21">
        <f>'SO VON'!O2</f>
      </c>
      <c s="21">
        <f>C11+D11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0+O8+O21+O46+O79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0+I8+I21+I46+I79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238.464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5.5">
      <c r="A10" s="34" t="s">
        <v>50</v>
      </c>
      <c r="E10" s="35" t="s">
        <v>51</v>
      </c>
    </row>
    <row r="11" spans="1:5" ht="12.75">
      <c r="A11" s="36" t="s">
        <v>52</v>
      </c>
      <c r="E11" s="37" t="s">
        <v>53</v>
      </c>
    </row>
    <row r="12" spans="1:5" ht="25.5">
      <c r="A12" t="s">
        <v>54</v>
      </c>
      <c r="E12" s="35" t="s">
        <v>55</v>
      </c>
    </row>
    <row r="13" spans="1:16" ht="25.5">
      <c r="A13" s="25" t="s">
        <v>45</v>
      </c>
      <c s="29" t="s">
        <v>23</v>
      </c>
      <c s="29" t="s">
        <v>56</v>
      </c>
      <c s="25" t="s">
        <v>47</v>
      </c>
      <c s="30" t="s">
        <v>57</v>
      </c>
      <c s="31" t="s">
        <v>49</v>
      </c>
      <c s="32">
        <v>993.724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58</v>
      </c>
    </row>
    <row r="15" spans="1:5" ht="12.75">
      <c r="A15" s="36" t="s">
        <v>52</v>
      </c>
      <c r="E15" s="37" t="s">
        <v>59</v>
      </c>
    </row>
    <row r="16" spans="1:5" ht="140.25">
      <c r="A16" t="s">
        <v>54</v>
      </c>
      <c r="E16" s="35" t="s">
        <v>60</v>
      </c>
    </row>
    <row r="17" spans="1:16" ht="25.5">
      <c r="A17" s="25" t="s">
        <v>45</v>
      </c>
      <c s="29" t="s">
        <v>22</v>
      </c>
      <c s="29" t="s">
        <v>61</v>
      </c>
      <c s="25" t="s">
        <v>47</v>
      </c>
      <c s="30" t="s">
        <v>62</v>
      </c>
      <c s="31" t="s">
        <v>49</v>
      </c>
      <c s="32">
        <v>4.241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63</v>
      </c>
    </row>
    <row r="19" spans="1:5" ht="12.75">
      <c r="A19" s="36" t="s">
        <v>52</v>
      </c>
      <c r="E19" s="37" t="s">
        <v>64</v>
      </c>
    </row>
    <row r="20" spans="1:5" ht="140.25">
      <c r="A20" t="s">
        <v>54</v>
      </c>
      <c r="E20" s="35" t="s">
        <v>60</v>
      </c>
    </row>
    <row r="21" spans="1:18" ht="12.75" customHeight="1">
      <c r="A21" s="6" t="s">
        <v>43</v>
      </c>
      <c s="6"/>
      <c s="39" t="s">
        <v>29</v>
      </c>
      <c s="6"/>
      <c s="27" t="s">
        <v>65</v>
      </c>
      <c s="6"/>
      <c s="6"/>
      <c s="6"/>
      <c s="40">
        <f>0+Q21</f>
      </c>
      <c r="O21">
        <f>0+R21</f>
      </c>
      <c r="Q21">
        <f>0+I22+I26+I30+I34+I38+I42</f>
      </c>
      <c>
        <f>0+O22+O26+O30+O34+O38+O42</f>
      </c>
    </row>
    <row r="22" spans="1:16" ht="12.75">
      <c r="A22" s="25" t="s">
        <v>45</v>
      </c>
      <c s="29" t="s">
        <v>33</v>
      </c>
      <c s="29" t="s">
        <v>66</v>
      </c>
      <c s="25" t="s">
        <v>47</v>
      </c>
      <c s="30" t="s">
        <v>67</v>
      </c>
      <c s="31" t="s">
        <v>68</v>
      </c>
      <c s="32">
        <v>2.232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69</v>
      </c>
    </row>
    <row r="24" spans="1:5" ht="12.75">
      <c r="A24" s="36" t="s">
        <v>52</v>
      </c>
      <c r="E24" s="37" t="s">
        <v>70</v>
      </c>
    </row>
    <row r="25" spans="1:5" ht="127.5">
      <c r="A25" t="s">
        <v>54</v>
      </c>
      <c r="E25" s="35" t="s">
        <v>71</v>
      </c>
    </row>
    <row r="26" spans="1:16" ht="12.75">
      <c r="A26" s="25" t="s">
        <v>45</v>
      </c>
      <c s="29" t="s">
        <v>35</v>
      </c>
      <c s="29" t="s">
        <v>72</v>
      </c>
      <c s="25" t="s">
        <v>47</v>
      </c>
      <c s="30" t="s">
        <v>73</v>
      </c>
      <c s="31" t="s">
        <v>74</v>
      </c>
      <c s="32">
        <v>709.83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25.5">
      <c r="A27" s="34" t="s">
        <v>50</v>
      </c>
      <c r="E27" s="35" t="s">
        <v>75</v>
      </c>
    </row>
    <row r="28" spans="1:5" ht="12.75">
      <c r="A28" s="36" t="s">
        <v>52</v>
      </c>
      <c r="E28" s="37" t="s">
        <v>76</v>
      </c>
    </row>
    <row r="29" spans="1:5" ht="63.75">
      <c r="A29" t="s">
        <v>54</v>
      </c>
      <c r="E29" s="35" t="s">
        <v>77</v>
      </c>
    </row>
    <row r="30" spans="1:16" ht="12.75">
      <c r="A30" s="25" t="s">
        <v>45</v>
      </c>
      <c s="29" t="s">
        <v>37</v>
      </c>
      <c s="29" t="s">
        <v>78</v>
      </c>
      <c s="25" t="s">
        <v>47</v>
      </c>
      <c s="30" t="s">
        <v>79</v>
      </c>
      <c s="31" t="s">
        <v>74</v>
      </c>
      <c s="32">
        <v>99.36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25.5">
      <c r="A31" s="34" t="s">
        <v>50</v>
      </c>
      <c r="E31" s="35" t="s">
        <v>80</v>
      </c>
    </row>
    <row r="32" spans="1:5" ht="12.75">
      <c r="A32" s="36" t="s">
        <v>52</v>
      </c>
      <c r="E32" s="37" t="s">
        <v>81</v>
      </c>
    </row>
    <row r="33" spans="1:5" ht="395.25">
      <c r="A33" t="s">
        <v>54</v>
      </c>
      <c r="E33" s="35" t="s">
        <v>82</v>
      </c>
    </row>
    <row r="34" spans="1:16" ht="12.75">
      <c r="A34" s="25" t="s">
        <v>45</v>
      </c>
      <c s="29" t="s">
        <v>83</v>
      </c>
      <c s="29" t="s">
        <v>84</v>
      </c>
      <c s="25" t="s">
        <v>47</v>
      </c>
      <c s="30" t="s">
        <v>85</v>
      </c>
      <c s="31" t="s">
        <v>86</v>
      </c>
      <c s="32">
        <v>722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87</v>
      </c>
    </row>
    <row r="36" spans="1:5" ht="25.5">
      <c r="A36" s="36" t="s">
        <v>52</v>
      </c>
      <c r="E36" s="37" t="s">
        <v>88</v>
      </c>
    </row>
    <row r="37" spans="1:5" ht="76.5">
      <c r="A37" t="s">
        <v>54</v>
      </c>
      <c r="E37" s="35" t="s">
        <v>89</v>
      </c>
    </row>
    <row r="38" spans="1:16" ht="12.75">
      <c r="A38" s="25" t="s">
        <v>45</v>
      </c>
      <c s="29" t="s">
        <v>90</v>
      </c>
      <c s="29" t="s">
        <v>91</v>
      </c>
      <c s="25" t="s">
        <v>47</v>
      </c>
      <c s="30" t="s">
        <v>92</v>
      </c>
      <c s="31" t="s">
        <v>74</v>
      </c>
      <c s="32">
        <v>106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93</v>
      </c>
    </row>
    <row r="40" spans="1:5" ht="38.25">
      <c r="A40" s="36" t="s">
        <v>52</v>
      </c>
      <c r="E40" s="37" t="s">
        <v>94</v>
      </c>
    </row>
    <row r="41" spans="1:5" ht="255">
      <c r="A41" t="s">
        <v>54</v>
      </c>
      <c r="E41" s="35" t="s">
        <v>95</v>
      </c>
    </row>
    <row r="42" spans="1:16" ht="12.75">
      <c r="A42" s="25" t="s">
        <v>45</v>
      </c>
      <c s="29" t="s">
        <v>40</v>
      </c>
      <c s="29" t="s">
        <v>96</v>
      </c>
      <c s="25" t="s">
        <v>47</v>
      </c>
      <c s="30" t="s">
        <v>97</v>
      </c>
      <c s="31" t="s">
        <v>68</v>
      </c>
      <c s="32">
        <v>6637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98</v>
      </c>
    </row>
    <row r="44" spans="1:5" ht="12.75">
      <c r="A44" s="36" t="s">
        <v>52</v>
      </c>
      <c r="E44" s="37" t="s">
        <v>99</v>
      </c>
    </row>
    <row r="45" spans="1:5" ht="25.5">
      <c r="A45" t="s">
        <v>54</v>
      </c>
      <c r="E45" s="35" t="s">
        <v>100</v>
      </c>
    </row>
    <row r="46" spans="1:18" ht="12.75" customHeight="1">
      <c r="A46" s="6" t="s">
        <v>43</v>
      </c>
      <c s="6"/>
      <c s="39" t="s">
        <v>35</v>
      </c>
      <c s="6"/>
      <c s="27" t="s">
        <v>25</v>
      </c>
      <c s="6"/>
      <c s="6"/>
      <c s="6"/>
      <c s="40">
        <f>0+Q46</f>
      </c>
      <c r="O46">
        <f>0+R46</f>
      </c>
      <c r="Q46">
        <f>0+I47+I51+I55+I59+I63+I67+I71+I75</f>
      </c>
      <c>
        <f>0+O47+O51+O55+O59+O63+O67+O71+O75</f>
      </c>
    </row>
    <row r="47" spans="1:16" ht="12.75">
      <c r="A47" s="25" t="s">
        <v>45</v>
      </c>
      <c s="29" t="s">
        <v>42</v>
      </c>
      <c s="29" t="s">
        <v>101</v>
      </c>
      <c s="25" t="s">
        <v>47</v>
      </c>
      <c s="30" t="s">
        <v>102</v>
      </c>
      <c s="31" t="s">
        <v>68</v>
      </c>
      <c s="32">
        <v>368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103</v>
      </c>
    </row>
    <row r="49" spans="1:5" ht="12.75">
      <c r="A49" s="36" t="s">
        <v>52</v>
      </c>
      <c r="E49" s="37" t="s">
        <v>104</v>
      </c>
    </row>
    <row r="50" spans="1:5" ht="51">
      <c r="A50" t="s">
        <v>54</v>
      </c>
      <c r="E50" s="35" t="s">
        <v>105</v>
      </c>
    </row>
    <row r="51" spans="1:16" ht="12.75">
      <c r="A51" s="25" t="s">
        <v>45</v>
      </c>
      <c s="29" t="s">
        <v>106</v>
      </c>
      <c s="29" t="s">
        <v>107</v>
      </c>
      <c s="25" t="s">
        <v>47</v>
      </c>
      <c s="30" t="s">
        <v>108</v>
      </c>
      <c s="31" t="s">
        <v>74</v>
      </c>
      <c s="32">
        <v>193.59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51">
      <c r="A52" s="34" t="s">
        <v>50</v>
      </c>
      <c r="E52" s="35" t="s">
        <v>109</v>
      </c>
    </row>
    <row r="53" spans="1:5" ht="12.75">
      <c r="A53" s="36" t="s">
        <v>52</v>
      </c>
      <c r="E53" s="37" t="s">
        <v>110</v>
      </c>
    </row>
    <row r="54" spans="1:5" ht="76.5">
      <c r="A54" t="s">
        <v>54</v>
      </c>
      <c r="E54" s="35" t="s">
        <v>111</v>
      </c>
    </row>
    <row r="55" spans="1:16" ht="12.75">
      <c r="A55" s="25" t="s">
        <v>45</v>
      </c>
      <c s="29" t="s">
        <v>112</v>
      </c>
      <c s="29" t="s">
        <v>113</v>
      </c>
      <c s="25" t="s">
        <v>47</v>
      </c>
      <c s="30" t="s">
        <v>114</v>
      </c>
      <c s="31" t="s">
        <v>68</v>
      </c>
      <c s="32">
        <v>6969.24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115</v>
      </c>
    </row>
    <row r="57" spans="1:5" ht="12.75">
      <c r="A57" s="36" t="s">
        <v>52</v>
      </c>
      <c r="E57" s="37" t="s">
        <v>116</v>
      </c>
    </row>
    <row r="58" spans="1:5" ht="63.75">
      <c r="A58" t="s">
        <v>54</v>
      </c>
      <c r="E58" s="35" t="s">
        <v>117</v>
      </c>
    </row>
    <row r="59" spans="1:16" ht="12.75">
      <c r="A59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68</v>
      </c>
      <c s="32">
        <v>6775.65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121</v>
      </c>
    </row>
    <row r="61" spans="1:5" ht="12.75">
      <c r="A61" s="36" t="s">
        <v>52</v>
      </c>
      <c r="E61" s="37" t="s">
        <v>122</v>
      </c>
    </row>
    <row r="62" spans="1:5" ht="63.75">
      <c r="A62" t="s">
        <v>54</v>
      </c>
      <c r="E62" s="35" t="s">
        <v>117</v>
      </c>
    </row>
    <row r="63" spans="1:16" ht="12.75">
      <c r="A63" s="25" t="s">
        <v>45</v>
      </c>
      <c s="29" t="s">
        <v>123</v>
      </c>
      <c s="29" t="s">
        <v>124</v>
      </c>
      <c s="25" t="s">
        <v>47</v>
      </c>
      <c s="30" t="s">
        <v>125</v>
      </c>
      <c s="31" t="s">
        <v>68</v>
      </c>
      <c s="32">
        <v>6646.59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25.5">
      <c r="A64" s="34" t="s">
        <v>50</v>
      </c>
      <c r="E64" s="35" t="s">
        <v>126</v>
      </c>
    </row>
    <row r="65" spans="1:5" ht="12.75">
      <c r="A65" s="36" t="s">
        <v>52</v>
      </c>
      <c r="E65" s="37" t="s">
        <v>127</v>
      </c>
    </row>
    <row r="66" spans="1:5" ht="89.25">
      <c r="A66" t="s">
        <v>54</v>
      </c>
      <c r="E66" s="35" t="s">
        <v>128</v>
      </c>
    </row>
    <row r="67" spans="1:16" ht="12.75">
      <c r="A67" s="25" t="s">
        <v>45</v>
      </c>
      <c s="29" t="s">
        <v>129</v>
      </c>
      <c s="29" t="s">
        <v>130</v>
      </c>
      <c s="25" t="s">
        <v>47</v>
      </c>
      <c s="30" t="s">
        <v>131</v>
      </c>
      <c s="31" t="s">
        <v>68</v>
      </c>
      <c s="32">
        <v>6646.59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12.75">
      <c r="A69" s="36" t="s">
        <v>52</v>
      </c>
      <c r="E69" s="37" t="s">
        <v>132</v>
      </c>
    </row>
    <row r="70" spans="1:5" ht="140.25">
      <c r="A70" t="s">
        <v>54</v>
      </c>
      <c r="E70" s="35" t="s">
        <v>133</v>
      </c>
    </row>
    <row r="71" spans="1:16" ht="12.75">
      <c r="A71" s="25" t="s">
        <v>45</v>
      </c>
      <c s="29" t="s">
        <v>134</v>
      </c>
      <c s="29" t="s">
        <v>135</v>
      </c>
      <c s="25" t="s">
        <v>47</v>
      </c>
      <c s="30" t="s">
        <v>136</v>
      </c>
      <c s="31" t="s">
        <v>68</v>
      </c>
      <c s="32">
        <v>6775.65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47</v>
      </c>
    </row>
    <row r="73" spans="1:5" ht="12.75">
      <c r="A73" s="36" t="s">
        <v>52</v>
      </c>
      <c r="E73" s="37" t="s">
        <v>137</v>
      </c>
    </row>
    <row r="74" spans="1:5" ht="140.25">
      <c r="A74" t="s">
        <v>54</v>
      </c>
      <c r="E74" s="35" t="s">
        <v>133</v>
      </c>
    </row>
    <row r="75" spans="1:16" ht="12.75">
      <c r="A75" s="25" t="s">
        <v>45</v>
      </c>
      <c s="29" t="s">
        <v>138</v>
      </c>
      <c s="29" t="s">
        <v>139</v>
      </c>
      <c s="25" t="s">
        <v>47</v>
      </c>
      <c s="30" t="s">
        <v>140</v>
      </c>
      <c s="31" t="s">
        <v>68</v>
      </c>
      <c s="32">
        <v>184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141</v>
      </c>
    </row>
    <row r="77" spans="1:5" ht="12.75">
      <c r="A77" s="36" t="s">
        <v>52</v>
      </c>
      <c r="E77" s="37" t="s">
        <v>142</v>
      </c>
    </row>
    <row r="78" spans="1:5" ht="191.25">
      <c r="A78" t="s">
        <v>54</v>
      </c>
      <c r="E78" s="35" t="s">
        <v>143</v>
      </c>
    </row>
    <row r="79" spans="1:18" ht="12.75" customHeight="1">
      <c r="A79" s="6" t="s">
        <v>43</v>
      </c>
      <c s="6"/>
      <c s="39" t="s">
        <v>40</v>
      </c>
      <c s="6"/>
      <c s="27" t="s">
        <v>144</v>
      </c>
      <c s="6"/>
      <c s="6"/>
      <c s="6"/>
      <c s="40">
        <f>0+Q79</f>
      </c>
      <c r="O79">
        <f>0+R79</f>
      </c>
      <c r="Q79">
        <f>0+I80+I84+I88+I92+I96+I100+I104</f>
      </c>
      <c>
        <f>0+O80+O84+O88+O92+O96+O100+O104</f>
      </c>
    </row>
    <row r="80" spans="1:16" ht="25.5">
      <c r="A80" s="25" t="s">
        <v>45</v>
      </c>
      <c s="29" t="s">
        <v>145</v>
      </c>
      <c s="29" t="s">
        <v>146</v>
      </c>
      <c s="25" t="s">
        <v>47</v>
      </c>
      <c s="30" t="s">
        <v>147</v>
      </c>
      <c s="31" t="s">
        <v>68</v>
      </c>
      <c s="32">
        <v>530.719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50</v>
      </c>
      <c r="E81" s="35" t="s">
        <v>148</v>
      </c>
    </row>
    <row r="82" spans="1:5" ht="38.25">
      <c r="A82" s="36" t="s">
        <v>52</v>
      </c>
      <c r="E82" s="37" t="s">
        <v>149</v>
      </c>
    </row>
    <row r="83" spans="1:5" ht="38.25">
      <c r="A83" t="s">
        <v>54</v>
      </c>
      <c r="E83" s="35" t="s">
        <v>150</v>
      </c>
    </row>
    <row r="84" spans="1:16" ht="12.75">
      <c r="A84" s="25" t="s">
        <v>45</v>
      </c>
      <c s="29" t="s">
        <v>151</v>
      </c>
      <c s="29" t="s">
        <v>152</v>
      </c>
      <c s="25" t="s">
        <v>47</v>
      </c>
      <c s="30" t="s">
        <v>153</v>
      </c>
      <c s="31" t="s">
        <v>154</v>
      </c>
      <c s="32">
        <v>44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12.75">
      <c r="A85" s="34" t="s">
        <v>50</v>
      </c>
      <c r="E85" s="35" t="s">
        <v>155</v>
      </c>
    </row>
    <row r="86" spans="1:5" ht="12.75">
      <c r="A86" s="36" t="s">
        <v>52</v>
      </c>
      <c r="E86" s="37" t="s">
        <v>156</v>
      </c>
    </row>
    <row r="87" spans="1:5" ht="63.75">
      <c r="A87" t="s">
        <v>54</v>
      </c>
      <c r="E87" s="35" t="s">
        <v>157</v>
      </c>
    </row>
    <row r="88" spans="1:16" ht="12.75">
      <c r="A88" s="25" t="s">
        <v>45</v>
      </c>
      <c s="29" t="s">
        <v>158</v>
      </c>
      <c s="29" t="s">
        <v>159</v>
      </c>
      <c s="25" t="s">
        <v>47</v>
      </c>
      <c s="30" t="s">
        <v>160</v>
      </c>
      <c s="31" t="s">
        <v>86</v>
      </c>
      <c s="32">
        <v>341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12.75">
      <c r="A89" s="34" t="s">
        <v>50</v>
      </c>
      <c r="E89" s="35" t="s">
        <v>161</v>
      </c>
    </row>
    <row r="90" spans="1:5" ht="25.5">
      <c r="A90" s="36" t="s">
        <v>52</v>
      </c>
      <c r="E90" s="37" t="s">
        <v>162</v>
      </c>
    </row>
    <row r="91" spans="1:5" ht="76.5">
      <c r="A91" t="s">
        <v>54</v>
      </c>
      <c r="E91" s="35" t="s">
        <v>163</v>
      </c>
    </row>
    <row r="92" spans="1:16" ht="12.75">
      <c r="A92" s="25" t="s">
        <v>45</v>
      </c>
      <c s="29" t="s">
        <v>164</v>
      </c>
      <c s="29" t="s">
        <v>165</v>
      </c>
      <c s="25" t="s">
        <v>47</v>
      </c>
      <c s="30" t="s">
        <v>166</v>
      </c>
      <c s="31" t="s">
        <v>86</v>
      </c>
      <c s="32">
        <v>26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50</v>
      </c>
      <c r="E93" s="35" t="s">
        <v>167</v>
      </c>
    </row>
    <row r="94" spans="1:5" ht="25.5">
      <c r="A94" s="36" t="s">
        <v>52</v>
      </c>
      <c r="E94" s="37" t="s">
        <v>168</v>
      </c>
    </row>
    <row r="95" spans="1:5" ht="63.75">
      <c r="A95" t="s">
        <v>54</v>
      </c>
      <c r="E95" s="35" t="s">
        <v>169</v>
      </c>
    </row>
    <row r="96" spans="1:16" ht="12.75">
      <c r="A96" s="25" t="s">
        <v>45</v>
      </c>
      <c s="29" t="s">
        <v>170</v>
      </c>
      <c s="29" t="s">
        <v>171</v>
      </c>
      <c s="25" t="s">
        <v>47</v>
      </c>
      <c s="30" t="s">
        <v>172</v>
      </c>
      <c s="31" t="s">
        <v>86</v>
      </c>
      <c s="32">
        <v>26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12.75">
      <c r="A97" s="34" t="s">
        <v>50</v>
      </c>
      <c r="E97" s="35" t="s">
        <v>173</v>
      </c>
    </row>
    <row r="98" spans="1:5" ht="12.75">
      <c r="A98" s="36" t="s">
        <v>52</v>
      </c>
      <c r="E98" s="37" t="s">
        <v>174</v>
      </c>
    </row>
    <row r="99" spans="1:5" ht="38.25">
      <c r="A99" t="s">
        <v>54</v>
      </c>
      <c r="E99" s="35" t="s">
        <v>175</v>
      </c>
    </row>
    <row r="100" spans="1:16" ht="12.75">
      <c r="A100" s="25" t="s">
        <v>45</v>
      </c>
      <c s="29" t="s">
        <v>176</v>
      </c>
      <c s="29" t="s">
        <v>177</v>
      </c>
      <c s="25" t="s">
        <v>47</v>
      </c>
      <c s="30" t="s">
        <v>178</v>
      </c>
      <c s="31" t="s">
        <v>86</v>
      </c>
      <c s="32">
        <v>12.4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179</v>
      </c>
    </row>
    <row r="102" spans="1:5" ht="12.75">
      <c r="A102" s="36" t="s">
        <v>52</v>
      </c>
      <c r="E102" s="37" t="s">
        <v>180</v>
      </c>
    </row>
    <row r="103" spans="1:5" ht="102">
      <c r="A103" t="s">
        <v>54</v>
      </c>
      <c r="E103" s="35" t="s">
        <v>181</v>
      </c>
    </row>
    <row r="104" spans="1:16" ht="12.75">
      <c r="A104" s="25" t="s">
        <v>45</v>
      </c>
      <c s="29" t="s">
        <v>182</v>
      </c>
      <c s="29" t="s">
        <v>183</v>
      </c>
      <c s="25" t="s">
        <v>47</v>
      </c>
      <c s="30" t="s">
        <v>184</v>
      </c>
      <c s="31" t="s">
        <v>68</v>
      </c>
      <c s="32">
        <v>6890</v>
      </c>
      <c s="33">
        <v>0</v>
      </c>
      <c s="33">
        <f>ROUND(ROUND(H104,2)*ROUND(G104,3),2)</f>
      </c>
      <c r="O104">
        <f>(I104*21)/100</f>
      </c>
      <c t="s">
        <v>23</v>
      </c>
    </row>
    <row r="105" spans="1:5" ht="12.75">
      <c r="A105" s="34" t="s">
        <v>50</v>
      </c>
      <c r="E105" s="35" t="s">
        <v>185</v>
      </c>
    </row>
    <row r="106" spans="1:5" ht="12.75">
      <c r="A106" s="36" t="s">
        <v>52</v>
      </c>
      <c r="E106" s="37" t="s">
        <v>186</v>
      </c>
    </row>
    <row r="107" spans="1:5" ht="25.5">
      <c r="A107" t="s">
        <v>54</v>
      </c>
      <c r="E107" s="35" t="s">
        <v>187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188</v>
      </c>
      <c s="41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188</v>
      </c>
      <c s="6"/>
      <c s="18" t="s">
        <v>189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29</v>
      </c>
      <c s="29" t="s">
        <v>190</v>
      </c>
      <c s="25" t="s">
        <v>47</v>
      </c>
      <c s="30" t="s">
        <v>191</v>
      </c>
      <c s="31" t="s">
        <v>192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76.5">
      <c r="A10" s="34" t="s">
        <v>50</v>
      </c>
      <c r="E10" s="35" t="s">
        <v>193</v>
      </c>
    </row>
    <row r="11" spans="1:5" ht="12.75">
      <c r="A11" s="36" t="s">
        <v>52</v>
      </c>
      <c r="E11" s="37" t="s">
        <v>194</v>
      </c>
    </row>
    <row r="12" spans="1:5" ht="12.75">
      <c r="A12" t="s">
        <v>54</v>
      </c>
      <c r="E12" s="35" t="s">
        <v>195</v>
      </c>
    </row>
    <row r="13" spans="1:16" ht="12.75">
      <c r="A13" s="25" t="s">
        <v>45</v>
      </c>
      <c s="29" t="s">
        <v>23</v>
      </c>
      <c s="29" t="s">
        <v>196</v>
      </c>
      <c s="25" t="s">
        <v>47</v>
      </c>
      <c s="30" t="s">
        <v>197</v>
      </c>
      <c s="31" t="s">
        <v>192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198</v>
      </c>
    </row>
    <row r="15" spans="1:5" ht="12.75">
      <c r="A15" s="36" t="s">
        <v>52</v>
      </c>
      <c r="E15" s="37" t="s">
        <v>194</v>
      </c>
    </row>
    <row r="16" spans="1:5" ht="38.25">
      <c r="A16" t="s">
        <v>54</v>
      </c>
      <c r="E16" s="35" t="s">
        <v>199</v>
      </c>
    </row>
    <row r="17" spans="1:16" ht="12.75">
      <c r="A17" s="25" t="s">
        <v>45</v>
      </c>
      <c s="29" t="s">
        <v>22</v>
      </c>
      <c s="29" t="s">
        <v>200</v>
      </c>
      <c s="25" t="s">
        <v>47</v>
      </c>
      <c s="30" t="s">
        <v>201</v>
      </c>
      <c s="31" t="s">
        <v>202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203</v>
      </c>
    </row>
    <row r="19" spans="1:5" ht="12.75">
      <c r="A19" s="36" t="s">
        <v>52</v>
      </c>
      <c r="E19" s="37" t="s">
        <v>194</v>
      </c>
    </row>
    <row r="20" spans="1:5" ht="12.75">
      <c r="A20" t="s">
        <v>54</v>
      </c>
      <c r="E20" s="35" t="s">
        <v>204</v>
      </c>
    </row>
    <row r="21" spans="1:16" ht="12.75">
      <c r="A21" s="25" t="s">
        <v>45</v>
      </c>
      <c s="29" t="s">
        <v>33</v>
      </c>
      <c s="29" t="s">
        <v>205</v>
      </c>
      <c s="25" t="s">
        <v>47</v>
      </c>
      <c s="30" t="s">
        <v>206</v>
      </c>
      <c s="31" t="s">
        <v>192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52</v>
      </c>
      <c r="E23" s="37" t="s">
        <v>194</v>
      </c>
    </row>
    <row r="24" spans="1:5" ht="51">
      <c r="A24" t="s">
        <v>54</v>
      </c>
      <c r="E24" s="35" t="s">
        <v>207</v>
      </c>
    </row>
    <row r="25" spans="1:16" ht="12.75">
      <c r="A25" s="25" t="s">
        <v>45</v>
      </c>
      <c s="29" t="s">
        <v>35</v>
      </c>
      <c s="29" t="s">
        <v>208</v>
      </c>
      <c s="25" t="s">
        <v>47</v>
      </c>
      <c s="30" t="s">
        <v>209</v>
      </c>
      <c s="31" t="s">
        <v>192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76.5">
      <c r="A26" s="34" t="s">
        <v>50</v>
      </c>
      <c r="E26" s="35" t="s">
        <v>210</v>
      </c>
    </row>
    <row r="27" spans="1:5" ht="12.75">
      <c r="A27" s="36" t="s">
        <v>52</v>
      </c>
      <c r="E27" s="37" t="s">
        <v>194</v>
      </c>
    </row>
    <row r="28" spans="1:5" ht="51">
      <c r="A28" t="s">
        <v>54</v>
      </c>
      <c r="E28" s="35" t="s">
        <v>207</v>
      </c>
    </row>
    <row r="29" spans="1:16" ht="12.75">
      <c r="A29" s="25" t="s">
        <v>45</v>
      </c>
      <c s="29" t="s">
        <v>37</v>
      </c>
      <c s="29" t="s">
        <v>211</v>
      </c>
      <c s="25" t="s">
        <v>47</v>
      </c>
      <c s="30" t="s">
        <v>212</v>
      </c>
      <c s="31" t="s">
        <v>192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47</v>
      </c>
    </row>
    <row r="31" spans="1:5" ht="12.75">
      <c r="A31" s="36" t="s">
        <v>52</v>
      </c>
      <c r="E31" s="37" t="s">
        <v>194</v>
      </c>
    </row>
    <row r="32" spans="1:5" ht="25.5">
      <c r="A32" t="s">
        <v>54</v>
      </c>
      <c r="E32" s="35" t="s">
        <v>213</v>
      </c>
    </row>
    <row r="33" spans="1:16" ht="12.75">
      <c r="A33" s="25" t="s">
        <v>45</v>
      </c>
      <c s="29" t="s">
        <v>83</v>
      </c>
      <c s="29" t="s">
        <v>214</v>
      </c>
      <c s="25" t="s">
        <v>47</v>
      </c>
      <c s="30" t="s">
        <v>215</v>
      </c>
      <c s="31" t="s">
        <v>192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25.5">
      <c r="A34" s="34" t="s">
        <v>50</v>
      </c>
      <c r="E34" s="35" t="s">
        <v>216</v>
      </c>
    </row>
    <row r="35" spans="1:5" ht="12.75">
      <c r="A35" s="36" t="s">
        <v>52</v>
      </c>
      <c r="E35" s="37" t="s">
        <v>194</v>
      </c>
    </row>
    <row r="36" spans="1:5" ht="25.5">
      <c r="A36" t="s">
        <v>54</v>
      </c>
      <c r="E36" s="35" t="s">
        <v>217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