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I:\Dokumenty\Výběrová řízení\2025\Liberec\Svoz odpadů II\02_ZD\"/>
    </mc:Choice>
  </mc:AlternateContent>
  <xr:revisionPtr revIDLastSave="0" documentId="13_ncr:1_{2D9A82BE-41D8-4FD4-92BC-335778D6922D}" xr6:coauthVersionLast="47" xr6:coauthVersionMax="47" xr10:uidLastSave="{00000000-0000-0000-0000-000000000000}"/>
  <workbookProtection workbookAlgorithmName="SHA-512" workbookHashValue="yZqf6OVjz8j2N1yn61IGL2i5Qkm+FlQj626uDpd53pYB+76BTcsD9r8Emti2N7VShfXDiSPBG3v/1gsYV0xmcA==" workbookSaltValue="yOKw4n4+tupiiD72mGOiFg==" workbookSpinCount="100000" lockStructure="1"/>
  <bookViews>
    <workbookView xWindow="-120" yWindow="-120" windowWidth="29040" windowHeight="15840" xr2:uid="{00000000-000D-0000-FFFF-FFFF00000000}"/>
  </bookViews>
  <sheets>
    <sheet name="Výkaz výměr" sheetId="2" r:id="rId1"/>
    <sheet name="Celkové náklady" sheetId="1" r:id="rId2"/>
    <sheet name="Stanovení ceny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50" i="3" l="1"/>
  <c r="E50" i="3" s="1"/>
  <c r="E152" i="3" l="1"/>
  <c r="F152" i="3" s="1"/>
  <c r="E151" i="3"/>
  <c r="F151" i="3" s="1"/>
  <c r="E150" i="3"/>
  <c r="F150" i="3" s="1"/>
  <c r="E149" i="3"/>
  <c r="F149" i="3" s="1"/>
  <c r="E148" i="3"/>
  <c r="F148" i="3" s="1"/>
  <c r="E147" i="3"/>
  <c r="F147" i="3" s="1"/>
  <c r="E145" i="3"/>
  <c r="F145" i="3" s="1"/>
  <c r="E144" i="3"/>
  <c r="F144" i="3" s="1"/>
  <c r="E143" i="3"/>
  <c r="F143" i="3" s="1"/>
  <c r="E142" i="3"/>
  <c r="F142" i="3" s="1"/>
  <c r="E141" i="3"/>
  <c r="F141" i="3" s="1"/>
  <c r="E140" i="3"/>
  <c r="F140" i="3" s="1"/>
  <c r="E139" i="3"/>
  <c r="F139" i="3" s="1"/>
  <c r="E137" i="3"/>
  <c r="F137" i="3" s="1"/>
  <c r="E136" i="3"/>
  <c r="F136" i="3" s="1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C116" i="3"/>
  <c r="D116" i="3" s="1"/>
  <c r="D117" i="3" s="1"/>
  <c r="C108" i="3"/>
  <c r="D108" i="3" s="1"/>
  <c r="D109" i="3" s="1"/>
  <c r="C100" i="3"/>
  <c r="C93" i="3"/>
  <c r="D93" i="3" s="1"/>
  <c r="C92" i="3"/>
  <c r="D92" i="3" s="1"/>
  <c r="D75" i="3"/>
  <c r="D74" i="3"/>
  <c r="D73" i="3"/>
  <c r="D72" i="3"/>
  <c r="D71" i="3"/>
  <c r="D70" i="3"/>
  <c r="D69" i="3"/>
  <c r="D68" i="3"/>
  <c r="D67" i="3"/>
  <c r="D66" i="3"/>
  <c r="D64" i="3"/>
  <c r="D63" i="3"/>
  <c r="D62" i="3"/>
  <c r="D61" i="3"/>
  <c r="D60" i="3"/>
  <c r="D51" i="3"/>
  <c r="D40" i="3"/>
  <c r="D48" i="3"/>
  <c r="D39" i="3"/>
  <c r="D38" i="3"/>
  <c r="D37" i="3"/>
  <c r="D47" i="3"/>
  <c r="D36" i="3"/>
  <c r="D46" i="3"/>
  <c r="D45" i="3"/>
  <c r="D35" i="3"/>
  <c r="D34" i="3"/>
  <c r="D33" i="3"/>
  <c r="D44" i="3"/>
  <c r="D32" i="3"/>
  <c r="D31" i="3"/>
  <c r="D30" i="3"/>
  <c r="D29" i="3"/>
  <c r="D43" i="3"/>
  <c r="D42" i="3"/>
  <c r="D28" i="3"/>
  <c r="D27" i="3"/>
  <c r="D26" i="3"/>
  <c r="D10" i="3"/>
  <c r="D9" i="3"/>
  <c r="E28" i="3" l="1"/>
  <c r="E37" i="3"/>
  <c r="E66" i="3"/>
  <c r="E33" i="3"/>
  <c r="E63" i="3"/>
  <c r="E69" i="3"/>
  <c r="E26" i="3"/>
  <c r="E30" i="3"/>
  <c r="E34" i="3"/>
  <c r="E36" i="3"/>
  <c r="E39" i="3"/>
  <c r="E60" i="3"/>
  <c r="E64" i="3"/>
  <c r="E67" i="3"/>
  <c r="E70" i="3"/>
  <c r="E74" i="3"/>
  <c r="F211" i="3"/>
  <c r="E32" i="3"/>
  <c r="E45" i="3"/>
  <c r="E40" i="3"/>
  <c r="E62" i="3"/>
  <c r="E68" i="3"/>
  <c r="E72" i="3"/>
  <c r="E29" i="3"/>
  <c r="E46" i="3"/>
  <c r="E38" i="3"/>
  <c r="E51" i="3"/>
  <c r="E73" i="3"/>
  <c r="E210" i="3"/>
  <c r="E27" i="3"/>
  <c r="E42" i="3"/>
  <c r="E31" i="3"/>
  <c r="E44" i="3"/>
  <c r="E35" i="3"/>
  <c r="E47" i="3"/>
  <c r="E48" i="3"/>
  <c r="E61" i="3"/>
  <c r="E71" i="3"/>
  <c r="E75" i="3"/>
  <c r="E43" i="3"/>
  <c r="C210" i="3"/>
  <c r="D210" i="3"/>
  <c r="F153" i="3"/>
  <c r="F210" i="3"/>
  <c r="C211" i="3"/>
  <c r="D211" i="3"/>
  <c r="E211" i="3"/>
  <c r="E52" i="3" l="1"/>
  <c r="E212" i="3"/>
  <c r="D212" i="3"/>
  <c r="C212" i="3"/>
  <c r="F212" i="3"/>
  <c r="D205" i="3" l="1"/>
  <c r="E205" i="3"/>
  <c r="F205" i="3"/>
  <c r="C205" i="3"/>
  <c r="C91" i="3"/>
  <c r="D100" i="3"/>
  <c r="D101" i="3" s="1"/>
  <c r="D14" i="3"/>
  <c r="D13" i="3"/>
  <c r="D12" i="3"/>
  <c r="D15" i="3"/>
  <c r="D11" i="3"/>
  <c r="E10" i="3"/>
  <c r="E9" i="3"/>
  <c r="E14" i="3" l="1"/>
  <c r="E12" i="3"/>
  <c r="E13" i="3"/>
  <c r="E11" i="3"/>
  <c r="E15" i="3"/>
  <c r="F209" i="3"/>
  <c r="E209" i="3"/>
  <c r="D209" i="3"/>
  <c r="C209" i="3"/>
  <c r="D91" i="3"/>
  <c r="D94" i="3" l="1"/>
  <c r="C84" i="3"/>
  <c r="D84" i="3" s="1"/>
  <c r="D8" i="3"/>
  <c r="D59" i="3"/>
  <c r="E59" i="3" l="1"/>
  <c r="E76" i="3" s="1"/>
  <c r="E8" i="3"/>
  <c r="E16" i="3" s="1"/>
  <c r="D85" i="3"/>
  <c r="C208" i="3"/>
  <c r="E208" i="3"/>
  <c r="D208" i="3"/>
  <c r="F208" i="3"/>
  <c r="F206" i="3" l="1"/>
  <c r="E206" i="3"/>
  <c r="D206" i="3"/>
  <c r="F204" i="3"/>
  <c r="E204" i="3"/>
  <c r="D207" i="3"/>
  <c r="E207" i="3"/>
  <c r="F207" i="3"/>
  <c r="C207" i="3"/>
  <c r="C206" i="3"/>
  <c r="D204" i="3"/>
  <c r="C204" i="3"/>
  <c r="F172" i="3" l="1"/>
  <c r="E172" i="3"/>
  <c r="D172" i="3"/>
  <c r="F169" i="3"/>
  <c r="E169" i="3"/>
  <c r="D169" i="3"/>
  <c r="C172" i="3"/>
  <c r="C169" i="3"/>
  <c r="F192" i="3"/>
  <c r="E192" i="3"/>
  <c r="D192" i="3"/>
  <c r="C192" i="3"/>
  <c r="F179" i="3"/>
  <c r="F180" i="3" s="1"/>
  <c r="E179" i="3"/>
  <c r="E180" i="3" s="1"/>
  <c r="D179" i="3"/>
  <c r="D180" i="3" s="1"/>
  <c r="F176" i="3"/>
  <c r="F177" i="3" s="1"/>
  <c r="E176" i="3"/>
  <c r="E177" i="3" s="1"/>
  <c r="D176" i="3"/>
  <c r="D177" i="3" s="1"/>
  <c r="F173" i="3"/>
  <c r="E173" i="3"/>
  <c r="D173" i="3"/>
  <c r="F170" i="3"/>
  <c r="E170" i="3"/>
  <c r="D170" i="3"/>
  <c r="C179" i="3"/>
  <c r="C180" i="3" s="1"/>
  <c r="C176" i="3"/>
  <c r="C177" i="3" s="1"/>
  <c r="C173" i="3"/>
  <c r="C170" i="3"/>
  <c r="D168" i="3" l="1"/>
  <c r="D187" i="3" s="1"/>
  <c r="E168" i="3"/>
  <c r="C168" i="3"/>
  <c r="F168" i="3"/>
  <c r="E171" i="3"/>
  <c r="F171" i="3"/>
  <c r="E174" i="3"/>
  <c r="F174" i="3"/>
  <c r="D171" i="3"/>
  <c r="D174" i="3"/>
  <c r="C174" i="3"/>
  <c r="C171" i="3"/>
  <c r="D195" i="3" l="1"/>
  <c r="D196" i="3" s="1"/>
  <c r="D199" i="3" s="1"/>
  <c r="D193" i="3"/>
  <c r="D198" i="3" s="1"/>
  <c r="C181" i="3"/>
  <c r="C213" i="3" s="1"/>
  <c r="E187" i="3"/>
  <c r="E195" i="3" s="1"/>
  <c r="E196" i="3" s="1"/>
  <c r="E199" i="3" s="1"/>
  <c r="F187" i="3"/>
  <c r="F195" i="3" s="1"/>
  <c r="F196" i="3" s="1"/>
  <c r="F199" i="3" s="1"/>
  <c r="C187" i="3"/>
  <c r="F181" i="3"/>
  <c r="F213" i="3" s="1"/>
  <c r="D181" i="3"/>
  <c r="D213" i="3" s="1"/>
  <c r="E181" i="3"/>
  <c r="E213" i="3" s="1"/>
  <c r="D200" i="3" l="1"/>
  <c r="D214" i="3" s="1"/>
  <c r="D215" i="3" s="1"/>
  <c r="E193" i="3"/>
  <c r="E198" i="3" s="1"/>
  <c r="E200" i="3" s="1"/>
  <c r="E214" i="3" s="1"/>
  <c r="F193" i="3"/>
  <c r="F198" i="3" s="1"/>
  <c r="F200" i="3" s="1"/>
  <c r="F214" i="3" s="1"/>
  <c r="C195" i="3"/>
  <c r="C196" i="3" s="1"/>
  <c r="C199" i="3" s="1"/>
  <c r="C193" i="3"/>
  <c r="C198" i="3" s="1"/>
  <c r="F215" i="3" l="1"/>
  <c r="C16" i="1" s="1"/>
  <c r="C18" i="1" s="1"/>
  <c r="C8" i="1"/>
  <c r="C10" i="1" s="1"/>
  <c r="E215" i="3"/>
  <c r="C12" i="1" s="1"/>
  <c r="C14" i="1" s="1"/>
  <c r="C200" i="3"/>
  <c r="C214" i="3" s="1"/>
  <c r="C215" i="3" l="1"/>
  <c r="C4" i="1" s="1"/>
  <c r="C21" i="1" s="1"/>
  <c r="C25" i="1" l="1"/>
  <c r="C6" i="1"/>
</calcChain>
</file>

<file path=xl/sharedStrings.xml><?xml version="1.0" encoding="utf-8"?>
<sst xmlns="http://schemas.openxmlformats.org/spreadsheetml/2006/main" count="462" uniqueCount="299">
  <si>
    <t>Jednotkové množství</t>
  </si>
  <si>
    <t>t</t>
  </si>
  <si>
    <t>Výkaz výměr - stanovení nabídkové ceny</t>
  </si>
  <si>
    <t>Výkaz Výměr</t>
  </si>
  <si>
    <t>Nabídková cena dle výkazu výměr - Stanovení nabídkové ceny</t>
  </si>
  <si>
    <t>* Za  správnost stanovené sazby DPH nese odpovědnost účastník zadávacího řízení.</t>
  </si>
  <si>
    <t>Účastník:</t>
  </si>
  <si>
    <t>Odpad – nakládání</t>
  </si>
  <si>
    <t>Poplatek za uložení odpadu na skládku</t>
  </si>
  <si>
    <t>v zákonné výši</t>
  </si>
  <si>
    <t>Poplatek za skládkování</t>
  </si>
  <si>
    <t>ROK:</t>
  </si>
  <si>
    <t>Poplatek za skládkování celkem</t>
  </si>
  <si>
    <t>Poplatek bez slevy za 1 t</t>
  </si>
  <si>
    <r>
      <rPr>
        <b/>
        <u/>
        <sz val="18"/>
        <color theme="1"/>
        <rFont val="Times New Roman"/>
        <family val="1"/>
        <charset val="238"/>
      </rPr>
      <t>Návod pro vyplnění:</t>
    </r>
    <r>
      <rPr>
        <b/>
        <sz val="18"/>
        <color theme="1"/>
        <rFont val="Times New Roman"/>
        <family val="1"/>
        <charset val="238"/>
      </rPr>
      <t xml:space="preserve"> účastník vyplní pouze vyznačená, tzn. odemčená a podbarvená pole - žlutě, na všech záložkách  </t>
    </r>
  </si>
  <si>
    <t>Směsný komunální odpad (kat. č. 20 03 01) - jiné nakládání než skládkování</t>
  </si>
  <si>
    <t>Objemný odpad (kat. č. 20 03 07) - jiné nakládání než skládkování</t>
  </si>
  <si>
    <t xml:space="preserve">Množství skládkovného odpadu </t>
  </si>
  <si>
    <t xml:space="preserve">Nakládání s SKO a objemnými odpady </t>
  </si>
  <si>
    <t>Nakládání s SKO a objemnými odpady</t>
  </si>
  <si>
    <t>Cena za nakládání</t>
  </si>
  <si>
    <t>Cena za nakládání s SKO a objemným odpadem celkem</t>
  </si>
  <si>
    <t>Jednotková cena za 1 t</t>
  </si>
  <si>
    <t>Limit pro slevu (t/obyv)</t>
  </si>
  <si>
    <t>Poplatek se slevou za 1 t</t>
  </si>
  <si>
    <t>Max. množství odpadu se slevou (t):</t>
  </si>
  <si>
    <t>Množství odpadu se slevou (t):</t>
  </si>
  <si>
    <t>Max. množství odpadu bez slevy (t):</t>
  </si>
  <si>
    <t>Množství odpadu bez slevy (t):</t>
  </si>
  <si>
    <t>Výše poplatku se slevou (§157)</t>
  </si>
  <si>
    <t>Ostatní - poplatek bez slevy</t>
  </si>
  <si>
    <t>Množství produkovaného SKO *</t>
  </si>
  <si>
    <t>Množství produkovaného objemného odpadu *</t>
  </si>
  <si>
    <t>Množství skládkovaného SKO a objemného odpadu</t>
  </si>
  <si>
    <t>Směsný komunální odpad (kat. č. 20 03 01) - skládkování</t>
  </si>
  <si>
    <t>Objemný odpad (kat. č. 20 03 07) - skládkování</t>
  </si>
  <si>
    <t>1 100 l</t>
  </si>
  <si>
    <t>Výkaz výměr - Spotřební materiál</t>
  </si>
  <si>
    <t>Dodání spotřebního materiálu</t>
  </si>
  <si>
    <t>Jednotka</t>
  </si>
  <si>
    <t>Jednotková cena bez DPH za 1 ks</t>
  </si>
  <si>
    <t>Výkaz výměr - pronájem nádob</t>
  </si>
  <si>
    <t xml:space="preserve">Pronájem  nádob </t>
  </si>
  <si>
    <t>Výkaz výměr - Odpad - nakládání</t>
  </si>
  <si>
    <t>kus</t>
  </si>
  <si>
    <t>Vývoz nádob - SKO</t>
  </si>
  <si>
    <t>Objem sběrných nádob</t>
  </si>
  <si>
    <t>Cena za vývoz celkem bez DPH</t>
  </si>
  <si>
    <t>Celkem vývoz nádob SKO</t>
  </si>
  <si>
    <t xml:space="preserve">* cena zahrnuje veškeré činnosti stanovené v bodě 2 zadávací dokumentace, s výjimkou části díla, které je oceněno samostatně, zejména nakládání s převzatými odpady </t>
  </si>
  <si>
    <t>Jednotková cena bez DPH za pronájem jedné nádoby za měsíc</t>
  </si>
  <si>
    <t>Pronájem nádob</t>
  </si>
  <si>
    <t>Jednotková cena bez DPH za pronájem jedné nádoby (kontejneru) za měsíc</t>
  </si>
  <si>
    <t>Celkem</t>
  </si>
  <si>
    <t>Dodávka</t>
  </si>
  <si>
    <t>počet / ks / rok</t>
  </si>
  <si>
    <t>Jednotková cena bez DPH za 1 kus</t>
  </si>
  <si>
    <t>Dodání materiálu - celkem</t>
  </si>
  <si>
    <t xml:space="preserve">Cena za nakládání s odpady 
v rámci svozu SKO a separovaných odpadů </t>
  </si>
  <si>
    <t>Nádoba</t>
  </si>
  <si>
    <t>Délka pronájmu / měsíc</t>
  </si>
  <si>
    <t xml:space="preserve">Cena za pronájem nádob celkem za rok bez DPH </t>
  </si>
  <si>
    <t>Vývoz nádob SKO</t>
  </si>
  <si>
    <t>Nákup spotřebního vybavení</t>
  </si>
  <si>
    <t>Jednotková cena bez DPH (za jeden výsyp jedné nádoby)*</t>
  </si>
  <si>
    <t>Počet obyvatel obce:</t>
  </si>
  <si>
    <t>1 x za týden</t>
  </si>
  <si>
    <t>Výsyp nádob</t>
  </si>
  <si>
    <t>60 l</t>
  </si>
  <si>
    <t>120 l</t>
  </si>
  <si>
    <t>240 l</t>
  </si>
  <si>
    <t>** zadavatel si vyhrazuje právo upravovat četnost svozu dle aktuálních potřeb a požadavků občanů města, případně realizovat vývoz na výzvu</t>
  </si>
  <si>
    <t>Četnost vývozu**</t>
  </si>
  <si>
    <t>Sběrné nádoby na SKO</t>
  </si>
  <si>
    <t>1 kus / měsíc</t>
  </si>
  <si>
    <t>Výkaz výměr - Přistavení VOK</t>
  </si>
  <si>
    <t>Přistavení VOK</t>
  </si>
  <si>
    <t xml:space="preserve">Jednotka </t>
  </si>
  <si>
    <t>** ceny jsou uvedeny bez poplatku za uložení odpadu na skládku, poplatek bude k ceně připočten v aktuální výši dle zákona.</t>
  </si>
  <si>
    <t>Směsný komunální odpad (kat. č. 200301)** - skládkování</t>
  </si>
  <si>
    <t>Objemný odpad (kat. č. 20 03 07)** - skládkování</t>
  </si>
  <si>
    <t>1 100 l</t>
  </si>
  <si>
    <t>Přistavení kontejenru</t>
  </si>
  <si>
    <t>Přistavení kontejnerů - celkem</t>
  </si>
  <si>
    <t xml:space="preserve">Přistavení kontejnerů </t>
  </si>
  <si>
    <t>Cena celkem za rok 2026 bez DPH (Kč)</t>
  </si>
  <si>
    <t>Výše DPH za rok 2026 (Kč)</t>
  </si>
  <si>
    <t>Cena celkem za rok 2026 včetně DPH (Kč)</t>
  </si>
  <si>
    <t>Cena celkem za rok 2027 bez DPH (Kč)</t>
  </si>
  <si>
    <t>Výše DPH za rok 2027 (Kč)</t>
  </si>
  <si>
    <t>Cena celkem za rok 2027 včetně DPH (Kč)</t>
  </si>
  <si>
    <t>Cena celkem za rok 2028 bez DPH (Kč)</t>
  </si>
  <si>
    <t>Výše DPH za rok 2028 (Kč)</t>
  </si>
  <si>
    <t>Cena celkem za rok 2028 včetně DPH (Kč)</t>
  </si>
  <si>
    <t>Cena celkem za rok 2029 bez DPH (Kč)</t>
  </si>
  <si>
    <t>Výše DPH za 2029. rok (Kč)</t>
  </si>
  <si>
    <t>Cena celkem za rok 2029 včetně DPH (Kč)</t>
  </si>
  <si>
    <t>Nabídková cena bez DPH v Kč za 10 let</t>
  </si>
  <si>
    <t>Výše DPH v Kč za 10 let</t>
  </si>
  <si>
    <t>Nabídková cena včetně DPH v Kč za 10 let</t>
  </si>
  <si>
    <t>různá</t>
  </si>
  <si>
    <t>5 000 litrů – podzemní kontejner</t>
  </si>
  <si>
    <t>3 x za týden</t>
  </si>
  <si>
    <t>700 l</t>
  </si>
  <si>
    <t>120 l / 150 l</t>
  </si>
  <si>
    <t>Sběrné nádoby na separované odpady *</t>
  </si>
  <si>
    <t>Jednotková cena bez DPH (za jeden vývoz jedné nádoby)*</t>
  </si>
  <si>
    <t>Separační stání</t>
  </si>
  <si>
    <t>Papír – 1 100 l</t>
  </si>
  <si>
    <t>Plasty - 1 100 l</t>
  </si>
  <si>
    <t>Sklo – 1 100 l</t>
  </si>
  <si>
    <t>1 x za 14 dní</t>
  </si>
  <si>
    <t>Sklo - zvon</t>
  </si>
  <si>
    <t>Nápojové kartony – 240 l / 360 l</t>
  </si>
  <si>
    <t>Kovy – 1 000 l</t>
  </si>
  <si>
    <t>1 x za 2 týdny</t>
  </si>
  <si>
    <t>Kovy – zvon</t>
  </si>
  <si>
    <t>Jedlý olej a tuk – min. 240 l</t>
  </si>
  <si>
    <t>1 x za 3 měsíce</t>
  </si>
  <si>
    <t>2 x za týden</t>
  </si>
  <si>
    <t xml:space="preserve">Nádoby u rodinných a bytových domů </t>
  </si>
  <si>
    <t>Bioodpady – 240 l</t>
  </si>
  <si>
    <t>Nádoby na SKO</t>
  </si>
  <si>
    <t>150 l</t>
  </si>
  <si>
    <t>Nádoby na separované odpady</t>
  </si>
  <si>
    <t>Papír  (1 100 l)</t>
  </si>
  <si>
    <t>Plast (1 100 l)</t>
  </si>
  <si>
    <t>Sklo (1 100 l)</t>
  </si>
  <si>
    <t>Nápojové kartony (min 240 l)</t>
  </si>
  <si>
    <t>Kov (1 100 l)</t>
  </si>
  <si>
    <t>Kov - zvon</t>
  </si>
  <si>
    <t>BIO – 240 l</t>
  </si>
  <si>
    <t>Jedlý olej a tuk (min. 240 l)</t>
  </si>
  <si>
    <r>
      <t>Přistavení velkoobjemového kontejneru o objemu do 10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včetně (zahrnuje náklady na manipulaci a dopravu)</t>
    </r>
  </si>
  <si>
    <t>Přistavení jednoho kontejneru</t>
  </si>
  <si>
    <r>
      <t>Přistavení velkoobjemového kontejneru o objemu nad 10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(zahrnuje náklady na manipulaci a dopravu)</t>
    </r>
  </si>
  <si>
    <t xml:space="preserve">Dohled a obsluha u přistaveného kontejneru </t>
  </si>
  <si>
    <t>Člověko/hodina</t>
  </si>
  <si>
    <t>* cena zahrnuje přistavení, odvoz a veškerou manipulaci s 1 ks VOK, cena nezahrnuje nakládání s převzatým objemným odpadem</t>
  </si>
  <si>
    <t>Provedení svozu nebezpečných odpadů</t>
  </si>
  <si>
    <t xml:space="preserve">jednotka </t>
  </si>
  <si>
    <t>Jednotková cena bez DPH (za provedení svozu NO)*</t>
  </si>
  <si>
    <t>1 svozová trasa (svozový den)</t>
  </si>
  <si>
    <t>Výkaz výměr - Svoz vyřazených elektrozařízení</t>
  </si>
  <si>
    <t>Provedení svozu vyřazených elektrozařízení</t>
  </si>
  <si>
    <t>Jednotková cena bez DPH (za provedení svozu elektrozařízení)</t>
  </si>
  <si>
    <t>Výkaz výměr - Úklidová četa</t>
  </si>
  <si>
    <t>Zajištění úklidové čety</t>
  </si>
  <si>
    <t xml:space="preserve">Rozsah </t>
  </si>
  <si>
    <t>Cena za zajištění kompletního provozu úklidové čety vč. personálních nákladů, nákladů na dopravu a všech nákladů spojených s výkonem pracovníků apod.*</t>
  </si>
  <si>
    <t>Cena 1 hodinu</t>
  </si>
  <si>
    <t>* cena zahrnuje veškeré náklady spojené se zřízením a minimálně 8 hodinovým provozem úklidové čety, např. včetně dopravy na místo úklidu, pracovních pomůcek, apod.</t>
  </si>
  <si>
    <t>**cena nezahrnuje nakládání s převzatými odpady, cena za nakládání s převzatými odpady se uvede do tabulky Odpad-nakládání.</t>
  </si>
  <si>
    <t>Papír a lepenka (kat. č. 20 01 01)</t>
  </si>
  <si>
    <t>Kompozitní a nápojové kartony (kat. č. 20 01 01 01)</t>
  </si>
  <si>
    <t>Sklo (kat. č. 20 01 02)</t>
  </si>
  <si>
    <t>Textilní materiály (kat. č. 20 01 11)</t>
  </si>
  <si>
    <t>Jedlý olej a tuk (kat. č. 20 01 25)</t>
  </si>
  <si>
    <t>Dřevo neuvedené pod číslem 20 01 37 (kat. č. 20 01 38)</t>
  </si>
  <si>
    <t>Plasty (kat. č. 20 01 39)</t>
  </si>
  <si>
    <t>Kovy (kat. č. 20 01 40)</t>
  </si>
  <si>
    <t>Hliník (kat. č. 20 01 40 02)</t>
  </si>
  <si>
    <t>Biologicky rozložitelný odpad (kat. č. 20 02 01)</t>
  </si>
  <si>
    <t>Rozpouštědla (kat. č. 20 01 13)</t>
  </si>
  <si>
    <t>Kyseliny (kat. č. 20 01 14)</t>
  </si>
  <si>
    <t>Zásady (kat. č. 20 01 15)</t>
  </si>
  <si>
    <t>Pesticidy (kat. č. 20 01 19)</t>
  </si>
  <si>
    <t>Olej a tuk neuvedený pod číslem 20 01 25 (kat. č. 20 01 26)</t>
  </si>
  <si>
    <t>Barvy, tiskařské barvy, lepidla, pryskyřice obsahující nebezpečné látky (kat. č. 20 01 27)</t>
  </si>
  <si>
    <t>Jiná nepoužitelná léčiva neuvedená pod číslem 20 01 31 (kat. č. 20 01 32)</t>
  </si>
  <si>
    <t>Beton (kat. č. 17 01 01)</t>
  </si>
  <si>
    <t>Směsi nebo oddělené frakce betonu, cihel, tašek a keramických výrobků neuvedené pod číslem 17 01 06 (kat. č. 17 01 07)</t>
  </si>
  <si>
    <t>Asfaltové směsi neuvedené pod číslem 17 03 01 (kat. č. 17 03 02)</t>
  </si>
  <si>
    <t>Zemina a kamení neuvedené pod číslem 17 05 03 (kat č. 17 05 04)</t>
  </si>
  <si>
    <t>Stavební materiály obsahující azbest (kat. č. 17 06 05)</t>
  </si>
  <si>
    <t>Směsné stavební a demoliční odpady neuvedené pod čísly 17 09 01, 17 09 02 a 17 09 03 (kat. č. 17 09 04)</t>
  </si>
  <si>
    <t>Jednotková cena bez DPH (za 1 t)*</t>
  </si>
  <si>
    <t>Vývoz nádob - separace</t>
  </si>
  <si>
    <t>Typ nádoby</t>
  </si>
  <si>
    <t>Plasty -  1 100 l</t>
  </si>
  <si>
    <t>Sklo - 1 100 l</t>
  </si>
  <si>
    <t>Sklo - spodní výsyp</t>
  </si>
  <si>
    <t xml:space="preserve">Kovy – 1 100 l </t>
  </si>
  <si>
    <t>Nádoby u rodinných a bytových domů</t>
  </si>
  <si>
    <t>Celkem vývoz nádob – separace</t>
  </si>
  <si>
    <t>Podzemní kontejner        5 000 l</t>
  </si>
  <si>
    <t xml:space="preserve">60 l </t>
  </si>
  <si>
    <t xml:space="preserve">Cena za vývoz celkem bez DPH </t>
  </si>
  <si>
    <t>Podzemní a polopodzemní kontejnery</t>
  </si>
  <si>
    <t>Papír – 5 000 l</t>
  </si>
  <si>
    <t xml:space="preserve">Papír </t>
  </si>
  <si>
    <t xml:space="preserve">Plasty </t>
  </si>
  <si>
    <t>Plast – 3 000 l / 5 000 l</t>
  </si>
  <si>
    <t>Sklo - 3 000 l / 5 000 l</t>
  </si>
  <si>
    <t>Sklo - 2 400 l / 5 000 l</t>
  </si>
  <si>
    <t>Nápojové kartony 2 400 l / 3 000 l</t>
  </si>
  <si>
    <t>Kovy - spodní výsyp</t>
  </si>
  <si>
    <t>Kovy - 2 400 l / 3 000 l</t>
  </si>
  <si>
    <t>Počet nádob k 1.1.2026</t>
  </si>
  <si>
    <t>Počet svozů / rok k 1.1.2026</t>
  </si>
  <si>
    <t>Bioodpady – 240 l od RD</t>
  </si>
  <si>
    <t>Nádoby na SKO 1.1.2026</t>
  </si>
  <si>
    <t>Nádoby na separované odpady k 1.1.2026</t>
  </si>
  <si>
    <t>Pytle na SKO - město</t>
  </si>
  <si>
    <t>Výkaz výměr - Provedení svozu nebezpečných odpadů</t>
  </si>
  <si>
    <t>Jednotková cena bez DPH (za provedení svozu NO - jeden svozový den)*</t>
  </si>
  <si>
    <t>Cena za rok celkem bez DPH</t>
  </si>
  <si>
    <t>Výkaz výměr - Provedení svozu vyřazených elektrozařízení</t>
  </si>
  <si>
    <t>Jednotková cena bez DPH (za provedení svozu - jeden svozový den)*</t>
  </si>
  <si>
    <t>Provedení svozu NO - celkem</t>
  </si>
  <si>
    <t>Provedení svozu elektrozařízení - celkem</t>
  </si>
  <si>
    <t>Počet hodin za rok</t>
  </si>
  <si>
    <t>Jednotková cena bez DPH (za provedení svozu - jeden svozový den)**</t>
  </si>
  <si>
    <t>Jednotková cena bez DPH** za 1 hodinu</t>
  </si>
  <si>
    <t xml:space="preserve">* cena zahrnuje veškeré náklady spojené s provedení sběru nebezpečných odpadů, nezahrnuje nakládání s převzatými odpady, cena za nakládání s převzatými odpady se uvede do tabulky Odpad-nakládání </t>
  </si>
  <si>
    <t>počet / ks / (hodin) / rok</t>
  </si>
  <si>
    <t>Zajištění úklidové čety - celkem</t>
  </si>
  <si>
    <t>Počet tras za rok</t>
  </si>
  <si>
    <t xml:space="preserve">Nakládání s odpady </t>
  </si>
  <si>
    <t>Nakládání s odpady se svozu separovaných odpadů</t>
  </si>
  <si>
    <t>Kat. číslo odpadu</t>
  </si>
  <si>
    <t>Název druhu odpadu</t>
  </si>
  <si>
    <t>Kategorie odpadu</t>
  </si>
  <si>
    <t>Množství odpadu  (t)</t>
  </si>
  <si>
    <t>Jednotková cena bez DPH (za 1 t)</t>
  </si>
  <si>
    <t>Cena celkem bez DPH</t>
  </si>
  <si>
    <t>20 01 01</t>
  </si>
  <si>
    <t>O</t>
  </si>
  <si>
    <t>20 01 02</t>
  </si>
  <si>
    <t>Sklo</t>
  </si>
  <si>
    <t>20 01 39</t>
  </si>
  <si>
    <t>20 01 40</t>
  </si>
  <si>
    <t xml:space="preserve">Kovy </t>
  </si>
  <si>
    <t>20 01 25</t>
  </si>
  <si>
    <t>Jedlý olej a tuk</t>
  </si>
  <si>
    <t xml:space="preserve">Papír a lepenka </t>
  </si>
  <si>
    <t>20 01 38</t>
  </si>
  <si>
    <t>N</t>
  </si>
  <si>
    <t>20 01 13</t>
  </si>
  <si>
    <t>Rozpouštědla</t>
  </si>
  <si>
    <t>20 01 14</t>
  </si>
  <si>
    <t>Kyseliny</t>
  </si>
  <si>
    <t>20 01 15</t>
  </si>
  <si>
    <t xml:space="preserve">Zásady </t>
  </si>
  <si>
    <t>20 01 19</t>
  </si>
  <si>
    <t xml:space="preserve">Pesticidy </t>
  </si>
  <si>
    <t>20 01 26</t>
  </si>
  <si>
    <t>Olej a tuk neuvedený pod číslem 200125</t>
  </si>
  <si>
    <t>20 01 27</t>
  </si>
  <si>
    <t>Barvy, tiskařské barvy, lepidla, pryskyřice obsahující nebezpečné látky</t>
  </si>
  <si>
    <t>17 01 07</t>
  </si>
  <si>
    <t xml:space="preserve">Směsi nebo oddělené frakce betonu, cihel, tašek a keramických výrobků neuvedené pod číslem 17 01 06 </t>
  </si>
  <si>
    <t>17 03 02</t>
  </si>
  <si>
    <t xml:space="preserve">Asfaltové směsi neuvedené pod číslem 170301 </t>
  </si>
  <si>
    <t>17 06 05</t>
  </si>
  <si>
    <t>Stavební materiály obsahující azbest</t>
  </si>
  <si>
    <t>17 09 04</t>
  </si>
  <si>
    <t xml:space="preserve">Směsné stavební a demoliční odpady neuvedené pod čísly 17 09 01, 17 09 02 a 17 09 03 </t>
  </si>
  <si>
    <t>Nakládání s odpady celkem</t>
  </si>
  <si>
    <t>20 01 01 01</t>
  </si>
  <si>
    <t xml:space="preserve">Kompozitní a nápojové kartony </t>
  </si>
  <si>
    <t>20 01 11</t>
  </si>
  <si>
    <t>Textilní materiály</t>
  </si>
  <si>
    <t>Dřevo neuvedené pod číslem 20 01 37</t>
  </si>
  <si>
    <t>20 01 40 02</t>
  </si>
  <si>
    <t>Hliník</t>
  </si>
  <si>
    <t>20 02 01</t>
  </si>
  <si>
    <t>Biologicky rozložitelný odpad</t>
  </si>
  <si>
    <t>17 01 01</t>
  </si>
  <si>
    <t>Beton</t>
  </si>
  <si>
    <t>17 05 04</t>
  </si>
  <si>
    <t xml:space="preserve">Zemina a kamení neuvedené pod číslem 17 05 03 </t>
  </si>
  <si>
    <t>* cena zahrnuje veškeré náklady na následné nakládání s převzatým odpadem, účastník je oprávněn ocenit položku nulou, případně záporným číslem, záporně oceněná položka bude chápana jako platba zadavateli za převzaté odpady.</t>
  </si>
  <si>
    <t xml:space="preserve">*jedná se o předpokládané (pro stanovení nabídkové ceny závazné) množství odpadu 21 200 t (kódy 200301 a 200307), jehož produkce se předpokládá a které by mohlo být uloženo na skládce. V případě, že uchazeč bude s převzatým odpadem nakládat jiným konečným způsobem než skládkováním, (např. energetické využití), pak je oprávněn o toto množství výše uvednou hodnotu ponížit, (doplní ho do podžluceného pole) což se promítne do řádku Poplatek za skládkování. Uchazeč současně do nabídky uvede jakým jiným způsobem bude s odpadem (kódy 200301 a 200307) nakládat a toto sdělení (zejména množství odpadů 200301 a 200307, které nebude skládkováno) bude pro uchazeče závazné a bude zapracováno do smlouvy o dílo před jejím podpisem.     </t>
  </si>
  <si>
    <t>Lze uvést 0 až 20 800 t</t>
  </si>
  <si>
    <t>Lze uvést 0 až 400 t</t>
  </si>
  <si>
    <t>Cena za rok :</t>
  </si>
  <si>
    <t>Vývoz nádob separace</t>
  </si>
  <si>
    <t>Provedení svozu NO</t>
  </si>
  <si>
    <t>Provedení svozu elektrozařízení</t>
  </si>
  <si>
    <t>Úklidová četa</t>
  </si>
  <si>
    <t>Nakládání s odpady (bez SKO)</t>
  </si>
  <si>
    <t>Počet nádob k 1.12026</t>
  </si>
  <si>
    <t>20 01 32</t>
  </si>
  <si>
    <t xml:space="preserve">Jiná nepoužitelná léčiva neuvedená pod číslem 20 01 31 </t>
  </si>
  <si>
    <t xml:space="preserve">Pozn. 1 : U ostatních odpadů (mimo výše uvedených Směsného komunálního odpadu a Objemných odpadů), pokud budou uloženy na skládku se předpokládá, že budou uloženy jako zbytkový odpad (případně nebezpečný), a tudíž se nepředpokládá, že by v průběhu trvání smlouvy docházelo k výrzné změně výše poplatku (příloha č.9 k zákonu 541/2020 Sb., o odpadech). V případě, že takovéto odpady plánuje uchazeč ukládat na skládku, pak zákonný poplatek (za zbytkový odpad) za rok 2026 bude již součástí nabídkové ceny za 1 tunu. V případě změny výše poplatku, nebo jiného důvodu znemožňujícího ukládat odpad na skládku jako zbytkový odpad, bude každý takový případ posouzen v průběhu smlouvy individuálně a poplatek upraven dle zákonné výše. </t>
  </si>
  <si>
    <t>Jednotková cena bez DPH za přistavení 1 VOK (nebo 1 hodinu odsluhy)</t>
  </si>
  <si>
    <t>Jednotková cena bez DPH (za přistavení a vývoz 1 VOK)* a (cena za 1 hodinu obsluhy)</t>
  </si>
  <si>
    <t>Cena celkem za rok</t>
  </si>
  <si>
    <t>*cena zahrnuje veškeré činnosti stanovené v návrhu smlouvy, který tvoří přílohu č. 5 zadávací dokumentace týkající se svozu odpadů (cena nezahrnuje pronájem nádob, mytí nádob a nakládání s převzatými odpady, cena za nakládání s převzatými odpady se uvede do tabulky Odpad-nakládání).</t>
  </si>
  <si>
    <t>Výkaz výměr - Svoz nebezpečných odpadů</t>
  </si>
  <si>
    <t xml:space="preserve">Sklo </t>
  </si>
  <si>
    <t xml:space="preserve">Nápojový karton </t>
  </si>
  <si>
    <t xml:space="preserve">Kov </t>
  </si>
  <si>
    <t>Bioodpady – 120 l</t>
  </si>
  <si>
    <t>BIO – 120 l</t>
  </si>
  <si>
    <t>BIO –240 l</t>
  </si>
  <si>
    <t>Uchazeč uvede jakým jiným způsobem než skládkováním bude nakládat se Směsným komunálním odpadem a s Objemným odpadem:</t>
  </si>
  <si>
    <t>Bioodpady – 120 l od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</si>
</sst>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.00\ &quot;Kč&quot;"/>
    <numFmt numFmtId="166" formatCode="#,##0.00\ _K_č"/>
    <numFmt numFmtId="167" formatCode="#,##0.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08">
    <xf numFmtId="0" fontId="0" fillId="0" borderId="0" xfId="0"/>
    <xf numFmtId="0" fontId="5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4" xfId="0" applyFont="1" applyFill="1" applyBorder="1" applyAlignment="1" applyProtection="1">
      <alignment horizontal="center" vertical="center" wrapText="1"/>
      <protection hidden="1"/>
    </xf>
    <xf numFmtId="0" fontId="10" fillId="8" borderId="7" xfId="0" applyFont="1" applyFill="1" applyBorder="1" applyAlignment="1" applyProtection="1">
      <alignment horizontal="center" vertical="center" wrapText="1"/>
      <protection hidden="1"/>
    </xf>
    <xf numFmtId="4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Protection="1">
      <protection hidden="1"/>
    </xf>
    <xf numFmtId="4" fontId="10" fillId="0" borderId="7" xfId="0" applyNumberFormat="1" applyFont="1" applyBorder="1" applyAlignment="1" applyProtection="1">
      <alignment horizontal="center" vertical="center" wrapText="1"/>
      <protection hidden="1"/>
    </xf>
    <xf numFmtId="0" fontId="15" fillId="2" borderId="6" xfId="0" applyFont="1" applyFill="1" applyBorder="1" applyAlignment="1" applyProtection="1">
      <alignment horizontal="center" vertical="center" wrapText="1"/>
      <protection hidden="1"/>
    </xf>
    <xf numFmtId="0" fontId="15" fillId="2" borderId="39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left" vertical="center" wrapText="1"/>
      <protection hidden="1"/>
    </xf>
    <xf numFmtId="3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5" fillId="0" borderId="5" xfId="0" applyFont="1" applyBorder="1" applyAlignment="1" applyProtection="1">
      <alignment horizontal="justify" vertical="center" wrapText="1"/>
      <protection hidden="1"/>
    </xf>
    <xf numFmtId="0" fontId="2" fillId="2" borderId="2" xfId="0" applyFont="1" applyFill="1" applyBorder="1" applyProtection="1"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8" borderId="0" xfId="0" applyFont="1" applyFill="1" applyAlignment="1" applyProtection="1">
      <alignment horizontal="center" vertical="center" wrapText="1"/>
      <protection hidden="1"/>
    </xf>
    <xf numFmtId="166" fontId="5" fillId="5" borderId="0" xfId="0" applyNumberFormat="1" applyFont="1" applyFill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164" fontId="2" fillId="8" borderId="4" xfId="1" applyFont="1" applyFill="1" applyBorder="1" applyAlignment="1" applyProtection="1">
      <alignment horizontal="center" vertical="center"/>
      <protection hidden="1"/>
    </xf>
    <xf numFmtId="164" fontId="2" fillId="8" borderId="1" xfId="1" applyFont="1" applyFill="1" applyBorder="1" applyAlignment="1" applyProtection="1">
      <alignment horizontal="center" vertical="center"/>
      <protection hidden="1"/>
    </xf>
    <xf numFmtId="0" fontId="2" fillId="8" borderId="21" xfId="0" applyFont="1" applyFill="1" applyBorder="1" applyAlignment="1" applyProtection="1">
      <alignment wrapText="1"/>
      <protection hidden="1"/>
    </xf>
    <xf numFmtId="0" fontId="5" fillId="8" borderId="21" xfId="0" applyFont="1" applyFill="1" applyBorder="1" applyProtection="1">
      <protection hidden="1"/>
    </xf>
    <xf numFmtId="0" fontId="12" fillId="8" borderId="22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" fillId="8" borderId="16" xfId="0" applyFont="1" applyFill="1" applyBorder="1" applyAlignment="1" applyProtection="1">
      <alignment wrapText="1"/>
      <protection hidden="1"/>
    </xf>
    <xf numFmtId="0" fontId="5" fillId="8" borderId="30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Protection="1">
      <protection hidden="1"/>
    </xf>
    <xf numFmtId="0" fontId="5" fillId="6" borderId="6" xfId="0" applyFont="1" applyFill="1" applyBorder="1" applyAlignment="1" applyProtection="1">
      <alignment horizontal="center"/>
      <protection hidden="1"/>
    </xf>
    <xf numFmtId="164" fontId="5" fillId="6" borderId="24" xfId="0" applyNumberFormat="1" applyFont="1" applyFill="1" applyBorder="1" applyAlignment="1" applyProtection="1">
      <alignment horizontal="center"/>
      <protection hidden="1"/>
    </xf>
    <xf numFmtId="0" fontId="10" fillId="8" borderId="1" xfId="0" applyFont="1" applyFill="1" applyBorder="1" applyAlignment="1" applyProtection="1">
      <alignment horizontal="left" vertical="center" wrapText="1"/>
      <protection hidden="1"/>
    </xf>
    <xf numFmtId="4" fontId="5" fillId="6" borderId="18" xfId="0" applyNumberFormat="1" applyFont="1" applyFill="1" applyBorder="1" applyAlignment="1" applyProtection="1">
      <alignment horizontal="center"/>
      <protection hidden="1"/>
    </xf>
    <xf numFmtId="4" fontId="5" fillId="6" borderId="19" xfId="0" applyNumberFormat="1" applyFont="1" applyFill="1" applyBorder="1" applyAlignment="1" applyProtection="1">
      <alignment horizontal="center"/>
      <protection hidden="1"/>
    </xf>
    <xf numFmtId="4" fontId="5" fillId="8" borderId="20" xfId="0" applyNumberFormat="1" applyFont="1" applyFill="1" applyBorder="1" applyAlignment="1" applyProtection="1">
      <alignment horizontal="center"/>
      <protection hidden="1"/>
    </xf>
    <xf numFmtId="4" fontId="5" fillId="8" borderId="17" xfId="0" applyNumberFormat="1" applyFont="1" applyFill="1" applyBorder="1" applyAlignment="1" applyProtection="1">
      <alignment horizontal="center"/>
      <protection hidden="1"/>
    </xf>
    <xf numFmtId="0" fontId="15" fillId="10" borderId="1" xfId="0" applyFont="1" applyFill="1" applyBorder="1" applyAlignment="1" applyProtection="1">
      <alignment horizontal="left" vertical="center" wrapText="1"/>
      <protection hidden="1"/>
    </xf>
    <xf numFmtId="4" fontId="5" fillId="10" borderId="20" xfId="0" applyNumberFormat="1" applyFont="1" applyFill="1" applyBorder="1" applyAlignment="1" applyProtection="1">
      <alignment horizontal="center"/>
      <protection hidden="1"/>
    </xf>
    <xf numFmtId="4" fontId="5" fillId="10" borderId="17" xfId="0" applyNumberFormat="1" applyFont="1" applyFill="1" applyBorder="1" applyAlignment="1" applyProtection="1">
      <alignment horizontal="center"/>
      <protection hidden="1"/>
    </xf>
    <xf numFmtId="0" fontId="10" fillId="8" borderId="5" xfId="0" applyFont="1" applyFill="1" applyBorder="1" applyAlignment="1" applyProtection="1">
      <alignment horizontal="left" vertical="center" wrapText="1"/>
      <protection hidden="1"/>
    </xf>
    <xf numFmtId="4" fontId="5" fillId="6" borderId="20" xfId="0" applyNumberFormat="1" applyFont="1" applyFill="1" applyBorder="1" applyAlignment="1" applyProtection="1">
      <alignment horizontal="center"/>
      <protection hidden="1"/>
    </xf>
    <xf numFmtId="4" fontId="5" fillId="6" borderId="17" xfId="0" applyNumberFormat="1" applyFont="1" applyFill="1" applyBorder="1" applyAlignment="1" applyProtection="1">
      <alignment horizontal="center"/>
      <protection hidden="1"/>
    </xf>
    <xf numFmtId="0" fontId="10" fillId="0" borderId="23" xfId="0" applyFont="1" applyBorder="1" applyAlignment="1" applyProtection="1">
      <alignment horizontal="left" vertical="center" wrapText="1"/>
      <protection hidden="1"/>
    </xf>
    <xf numFmtId="4" fontId="5" fillId="3" borderId="27" xfId="0" applyNumberFormat="1" applyFont="1" applyFill="1" applyBorder="1" applyAlignment="1" applyProtection="1">
      <alignment horizontal="center" vertical="center"/>
      <protection locked="0" hidden="1"/>
    </xf>
    <xf numFmtId="4" fontId="5" fillId="8" borderId="29" xfId="0" applyNumberFormat="1" applyFont="1" applyFill="1" applyBorder="1" applyAlignment="1" applyProtection="1">
      <alignment horizontal="center" vertical="center"/>
      <protection hidden="1"/>
    </xf>
    <xf numFmtId="0" fontId="15" fillId="10" borderId="5" xfId="0" applyFont="1" applyFill="1" applyBorder="1" applyAlignment="1" applyProtection="1">
      <alignment horizontal="left" vertical="center" wrapText="1"/>
      <protection hidden="1"/>
    </xf>
    <xf numFmtId="4" fontId="5" fillId="10" borderId="25" xfId="0" applyNumberFormat="1" applyFont="1" applyFill="1" applyBorder="1" applyAlignment="1" applyProtection="1">
      <alignment horizontal="center"/>
      <protection hidden="1"/>
    </xf>
    <xf numFmtId="4" fontId="5" fillId="10" borderId="26" xfId="0" applyNumberFormat="1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4" fontId="5" fillId="8" borderId="28" xfId="0" applyNumberFormat="1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Protection="1">
      <protection hidden="1"/>
    </xf>
    <xf numFmtId="0" fontId="2" fillId="2" borderId="15" xfId="0" applyFont="1" applyFill="1" applyBorder="1" applyAlignment="1" applyProtection="1">
      <alignment horizontal="left" wrapText="1"/>
      <protection hidden="1"/>
    </xf>
    <xf numFmtId="4" fontId="5" fillId="2" borderId="28" xfId="0" applyNumberFormat="1" applyFont="1" applyFill="1" applyBorder="1" applyAlignment="1" applyProtection="1">
      <alignment horizontal="center" vertical="center"/>
      <protection hidden="1"/>
    </xf>
    <xf numFmtId="4" fontId="5" fillId="2" borderId="29" xfId="0" applyNumberFormat="1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Protection="1">
      <protection hidden="1"/>
    </xf>
    <xf numFmtId="3" fontId="5" fillId="7" borderId="4" xfId="0" applyNumberFormat="1" applyFont="1" applyFill="1" applyBorder="1" applyProtection="1">
      <protection hidden="1"/>
    </xf>
    <xf numFmtId="0" fontId="2" fillId="8" borderId="11" xfId="0" applyFont="1" applyFill="1" applyBorder="1" applyAlignment="1" applyProtection="1">
      <alignment wrapText="1"/>
      <protection hidden="1"/>
    </xf>
    <xf numFmtId="0" fontId="2" fillId="2" borderId="3" xfId="0" applyFont="1" applyFill="1" applyBorder="1" applyAlignment="1" applyProtection="1">
      <alignment wrapText="1"/>
      <protection hidden="1"/>
    </xf>
    <xf numFmtId="0" fontId="2" fillId="8" borderId="30" xfId="0" applyFont="1" applyFill="1" applyBorder="1" applyAlignment="1" applyProtection="1">
      <alignment wrapText="1"/>
      <protection hidden="1"/>
    </xf>
    <xf numFmtId="0" fontId="5" fillId="8" borderId="33" xfId="0" applyFont="1" applyFill="1" applyBorder="1" applyProtection="1"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5" fillId="6" borderId="18" xfId="0" applyFont="1" applyFill="1" applyBorder="1" applyAlignment="1" applyProtection="1">
      <alignment horizontal="center"/>
      <protection hidden="1"/>
    </xf>
    <xf numFmtId="0" fontId="5" fillId="6" borderId="19" xfId="0" applyFont="1" applyFill="1" applyBorder="1" applyAlignment="1" applyProtection="1">
      <alignment horizontal="center"/>
      <protection hidden="1"/>
    </xf>
    <xf numFmtId="0" fontId="5" fillId="4" borderId="15" xfId="0" applyFont="1" applyFill="1" applyBorder="1" applyAlignment="1" applyProtection="1">
      <alignment horizontal="center"/>
      <protection hidden="1"/>
    </xf>
    <xf numFmtId="4" fontId="5" fillId="4" borderId="20" xfId="0" applyNumberFormat="1" applyFont="1" applyFill="1" applyBorder="1" applyAlignment="1" applyProtection="1">
      <alignment horizontal="center"/>
      <protection hidden="1"/>
    </xf>
    <xf numFmtId="4" fontId="5" fillId="4" borderId="17" xfId="0" applyNumberFormat="1" applyFont="1" applyFill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5" fillId="8" borderId="1" xfId="0" applyFont="1" applyFill="1" applyBorder="1" applyProtection="1">
      <protection hidden="1"/>
    </xf>
    <xf numFmtId="0" fontId="5" fillId="8" borderId="1" xfId="0" applyFont="1" applyFill="1" applyBorder="1" applyAlignment="1" applyProtection="1">
      <alignment vertical="center" wrapText="1"/>
      <protection hidden="1"/>
    </xf>
    <xf numFmtId="0" fontId="6" fillId="9" borderId="1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Border="1" applyProtection="1"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16" fillId="4" borderId="4" xfId="0" applyFont="1" applyFill="1" applyBorder="1" applyAlignment="1" applyProtection="1">
      <alignment horizontal="center" vertical="center"/>
      <protection hidden="1"/>
    </xf>
    <xf numFmtId="0" fontId="10" fillId="5" borderId="7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vertical="center" wrapText="1"/>
      <protection hidden="1"/>
    </xf>
    <xf numFmtId="2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4" fontId="10" fillId="0" borderId="11" xfId="0" applyNumberFormat="1" applyFont="1" applyBorder="1" applyAlignment="1" applyProtection="1">
      <alignment horizontal="center" vertical="center" wrapText="1"/>
      <protection hidden="1"/>
    </xf>
    <xf numFmtId="0" fontId="10" fillId="0" borderId="19" xfId="0" applyFont="1" applyBorder="1" applyAlignment="1" applyProtection="1">
      <alignment horizontal="center" vertical="center" wrapText="1"/>
      <protection hidden="1"/>
    </xf>
    <xf numFmtId="4" fontId="10" fillId="0" borderId="19" xfId="0" applyNumberFormat="1" applyFont="1" applyBorder="1" applyAlignment="1" applyProtection="1">
      <alignment horizontal="center" vertical="center" wrapText="1"/>
      <protection hidden="1"/>
    </xf>
    <xf numFmtId="4" fontId="10" fillId="0" borderId="16" xfId="0" applyNumberFormat="1" applyFont="1" applyBorder="1" applyAlignment="1" applyProtection="1">
      <alignment horizontal="center" vertical="center" wrapText="1"/>
      <protection hidden="1"/>
    </xf>
    <xf numFmtId="3" fontId="10" fillId="0" borderId="19" xfId="0" applyNumberFormat="1" applyFont="1" applyBorder="1" applyAlignment="1" applyProtection="1">
      <alignment horizontal="center" vertical="center" wrapText="1"/>
      <protection hidden="1"/>
    </xf>
    <xf numFmtId="3" fontId="10" fillId="0" borderId="11" xfId="0" applyNumberFormat="1" applyFont="1" applyBorder="1" applyAlignment="1" applyProtection="1">
      <alignment horizontal="center" vertical="center" wrapText="1"/>
      <protection hidden="1"/>
    </xf>
    <xf numFmtId="3" fontId="10" fillId="0" borderId="16" xfId="0" applyNumberFormat="1" applyFont="1" applyBorder="1" applyAlignment="1" applyProtection="1">
      <alignment horizontal="center" vertical="center" wrapText="1"/>
      <protection hidden="1"/>
    </xf>
    <xf numFmtId="4" fontId="10" fillId="0" borderId="4" xfId="0" applyNumberFormat="1" applyFont="1" applyBorder="1" applyAlignment="1" applyProtection="1">
      <alignment horizontal="center" vertical="center" wrapText="1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0" fillId="5" borderId="45" xfId="0" applyFont="1" applyFill="1" applyBorder="1" applyAlignment="1" applyProtection="1">
      <alignment horizontal="center" vertical="center" wrapText="1"/>
      <protection hidden="1"/>
    </xf>
    <xf numFmtId="0" fontId="10" fillId="5" borderId="2" xfId="0" applyFont="1" applyFill="1" applyBorder="1" applyAlignment="1" applyProtection="1">
      <alignment horizontal="center" vertical="center" wrapText="1"/>
      <protection hidden="1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vertical="center" wrapText="1"/>
      <protection hidden="1"/>
    </xf>
    <xf numFmtId="0" fontId="10" fillId="6" borderId="3" xfId="0" applyFont="1" applyFill="1" applyBorder="1" applyAlignment="1" applyProtection="1">
      <alignment horizontal="center" vertical="center" wrapText="1"/>
      <protection hidden="1"/>
    </xf>
    <xf numFmtId="166" fontId="10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5" xfId="0" applyFont="1" applyFill="1" applyBorder="1" applyAlignment="1" applyProtection="1">
      <alignment vertical="center" wrapText="1"/>
      <protection hidden="1"/>
    </xf>
    <xf numFmtId="0" fontId="15" fillId="2" borderId="2" xfId="0" applyFont="1" applyFill="1" applyBorder="1" applyProtection="1">
      <protection hidden="1"/>
    </xf>
    <xf numFmtId="0" fontId="15" fillId="2" borderId="3" xfId="0" applyFont="1" applyFill="1" applyBorder="1" applyProtection="1">
      <protection hidden="1"/>
    </xf>
    <xf numFmtId="0" fontId="15" fillId="2" borderId="4" xfId="0" applyFont="1" applyFill="1" applyBorder="1" applyProtection="1">
      <protection hidden="1"/>
    </xf>
    <xf numFmtId="0" fontId="10" fillId="5" borderId="40" xfId="0" applyFont="1" applyFill="1" applyBorder="1" applyAlignment="1" applyProtection="1">
      <alignment horizontal="center" vertical="center" wrapText="1"/>
      <protection hidden="1"/>
    </xf>
    <xf numFmtId="165" fontId="10" fillId="5" borderId="46" xfId="0" applyNumberFormat="1" applyFont="1" applyFill="1" applyBorder="1" applyAlignment="1" applyProtection="1">
      <alignment horizontal="center" vertical="center" wrapText="1"/>
      <protection hidden="1"/>
    </xf>
    <xf numFmtId="165" fontId="10" fillId="5" borderId="1" xfId="0" applyNumberFormat="1" applyFont="1" applyFill="1" applyBorder="1" applyAlignment="1" applyProtection="1">
      <alignment horizontal="center" vertical="center" wrapText="1"/>
      <protection hidden="1"/>
    </xf>
    <xf numFmtId="165" fontId="10" fillId="6" borderId="1" xfId="0" applyNumberFormat="1" applyFont="1" applyFill="1" applyBorder="1" applyAlignment="1" applyProtection="1">
      <alignment horizontal="center" vertical="center" wrapText="1"/>
      <protection hidden="1"/>
    </xf>
    <xf numFmtId="4" fontId="5" fillId="8" borderId="11" xfId="0" applyNumberFormat="1" applyFont="1" applyFill="1" applyBorder="1" applyAlignment="1" applyProtection="1">
      <alignment horizontal="center"/>
      <protection hidden="1"/>
    </xf>
    <xf numFmtId="0" fontId="2" fillId="8" borderId="16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Protection="1">
      <protection hidden="1"/>
    </xf>
    <xf numFmtId="3" fontId="5" fillId="0" borderId="11" xfId="0" applyNumberFormat="1" applyFont="1" applyBorder="1" applyAlignment="1" applyProtection="1">
      <alignment horizontal="center" vertical="center"/>
      <protection hidden="1"/>
    </xf>
    <xf numFmtId="3" fontId="3" fillId="0" borderId="0" xfId="0" applyNumberFormat="1" applyFont="1" applyProtection="1">
      <protection hidden="1"/>
    </xf>
    <xf numFmtId="0" fontId="2" fillId="12" borderId="2" xfId="0" applyFont="1" applyFill="1" applyBorder="1" applyAlignment="1" applyProtection="1">
      <alignment horizontal="center"/>
      <protection hidden="1"/>
    </xf>
    <xf numFmtId="0" fontId="0" fillId="12" borderId="3" xfId="0" applyFill="1" applyBorder="1" applyAlignment="1" applyProtection="1">
      <alignment horizontal="center"/>
      <protection hidden="1"/>
    </xf>
    <xf numFmtId="0" fontId="0" fillId="12" borderId="4" xfId="0" applyFill="1" applyBorder="1" applyAlignment="1" applyProtection="1">
      <alignment horizontal="center"/>
      <protection hidden="1"/>
    </xf>
    <xf numFmtId="0" fontId="24" fillId="12" borderId="3" xfId="0" applyFont="1" applyFill="1" applyBorder="1" applyAlignment="1" applyProtection="1">
      <alignment horizontal="center" vertical="center"/>
      <protection hidden="1"/>
    </xf>
    <xf numFmtId="0" fontId="15" fillId="12" borderId="2" xfId="0" applyFont="1" applyFill="1" applyBorder="1" applyAlignment="1" applyProtection="1">
      <alignment horizontal="left" vertical="center"/>
      <protection hidden="1"/>
    </xf>
    <xf numFmtId="0" fontId="24" fillId="12" borderId="3" xfId="0" applyFont="1" applyFill="1" applyBorder="1" applyAlignment="1" applyProtection="1">
      <alignment horizontal="left" vertical="center"/>
      <protection hidden="1"/>
    </xf>
    <xf numFmtId="0" fontId="15" fillId="12" borderId="8" xfId="0" applyFont="1" applyFill="1" applyBorder="1" applyAlignment="1" applyProtection="1">
      <alignment horizontal="left" vertical="center"/>
      <protection hidden="1"/>
    </xf>
    <xf numFmtId="3" fontId="10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10" fillId="8" borderId="11" xfId="0" applyFont="1" applyFill="1" applyBorder="1" applyAlignment="1" applyProtection="1">
      <alignment horizontal="center" vertical="center" wrapText="1"/>
      <protection hidden="1"/>
    </xf>
    <xf numFmtId="4" fontId="10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8" borderId="0" xfId="0" applyFont="1" applyFill="1" applyProtection="1">
      <protection hidden="1"/>
    </xf>
    <xf numFmtId="3" fontId="10" fillId="8" borderId="38" xfId="0" applyNumberFormat="1" applyFont="1" applyFill="1" applyBorder="1" applyAlignment="1" applyProtection="1">
      <alignment horizontal="center" vertical="center" wrapText="1"/>
      <protection hidden="1"/>
    </xf>
    <xf numFmtId="0" fontId="10" fillId="8" borderId="38" xfId="0" applyFont="1" applyFill="1" applyBorder="1" applyAlignment="1" applyProtection="1">
      <alignment horizontal="center" vertical="center" wrapText="1"/>
      <protection hidden="1"/>
    </xf>
    <xf numFmtId="4" fontId="10" fillId="8" borderId="38" xfId="0" applyNumberFormat="1" applyFont="1" applyFill="1" applyBorder="1" applyAlignment="1" applyProtection="1">
      <alignment horizontal="center" vertical="center" wrapText="1"/>
      <protection hidden="1"/>
    </xf>
    <xf numFmtId="0" fontId="3" fillId="8" borderId="0" xfId="0" applyFont="1" applyFill="1" applyProtection="1">
      <protection hidden="1"/>
    </xf>
    <xf numFmtId="167" fontId="10" fillId="8" borderId="46" xfId="0" applyNumberFormat="1" applyFont="1" applyFill="1" applyBorder="1" applyAlignment="1" applyProtection="1">
      <alignment horizontal="center" vertical="center" wrapText="1"/>
      <protection hidden="1"/>
    </xf>
    <xf numFmtId="167" fontId="10" fillId="8" borderId="40" xfId="0" applyNumberFormat="1" applyFont="1" applyFill="1" applyBorder="1" applyAlignment="1" applyProtection="1">
      <alignment horizontal="center" vertical="center" wrapText="1"/>
      <protection hidden="1"/>
    </xf>
    <xf numFmtId="167" fontId="10" fillId="8" borderId="1" xfId="0" applyNumberFormat="1" applyFont="1" applyFill="1" applyBorder="1" applyAlignment="1" applyProtection="1">
      <alignment horizontal="center" vertical="center" wrapText="1"/>
      <protection hidden="1"/>
    </xf>
    <xf numFmtId="167" fontId="10" fillId="6" borderId="1" xfId="0" applyNumberFormat="1" applyFont="1" applyFill="1" applyBorder="1" applyAlignment="1" applyProtection="1">
      <alignment horizontal="center" vertical="center" wrapText="1"/>
      <protection hidden="1"/>
    </xf>
    <xf numFmtId="166" fontId="10" fillId="8" borderId="7" xfId="0" applyNumberFormat="1" applyFont="1" applyFill="1" applyBorder="1" applyAlignment="1" applyProtection="1">
      <alignment horizontal="right" vertical="center" wrapText="1"/>
      <protection hidden="1"/>
    </xf>
    <xf numFmtId="166" fontId="10" fillId="0" borderId="7" xfId="0" applyNumberFormat="1" applyFont="1" applyBorder="1" applyAlignment="1" applyProtection="1">
      <alignment horizontal="right" vertical="center" wrapText="1"/>
      <protection hidden="1"/>
    </xf>
    <xf numFmtId="0" fontId="24" fillId="12" borderId="4" xfId="0" applyFont="1" applyFill="1" applyBorder="1" applyAlignment="1" applyProtection="1">
      <alignment horizontal="right" vertical="center"/>
      <protection hidden="1"/>
    </xf>
    <xf numFmtId="166" fontId="10" fillId="8" borderId="1" xfId="0" applyNumberFormat="1" applyFont="1" applyFill="1" applyBorder="1" applyAlignment="1" applyProtection="1">
      <alignment horizontal="right" vertical="center" wrapText="1"/>
      <protection hidden="1"/>
    </xf>
    <xf numFmtId="166" fontId="10" fillId="8" borderId="5" xfId="0" applyNumberFormat="1" applyFont="1" applyFill="1" applyBorder="1" applyAlignment="1" applyProtection="1">
      <alignment horizontal="right" vertical="center" wrapText="1"/>
      <protection hidden="1"/>
    </xf>
    <xf numFmtId="166" fontId="10" fillId="0" borderId="42" xfId="0" applyNumberFormat="1" applyFont="1" applyBorder="1" applyAlignment="1" applyProtection="1">
      <alignment horizontal="right" vertical="center" wrapText="1"/>
      <protection hidden="1"/>
    </xf>
    <xf numFmtId="166" fontId="10" fillId="0" borderId="43" xfId="0" applyNumberFormat="1" applyFont="1" applyBorder="1" applyAlignment="1" applyProtection="1">
      <alignment horizontal="right" vertical="center" wrapText="1"/>
      <protection hidden="1"/>
    </xf>
    <xf numFmtId="166" fontId="10" fillId="0" borderId="41" xfId="0" applyNumberFormat="1" applyFont="1" applyBorder="1" applyAlignment="1" applyProtection="1">
      <alignment horizontal="right" vertical="center" wrapText="1"/>
      <protection hidden="1"/>
    </xf>
    <xf numFmtId="166" fontId="10" fillId="2" borderId="1" xfId="0" applyNumberFormat="1" applyFont="1" applyFill="1" applyBorder="1" applyAlignment="1" applyProtection="1">
      <alignment horizontal="right" vertical="center" wrapText="1"/>
      <protection hidden="1"/>
    </xf>
    <xf numFmtId="166" fontId="10" fillId="8" borderId="43" xfId="0" applyNumberFormat="1" applyFont="1" applyFill="1" applyBorder="1" applyAlignment="1" applyProtection="1">
      <alignment horizontal="right" vertical="center" wrapText="1"/>
      <protection hidden="1"/>
    </xf>
    <xf numFmtId="166" fontId="10" fillId="8" borderId="37" xfId="0" applyNumberFormat="1" applyFont="1" applyFill="1" applyBorder="1" applyAlignment="1" applyProtection="1">
      <alignment horizontal="right" vertical="center" wrapText="1"/>
      <protection hidden="1"/>
    </xf>
    <xf numFmtId="166" fontId="15" fillId="2" borderId="7" xfId="0" applyNumberFormat="1" applyFont="1" applyFill="1" applyBorder="1" applyAlignment="1" applyProtection="1">
      <alignment horizontal="right" vertical="center" wrapText="1"/>
      <protection hidden="1"/>
    </xf>
    <xf numFmtId="166" fontId="10" fillId="5" borderId="46" xfId="0" applyNumberFormat="1" applyFont="1" applyFill="1" applyBorder="1" applyAlignment="1" applyProtection="1">
      <alignment horizontal="right" vertical="center" wrapText="1"/>
      <protection hidden="1"/>
    </xf>
    <xf numFmtId="166" fontId="10" fillId="5" borderId="1" xfId="0" applyNumberFormat="1" applyFont="1" applyFill="1" applyBorder="1" applyAlignment="1" applyProtection="1">
      <alignment horizontal="right" vertical="center" wrapText="1"/>
      <protection hidden="1"/>
    </xf>
    <xf numFmtId="166" fontId="10" fillId="5" borderId="4" xfId="0" applyNumberFormat="1" applyFont="1" applyFill="1" applyBorder="1" applyAlignment="1" applyProtection="1">
      <alignment horizontal="right" vertical="center" wrapText="1"/>
      <protection hidden="1"/>
    </xf>
    <xf numFmtId="166" fontId="10" fillId="6" borderId="4" xfId="0" applyNumberFormat="1" applyFont="1" applyFill="1" applyBorder="1" applyAlignment="1" applyProtection="1">
      <alignment horizontal="right" vertical="center" wrapText="1"/>
      <protection hidden="1"/>
    </xf>
    <xf numFmtId="166" fontId="15" fillId="2" borderId="1" xfId="0" applyNumberFormat="1" applyFont="1" applyFill="1" applyBorder="1" applyAlignment="1" applyProtection="1">
      <alignment horizontal="right" vertical="center"/>
      <protection hidden="1"/>
    </xf>
    <xf numFmtId="4" fontId="5" fillId="8" borderId="1" xfId="0" applyNumberFormat="1" applyFont="1" applyFill="1" applyBorder="1" applyAlignment="1" applyProtection="1">
      <alignment horizontal="right"/>
      <protection hidden="1"/>
    </xf>
    <xf numFmtId="165" fontId="5" fillId="8" borderId="1" xfId="0" applyNumberFormat="1" applyFont="1" applyFill="1" applyBorder="1" applyAlignment="1" applyProtection="1">
      <alignment horizontal="right" vertical="center" wrapText="1"/>
      <protection hidden="1"/>
    </xf>
    <xf numFmtId="165" fontId="1" fillId="9" borderId="1" xfId="0" applyNumberFormat="1" applyFont="1" applyFill="1" applyBorder="1" applyAlignment="1" applyProtection="1">
      <alignment horizontal="right" vertical="center" wrapText="1"/>
      <protection hidden="1"/>
    </xf>
    <xf numFmtId="4" fontId="5" fillId="8" borderId="31" xfId="0" applyNumberFormat="1" applyFont="1" applyFill="1" applyBorder="1" applyAlignment="1" applyProtection="1">
      <alignment horizontal="right" vertical="center"/>
      <protection hidden="1"/>
    </xf>
    <xf numFmtId="4" fontId="5" fillId="8" borderId="32" xfId="0" applyNumberFormat="1" applyFont="1" applyFill="1" applyBorder="1" applyAlignment="1" applyProtection="1">
      <alignment horizontal="right" vertical="center"/>
      <protection hidden="1"/>
    </xf>
    <xf numFmtId="3" fontId="10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8" borderId="17" xfId="0" applyFont="1" applyFill="1" applyBorder="1" applyAlignment="1" applyProtection="1">
      <alignment horizontal="center"/>
      <protection hidden="1"/>
    </xf>
    <xf numFmtId="0" fontId="5" fillId="6" borderId="42" xfId="0" applyFont="1" applyFill="1" applyBorder="1" applyAlignment="1" applyProtection="1">
      <alignment horizontal="center"/>
      <protection hidden="1"/>
    </xf>
    <xf numFmtId="4" fontId="5" fillId="6" borderId="47" xfId="0" applyNumberFormat="1" applyFont="1" applyFill="1" applyBorder="1" applyAlignment="1" applyProtection="1">
      <alignment horizontal="center"/>
      <protection hidden="1"/>
    </xf>
    <xf numFmtId="4" fontId="5" fillId="8" borderId="34" xfId="0" applyNumberFormat="1" applyFont="1" applyFill="1" applyBorder="1" applyAlignment="1" applyProtection="1">
      <alignment horizontal="center"/>
      <protection hidden="1"/>
    </xf>
    <xf numFmtId="4" fontId="5" fillId="4" borderId="47" xfId="0" applyNumberFormat="1" applyFont="1" applyFill="1" applyBorder="1" applyAlignment="1" applyProtection="1">
      <alignment horizontal="center"/>
      <protection hidden="1"/>
    </xf>
    <xf numFmtId="4" fontId="5" fillId="8" borderId="35" xfId="0" applyNumberFormat="1" applyFont="1" applyFill="1" applyBorder="1" applyAlignment="1" applyProtection="1">
      <alignment horizontal="right" vertical="center"/>
      <protection hidden="1"/>
    </xf>
    <xf numFmtId="4" fontId="5" fillId="8" borderId="36" xfId="0" applyNumberFormat="1" applyFont="1" applyFill="1" applyBorder="1" applyAlignment="1" applyProtection="1">
      <alignment horizontal="right" vertical="center"/>
      <protection hidden="1"/>
    </xf>
    <xf numFmtId="4" fontId="5" fillId="2" borderId="1" xfId="0" applyNumberFormat="1" applyFont="1" applyFill="1" applyBorder="1" applyAlignment="1" applyProtection="1">
      <alignment horizontal="right"/>
      <protection hidden="1"/>
    </xf>
    <xf numFmtId="164" fontId="5" fillId="6" borderId="48" xfId="0" applyNumberFormat="1" applyFont="1" applyFill="1" applyBorder="1" applyAlignment="1" applyProtection="1">
      <alignment horizontal="center"/>
      <protection hidden="1"/>
    </xf>
    <xf numFmtId="164" fontId="5" fillId="6" borderId="49" xfId="0" applyNumberFormat="1" applyFont="1" applyFill="1" applyBorder="1" applyAlignment="1" applyProtection="1">
      <alignment horizontal="center"/>
      <protection hidden="1"/>
    </xf>
    <xf numFmtId="4" fontId="5" fillId="6" borderId="42" xfId="0" applyNumberFormat="1" applyFont="1" applyFill="1" applyBorder="1" applyAlignment="1" applyProtection="1">
      <alignment horizontal="center"/>
      <protection hidden="1"/>
    </xf>
    <xf numFmtId="4" fontId="5" fillId="8" borderId="47" xfId="0" applyNumberFormat="1" applyFont="1" applyFill="1" applyBorder="1" applyAlignment="1" applyProtection="1">
      <alignment horizontal="center"/>
      <protection hidden="1"/>
    </xf>
    <xf numFmtId="4" fontId="5" fillId="10" borderId="47" xfId="0" applyNumberFormat="1" applyFont="1" applyFill="1" applyBorder="1" applyAlignment="1" applyProtection="1">
      <alignment horizontal="center"/>
      <protection hidden="1"/>
    </xf>
    <xf numFmtId="4" fontId="5" fillId="3" borderId="23" xfId="0" applyNumberFormat="1" applyFont="1" applyFill="1" applyBorder="1" applyAlignment="1" applyProtection="1">
      <alignment horizontal="center" vertical="center"/>
      <protection locked="0" hidden="1"/>
    </xf>
    <xf numFmtId="4" fontId="5" fillId="8" borderId="50" xfId="0" applyNumberFormat="1" applyFont="1" applyFill="1" applyBorder="1" applyAlignment="1" applyProtection="1">
      <alignment horizontal="center" vertical="center"/>
      <protection hidden="1"/>
    </xf>
    <xf numFmtId="4" fontId="5" fillId="10" borderId="51" xfId="0" applyNumberFormat="1" applyFont="1" applyFill="1" applyBorder="1" applyAlignment="1" applyProtection="1">
      <alignment horizontal="center"/>
      <protection hidden="1"/>
    </xf>
    <xf numFmtId="4" fontId="5" fillId="2" borderId="50" xfId="0" applyNumberFormat="1" applyFont="1" applyFill="1" applyBorder="1" applyAlignment="1" applyProtection="1">
      <alignment horizontal="center" vertical="center"/>
      <protection hidden="1"/>
    </xf>
    <xf numFmtId="4" fontId="15" fillId="2" borderId="1" xfId="0" applyNumberFormat="1" applyFont="1" applyFill="1" applyBorder="1" applyAlignment="1" applyProtection="1">
      <alignment horizontal="center" vertical="center" wrapText="1"/>
      <protection hidden="1"/>
    </xf>
    <xf numFmtId="166" fontId="15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left" vertical="center" wrapText="1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5" fillId="2" borderId="4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justify" vertical="center" wrapText="1"/>
      <protection hidden="1"/>
    </xf>
    <xf numFmtId="0" fontId="15" fillId="2" borderId="3" xfId="0" applyFont="1" applyFill="1" applyBorder="1" applyAlignment="1" applyProtection="1">
      <alignment horizontal="justify" vertical="center" wrapText="1"/>
      <protection hidden="1"/>
    </xf>
    <xf numFmtId="0" fontId="15" fillId="2" borderId="4" xfId="0" applyFont="1" applyFill="1" applyBorder="1" applyAlignment="1" applyProtection="1">
      <alignment horizontal="justify" vertical="center" wrapText="1"/>
      <protection hidden="1"/>
    </xf>
    <xf numFmtId="0" fontId="8" fillId="0" borderId="2" xfId="0" applyFont="1" applyBorder="1" applyAlignment="1" applyProtection="1">
      <alignment horizontal="left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15" fillId="2" borderId="15" xfId="0" applyFont="1" applyFill="1" applyBorder="1" applyAlignment="1" applyProtection="1">
      <alignment horizontal="left" vertical="center" wrapText="1"/>
      <protection hidden="1"/>
    </xf>
    <xf numFmtId="0" fontId="15" fillId="2" borderId="40" xfId="0" applyFont="1" applyFill="1" applyBorder="1" applyAlignment="1" applyProtection="1">
      <alignment horizontal="left" vertical="center" wrapText="1"/>
      <protection hidden="1"/>
    </xf>
    <xf numFmtId="0" fontId="15" fillId="2" borderId="7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8" fillId="8" borderId="6" xfId="0" applyFont="1" applyFill="1" applyBorder="1" applyAlignment="1" applyProtection="1">
      <alignment horizontal="center" vertical="center" wrapText="1"/>
      <protection hidden="1"/>
    </xf>
    <xf numFmtId="0" fontId="18" fillId="8" borderId="23" xfId="0" applyFont="1" applyFill="1" applyBorder="1" applyAlignment="1" applyProtection="1">
      <alignment horizontal="center" vertical="center" wrapText="1"/>
      <protection hidden="1"/>
    </xf>
    <xf numFmtId="0" fontId="19" fillId="0" borderId="23" xfId="0" applyFont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center" vertical="center" wrapText="1"/>
      <protection hidden="1"/>
    </xf>
    <xf numFmtId="0" fontId="19" fillId="0" borderId="5" xfId="0" applyFont="1" applyBorder="1" applyAlignment="1" applyProtection="1">
      <alignment horizontal="center" vertical="center" wrapText="1"/>
      <protection hidden="1"/>
    </xf>
    <xf numFmtId="0" fontId="17" fillId="8" borderId="2" xfId="0" applyFont="1" applyFill="1" applyBorder="1" applyAlignment="1" applyProtection="1">
      <alignment wrapText="1"/>
      <protection hidden="1"/>
    </xf>
    <xf numFmtId="0" fontId="17" fillId="8" borderId="3" xfId="0" applyFont="1" applyFill="1" applyBorder="1" applyAlignment="1" applyProtection="1">
      <alignment wrapText="1"/>
      <protection hidden="1"/>
    </xf>
    <xf numFmtId="0" fontId="17" fillId="8" borderId="4" xfId="0" applyFont="1" applyFill="1" applyBorder="1" applyAlignment="1" applyProtection="1">
      <alignment wrapText="1"/>
      <protection hidden="1"/>
    </xf>
    <xf numFmtId="0" fontId="2" fillId="8" borderId="0" xfId="0" applyFont="1" applyFill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15" fillId="7" borderId="11" xfId="0" applyFont="1" applyFill="1" applyBorder="1" applyAlignment="1" applyProtection="1">
      <alignment horizontal="center" vertical="center"/>
      <protection hidden="1"/>
    </xf>
    <xf numFmtId="165" fontId="15" fillId="7" borderId="11" xfId="0" applyNumberFormat="1" applyFont="1" applyFill="1" applyBorder="1" applyAlignment="1" applyProtection="1">
      <alignment horizontal="center" vertical="center"/>
      <protection hidden="1"/>
    </xf>
    <xf numFmtId="165" fontId="15" fillId="7" borderId="13" xfId="0" applyNumberFormat="1" applyFont="1" applyFill="1" applyBorder="1" applyAlignment="1" applyProtection="1">
      <alignment horizontal="center" vertical="center"/>
      <protection hidden="1"/>
    </xf>
    <xf numFmtId="165" fontId="15" fillId="7" borderId="14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165" fontId="2" fillId="2" borderId="1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65" fontId="5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2" xfId="0" applyFont="1" applyBorder="1" applyAlignment="1" applyProtection="1">
      <alignment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4" xfId="0" applyBorder="1" applyAlignment="1" applyProtection="1">
      <alignment vertical="top" wrapText="1"/>
      <protection hidden="1"/>
    </xf>
    <xf numFmtId="0" fontId="4" fillId="0" borderId="2" xfId="0" applyFont="1" applyBorder="1" applyAlignment="1" applyProtection="1">
      <alignment horizontal="justify" vertical="center" wrapText="1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4" fillId="0" borderId="0" xfId="0" applyFont="1" applyAlignment="1" applyProtection="1">
      <alignment horizontal="justify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wrapText="1"/>
      <protection hidden="1"/>
    </xf>
    <xf numFmtId="0" fontId="3" fillId="0" borderId="9" xfId="0" applyFont="1" applyBorder="1" applyProtection="1"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5" xfId="0" applyFont="1" applyBorder="1" applyAlignment="1" applyProtection="1">
      <alignment vertical="center" wrapText="1"/>
      <protection hidden="1"/>
    </xf>
    <xf numFmtId="0" fontId="4" fillId="0" borderId="9" xfId="0" applyFont="1" applyBorder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165" fontId="5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0" xfId="0" applyFont="1" applyBorder="1" applyAlignment="1" applyProtection="1">
      <alignment horizontal="left" vertical="top" wrapText="1"/>
      <protection hidden="1"/>
    </xf>
    <xf numFmtId="0" fontId="0" fillId="0" borderId="10" xfId="0" applyBorder="1" applyAlignment="1" applyProtection="1">
      <alignment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top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0" fillId="2" borderId="3" xfId="0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5" fillId="11" borderId="5" xfId="0" applyFont="1" applyFill="1" applyBorder="1" applyAlignment="1" applyProtection="1">
      <alignment horizontal="left" vertical="center" wrapText="1"/>
      <protection hidden="1"/>
    </xf>
    <xf numFmtId="0" fontId="5" fillId="11" borderId="7" xfId="0" applyFont="1" applyFill="1" applyBorder="1" applyAlignment="1" applyProtection="1">
      <alignment horizontal="center" vertical="center" wrapText="1"/>
      <protection hidden="1"/>
    </xf>
    <xf numFmtId="165" fontId="5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5" xfId="0" applyFont="1" applyFill="1" applyBorder="1" applyAlignment="1" applyProtection="1">
      <alignment horizontal="center" vertical="center" wrapText="1"/>
      <protection hidden="1"/>
    </xf>
    <xf numFmtId="0" fontId="6" fillId="6" borderId="7" xfId="0" applyFont="1" applyFill="1" applyBorder="1" applyAlignment="1" applyProtection="1">
      <alignment horizontal="center" vertical="center" wrapText="1"/>
      <protection hidden="1"/>
    </xf>
    <xf numFmtId="0" fontId="10" fillId="7" borderId="5" xfId="0" applyFont="1" applyFill="1" applyBorder="1" applyAlignment="1" applyProtection="1">
      <alignment horizontal="left" vertical="center" wrapText="1"/>
      <protection hidden="1"/>
    </xf>
    <xf numFmtId="0" fontId="14" fillId="7" borderId="5" xfId="0" applyFont="1" applyFill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Protection="1">
      <protection hidden="1"/>
    </xf>
    <xf numFmtId="0" fontId="10" fillId="8" borderId="4" xfId="0" applyFont="1" applyFill="1" applyBorder="1" applyAlignment="1" applyProtection="1">
      <alignment horizontal="center" vertical="center" wrapText="1"/>
      <protection hidden="1"/>
    </xf>
    <xf numFmtId="0" fontId="5" fillId="8" borderId="4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horizontal="justify" vertical="center" wrapText="1"/>
      <protection hidden="1"/>
    </xf>
    <xf numFmtId="0" fontId="17" fillId="7" borderId="0" xfId="0" applyFont="1" applyFill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justify" vertical="center"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" fillId="0" borderId="2" xfId="0" applyFont="1" applyBorder="1" applyAlignment="1" applyProtection="1">
      <alignment wrapText="1"/>
      <protection hidden="1"/>
    </xf>
    <xf numFmtId="0" fontId="20" fillId="0" borderId="3" xfId="0" applyFont="1" applyBorder="1" applyAlignment="1" applyProtection="1">
      <alignment wrapText="1"/>
      <protection hidden="1"/>
    </xf>
    <xf numFmtId="0" fontId="20" fillId="0" borderId="4" xfId="0" applyFont="1" applyBorder="1" applyAlignment="1" applyProtection="1">
      <alignment wrapText="1"/>
      <protection hidden="1"/>
    </xf>
    <xf numFmtId="0" fontId="3" fillId="3" borderId="15" xfId="0" applyFont="1" applyFill="1" applyBorder="1" applyAlignment="1" applyProtection="1">
      <alignment wrapText="1"/>
      <protection locked="0" hidden="1"/>
    </xf>
    <xf numFmtId="0" fontId="0" fillId="3" borderId="40" xfId="0" applyFill="1" applyBorder="1" applyAlignment="1" applyProtection="1">
      <alignment wrapText="1"/>
      <protection locked="0" hidden="1"/>
    </xf>
    <xf numFmtId="0" fontId="0" fillId="3" borderId="7" xfId="0" applyFill="1" applyBorder="1" applyAlignment="1" applyProtection="1">
      <alignment wrapText="1"/>
      <protection locked="0" hidden="1"/>
    </xf>
    <xf numFmtId="165" fontId="15" fillId="3" borderId="11" xfId="0" applyNumberFormat="1" applyFont="1" applyFill="1" applyBorder="1" applyAlignment="1" applyProtection="1">
      <alignment horizontal="center" vertical="center"/>
      <protection locked="0" hidden="1"/>
    </xf>
    <xf numFmtId="165" fontId="2" fillId="3" borderId="13" xfId="0" applyNumberFormat="1" applyFont="1" applyFill="1" applyBorder="1" applyAlignment="1" applyProtection="1">
      <alignment horizontal="center" vertical="center"/>
      <protection locked="0" hidden="1"/>
    </xf>
    <xf numFmtId="165" fontId="2" fillId="3" borderId="14" xfId="0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left" vertical="top" wrapText="1"/>
      <protection locked="0" hidden="1"/>
    </xf>
    <xf numFmtId="0" fontId="0" fillId="3" borderId="0" xfId="0" applyFill="1" applyAlignment="1" applyProtection="1">
      <alignment horizontal="left" vertical="top" wrapText="1"/>
      <protection locked="0" hidden="1"/>
    </xf>
    <xf numFmtId="0" fontId="0" fillId="12" borderId="10" xfId="0" applyFill="1" applyBorder="1" applyAlignment="1" applyProtection="1">
      <alignment horizontal="left" vertical="center"/>
      <protection hidden="1"/>
    </xf>
    <xf numFmtId="0" fontId="0" fillId="12" borderId="39" xfId="0" applyFill="1" applyBorder="1" applyAlignment="1" applyProtection="1">
      <alignment horizontal="left" vertical="center"/>
      <protection hidden="1"/>
    </xf>
    <xf numFmtId="0" fontId="5" fillId="0" borderId="18" xfId="0" applyFont="1" applyBorder="1" applyAlignment="1" applyProtection="1">
      <alignment horizontal="left" vertical="center" wrapText="1"/>
      <protection hidden="1"/>
    </xf>
    <xf numFmtId="0" fontId="5" fillId="0" borderId="31" xfId="0" applyFont="1" applyBorder="1" applyAlignment="1" applyProtection="1">
      <alignment horizontal="left" vertical="center" wrapText="1"/>
      <protection hidden="1"/>
    </xf>
    <xf numFmtId="0" fontId="5" fillId="0" borderId="32" xfId="0" applyFont="1" applyBorder="1" applyAlignment="1" applyProtection="1">
      <alignment horizontal="left" vertical="center" wrapText="1"/>
      <protection hidden="1"/>
    </xf>
    <xf numFmtId="0" fontId="2" fillId="12" borderId="8" xfId="0" applyFont="1" applyFill="1" applyBorder="1" applyAlignment="1" applyProtection="1">
      <alignment horizontal="left" vertical="center"/>
      <protection hidden="1"/>
    </xf>
    <xf numFmtId="0" fontId="16" fillId="12" borderId="10" xfId="0" applyFont="1" applyFill="1" applyBorder="1" applyAlignment="1" applyProtection="1">
      <alignment horizontal="left" vertical="center"/>
      <protection hidden="1"/>
    </xf>
    <xf numFmtId="0" fontId="16" fillId="12" borderId="39" xfId="0" applyFont="1" applyFill="1" applyBorder="1" applyAlignment="1" applyProtection="1">
      <alignment horizontal="left" vertical="center"/>
      <protection hidden="1"/>
    </xf>
    <xf numFmtId="0" fontId="5" fillId="0" borderId="44" xfId="0" applyFont="1" applyBorder="1" applyAlignment="1" applyProtection="1">
      <alignment horizontal="left" vertical="center" wrapText="1"/>
      <protection hidden="1"/>
    </xf>
    <xf numFmtId="165" fontId="5" fillId="0" borderId="7" xfId="0" applyNumberFormat="1" applyFont="1" applyBorder="1" applyAlignment="1" applyProtection="1">
      <alignment horizontal="center" vertical="center" wrapText="1"/>
      <protection hidden="1"/>
    </xf>
    <xf numFmtId="3" fontId="5" fillId="8" borderId="4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wrapText="1"/>
      <protection hidden="1"/>
    </xf>
    <xf numFmtId="0" fontId="25" fillId="0" borderId="3" xfId="0" applyFont="1" applyBorder="1" applyAlignment="1" applyProtection="1">
      <alignment wrapText="1"/>
      <protection hidden="1"/>
    </xf>
    <xf numFmtId="0" fontId="25" fillId="0" borderId="4" xfId="0" applyFont="1" applyBorder="1" applyAlignment="1" applyProtection="1">
      <alignment wrapText="1"/>
      <protection hidden="1"/>
    </xf>
    <xf numFmtId="0" fontId="26" fillId="2" borderId="3" xfId="0" applyFont="1" applyFill="1" applyBorder="1" applyAlignment="1" applyProtection="1">
      <alignment horizontal="center" wrapText="1"/>
      <protection hidden="1"/>
    </xf>
    <xf numFmtId="0" fontId="26" fillId="2" borderId="4" xfId="0" applyFont="1" applyFill="1" applyBorder="1" applyAlignment="1" applyProtection="1">
      <alignment horizontal="center" wrapText="1"/>
      <protection hidden="1"/>
    </xf>
    <xf numFmtId="0" fontId="5" fillId="0" borderId="1" xfId="0" applyFont="1" applyBorder="1" applyProtection="1"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5" fillId="0" borderId="5" xfId="0" applyFont="1" applyBorder="1" applyAlignment="1" applyProtection="1">
      <alignment wrapText="1"/>
      <protection hidden="1"/>
    </xf>
    <xf numFmtId="0" fontId="22" fillId="0" borderId="8" xfId="0" applyFont="1" applyBorder="1" applyAlignment="1" applyProtection="1">
      <alignment horizontal="justify" vertical="center" wrapText="1"/>
      <protection hidden="1"/>
    </xf>
    <xf numFmtId="0" fontId="0" fillId="0" borderId="10" xfId="0" applyBorder="1" applyAlignment="1" applyProtection="1">
      <alignment wrapText="1"/>
      <protection hidden="1"/>
    </xf>
    <xf numFmtId="0" fontId="0" fillId="0" borderId="10" xfId="0" applyBorder="1" applyProtection="1">
      <protection hidden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189"/>
  <sheetViews>
    <sheetView tabSelected="1" zoomScaleNormal="100" workbookViewId="0">
      <selection activeCell="A143" sqref="A143:C143"/>
    </sheetView>
  </sheetViews>
  <sheetFormatPr defaultColWidth="9.140625" defaultRowHeight="15" x14ac:dyDescent="0.25"/>
  <cols>
    <col min="1" max="1" width="41.5703125" style="15" customWidth="1"/>
    <col min="2" max="2" width="24.5703125" style="15" customWidth="1"/>
    <col min="3" max="3" width="27.7109375" style="15" customWidth="1"/>
    <col min="4" max="16384" width="9.140625" style="15"/>
  </cols>
  <sheetData>
    <row r="1" spans="1:3" x14ac:dyDescent="0.25">
      <c r="A1" s="3"/>
      <c r="B1" s="3"/>
      <c r="C1" s="3"/>
    </row>
    <row r="2" spans="1:3" ht="22.5" x14ac:dyDescent="0.3">
      <c r="A2" s="217" t="s">
        <v>3</v>
      </c>
      <c r="B2" s="218"/>
      <c r="C2" s="218"/>
    </row>
    <row r="3" spans="1:3" x14ac:dyDescent="0.25">
      <c r="A3" s="3"/>
      <c r="B3" s="3"/>
      <c r="C3" s="3"/>
    </row>
    <row r="4" spans="1:3" ht="15.75" x14ac:dyDescent="0.25">
      <c r="A4" s="219" t="s">
        <v>67</v>
      </c>
      <c r="B4" s="219"/>
      <c r="C4" s="219"/>
    </row>
    <row r="5" spans="1:3" ht="16.5" thickBot="1" x14ac:dyDescent="0.3">
      <c r="A5" s="1"/>
      <c r="B5" s="1"/>
      <c r="C5" s="1"/>
    </row>
    <row r="6" spans="1:3" ht="48" thickBot="1" x14ac:dyDescent="0.3">
      <c r="A6" s="220" t="s">
        <v>73</v>
      </c>
      <c r="B6" s="221" t="s">
        <v>72</v>
      </c>
      <c r="C6" s="221" t="s">
        <v>64</v>
      </c>
    </row>
    <row r="7" spans="1:3" ht="16.5" thickBot="1" x14ac:dyDescent="0.3">
      <c r="A7" s="83" t="s">
        <v>186</v>
      </c>
      <c r="B7" s="222" t="s">
        <v>100</v>
      </c>
      <c r="C7" s="223"/>
    </row>
    <row r="8" spans="1:3" ht="16.5" thickBot="1" x14ac:dyDescent="0.3">
      <c r="A8" s="83" t="s">
        <v>104</v>
      </c>
      <c r="B8" s="222" t="s">
        <v>100</v>
      </c>
      <c r="C8" s="223"/>
    </row>
    <row r="9" spans="1:3" ht="16.5" thickBot="1" x14ac:dyDescent="0.3">
      <c r="A9" s="83" t="s">
        <v>70</v>
      </c>
      <c r="B9" s="222" t="s">
        <v>100</v>
      </c>
      <c r="C9" s="223"/>
    </row>
    <row r="10" spans="1:3" ht="16.5" thickBot="1" x14ac:dyDescent="0.3">
      <c r="A10" s="83" t="s">
        <v>103</v>
      </c>
      <c r="B10" s="222" t="s">
        <v>100</v>
      </c>
      <c r="C10" s="223"/>
    </row>
    <row r="11" spans="1:3" ht="16.5" thickBot="1" x14ac:dyDescent="0.3">
      <c r="A11" s="83" t="s">
        <v>36</v>
      </c>
      <c r="B11" s="222" t="s">
        <v>100</v>
      </c>
      <c r="C11" s="223"/>
    </row>
    <row r="12" spans="1:3" ht="16.5" thickBot="1" x14ac:dyDescent="0.3">
      <c r="A12" s="83" t="s">
        <v>101</v>
      </c>
      <c r="B12" s="222" t="s">
        <v>102</v>
      </c>
      <c r="C12" s="223"/>
    </row>
    <row r="13" spans="1:3" ht="16.5" thickBot="1" x14ac:dyDescent="0.3">
      <c r="A13" s="1"/>
      <c r="B13" s="1"/>
      <c r="C13" s="1"/>
    </row>
    <row r="14" spans="1:3" ht="50.25" customHeight="1" thickBot="1" x14ac:dyDescent="0.3">
      <c r="A14" s="224" t="s">
        <v>289</v>
      </c>
      <c r="B14" s="225"/>
      <c r="C14" s="226"/>
    </row>
    <row r="15" spans="1:3" ht="30.75" customHeight="1" thickBot="1" x14ac:dyDescent="0.3">
      <c r="A15" s="227" t="s">
        <v>71</v>
      </c>
      <c r="B15" s="228"/>
      <c r="C15" s="229"/>
    </row>
    <row r="16" spans="1:3" ht="13.5" customHeight="1" x14ac:dyDescent="0.25">
      <c r="A16" s="230"/>
      <c r="B16" s="28"/>
      <c r="C16" s="28"/>
    </row>
    <row r="17" spans="1:3" ht="13.5" customHeight="1" thickBot="1" x14ac:dyDescent="0.3">
      <c r="A17" s="230"/>
      <c r="B17" s="28"/>
      <c r="C17" s="28"/>
    </row>
    <row r="18" spans="1:3" ht="45" customHeight="1" thickBot="1" x14ac:dyDescent="0.3">
      <c r="A18" s="231" t="s">
        <v>105</v>
      </c>
      <c r="B18" s="221" t="s">
        <v>72</v>
      </c>
      <c r="C18" s="221" t="s">
        <v>106</v>
      </c>
    </row>
    <row r="19" spans="1:3" ht="20.25" customHeight="1" thickBot="1" x14ac:dyDescent="0.3">
      <c r="A19" s="232" t="s">
        <v>107</v>
      </c>
      <c r="B19" s="233"/>
      <c r="C19" s="234"/>
    </row>
    <row r="20" spans="1:3" ht="21" customHeight="1" thickBot="1" x14ac:dyDescent="0.3">
      <c r="A20" s="83" t="s">
        <v>108</v>
      </c>
      <c r="B20" s="235" t="s">
        <v>100</v>
      </c>
      <c r="C20" s="223"/>
    </row>
    <row r="21" spans="1:3" ht="19.5" customHeight="1" thickBot="1" x14ac:dyDescent="0.3">
      <c r="A21" s="83" t="s">
        <v>109</v>
      </c>
      <c r="B21" s="235" t="s">
        <v>100</v>
      </c>
      <c r="C21" s="223"/>
    </row>
    <row r="22" spans="1:3" ht="16.5" customHeight="1" thickBot="1" x14ac:dyDescent="0.3">
      <c r="A22" s="83" t="s">
        <v>110</v>
      </c>
      <c r="B22" s="235" t="s">
        <v>111</v>
      </c>
      <c r="C22" s="223"/>
    </row>
    <row r="23" spans="1:3" ht="15" customHeight="1" thickBot="1" x14ac:dyDescent="0.3">
      <c r="A23" s="83" t="s">
        <v>112</v>
      </c>
      <c r="B23" s="235" t="s">
        <v>100</v>
      </c>
      <c r="C23" s="223"/>
    </row>
    <row r="24" spans="1:3" ht="16.5" customHeight="1" thickBot="1" x14ac:dyDescent="0.3">
      <c r="A24" s="83" t="s">
        <v>113</v>
      </c>
      <c r="B24" s="235" t="s">
        <v>66</v>
      </c>
      <c r="C24" s="223"/>
    </row>
    <row r="25" spans="1:3" ht="16.5" customHeight="1" thickBot="1" x14ac:dyDescent="0.3">
      <c r="A25" s="83" t="s">
        <v>114</v>
      </c>
      <c r="B25" s="235" t="s">
        <v>115</v>
      </c>
      <c r="C25" s="223"/>
    </row>
    <row r="26" spans="1:3" ht="16.5" customHeight="1" thickBot="1" x14ac:dyDescent="0.3">
      <c r="A26" s="83" t="s">
        <v>116</v>
      </c>
      <c r="B26" s="235" t="s">
        <v>100</v>
      </c>
      <c r="C26" s="223"/>
    </row>
    <row r="27" spans="1:3" ht="15.75" customHeight="1" thickBot="1" x14ac:dyDescent="0.3">
      <c r="A27" s="83" t="s">
        <v>117</v>
      </c>
      <c r="B27" s="235" t="s">
        <v>118</v>
      </c>
      <c r="C27" s="223"/>
    </row>
    <row r="28" spans="1:3" ht="15.75" customHeight="1" thickBot="1" x14ac:dyDescent="0.3">
      <c r="A28" s="232" t="s">
        <v>188</v>
      </c>
      <c r="B28" s="233"/>
      <c r="C28" s="234"/>
    </row>
    <row r="29" spans="1:3" ht="18.75" customHeight="1" thickBot="1" x14ac:dyDescent="0.3">
      <c r="A29" s="83" t="s">
        <v>190</v>
      </c>
      <c r="B29" s="235" t="s">
        <v>100</v>
      </c>
      <c r="C29" s="223"/>
    </row>
    <row r="30" spans="1:3" ht="17.25" customHeight="1" thickBot="1" x14ac:dyDescent="0.3">
      <c r="A30" s="83" t="s">
        <v>191</v>
      </c>
      <c r="B30" s="235" t="s">
        <v>119</v>
      </c>
      <c r="C30" s="223"/>
    </row>
    <row r="31" spans="1:3" ht="18.75" customHeight="1" thickBot="1" x14ac:dyDescent="0.3">
      <c r="A31" s="83" t="s">
        <v>291</v>
      </c>
      <c r="B31" s="235" t="s">
        <v>100</v>
      </c>
      <c r="C31" s="223"/>
    </row>
    <row r="32" spans="1:3" ht="18.75" customHeight="1" thickBot="1" x14ac:dyDescent="0.3">
      <c r="A32" s="83" t="s">
        <v>292</v>
      </c>
      <c r="B32" s="235" t="s">
        <v>115</v>
      </c>
      <c r="C32" s="223"/>
    </row>
    <row r="33" spans="1:3" ht="18.75" customHeight="1" thickBot="1" x14ac:dyDescent="0.3">
      <c r="A33" s="83" t="s">
        <v>293</v>
      </c>
      <c r="B33" s="235" t="s">
        <v>115</v>
      </c>
      <c r="C33" s="223"/>
    </row>
    <row r="34" spans="1:3" ht="19.5" customHeight="1" thickBot="1" x14ac:dyDescent="0.3">
      <c r="A34" s="232" t="s">
        <v>120</v>
      </c>
      <c r="B34" s="233"/>
      <c r="C34" s="234"/>
    </row>
    <row r="35" spans="1:3" ht="20.25" customHeight="1" thickBot="1" x14ac:dyDescent="0.3">
      <c r="A35" s="83" t="s">
        <v>294</v>
      </c>
      <c r="B35" s="235" t="s">
        <v>111</v>
      </c>
      <c r="C35" s="223"/>
    </row>
    <row r="36" spans="1:3" ht="18" customHeight="1" thickBot="1" x14ac:dyDescent="0.3">
      <c r="A36" s="83" t="s">
        <v>121</v>
      </c>
      <c r="B36" s="235" t="s">
        <v>111</v>
      </c>
      <c r="C36" s="223"/>
    </row>
    <row r="37" spans="1:3" ht="14.25" customHeight="1" thickBot="1" x14ac:dyDescent="0.3">
      <c r="A37" s="230"/>
      <c r="B37" s="28"/>
      <c r="C37" s="28"/>
    </row>
    <row r="38" spans="1:3" ht="48.75" customHeight="1" thickBot="1" x14ac:dyDescent="0.3">
      <c r="A38" s="236" t="s">
        <v>289</v>
      </c>
      <c r="B38" s="228"/>
      <c r="C38" s="229"/>
    </row>
    <row r="39" spans="1:3" ht="33.75" customHeight="1" thickBot="1" x14ac:dyDescent="0.3">
      <c r="A39" s="227" t="s">
        <v>71</v>
      </c>
      <c r="B39" s="228"/>
      <c r="C39" s="229"/>
    </row>
    <row r="40" spans="1:3" ht="14.25" customHeight="1" x14ac:dyDescent="0.25">
      <c r="A40" s="230"/>
      <c r="B40" s="28"/>
      <c r="C40" s="28"/>
    </row>
    <row r="41" spans="1:3" ht="13.5" customHeight="1" x14ac:dyDescent="0.25">
      <c r="A41" s="230"/>
      <c r="B41" s="28"/>
      <c r="C41" s="28"/>
    </row>
    <row r="42" spans="1:3" ht="15.75" x14ac:dyDescent="0.25">
      <c r="A42" s="219" t="s">
        <v>41</v>
      </c>
      <c r="B42" s="219"/>
      <c r="C42" s="219"/>
    </row>
    <row r="43" spans="1:3" ht="15.75" thickBot="1" x14ac:dyDescent="0.3">
      <c r="A43" s="237"/>
      <c r="B43" s="3"/>
      <c r="C43" s="3"/>
    </row>
    <row r="44" spans="1:3" ht="48" thickBot="1" x14ac:dyDescent="0.3">
      <c r="A44" s="220" t="s">
        <v>42</v>
      </c>
      <c r="B44" s="238" t="s">
        <v>39</v>
      </c>
      <c r="C44" s="238" t="s">
        <v>50</v>
      </c>
    </row>
    <row r="45" spans="1:3" ht="15.75" thickBot="1" x14ac:dyDescent="0.3">
      <c r="A45" s="239" t="s">
        <v>122</v>
      </c>
      <c r="B45" s="240"/>
      <c r="C45" s="241"/>
    </row>
    <row r="46" spans="1:3" ht="16.5" thickBot="1" x14ac:dyDescent="0.3">
      <c r="A46" s="242" t="s">
        <v>68</v>
      </c>
      <c r="B46" s="243" t="s">
        <v>74</v>
      </c>
      <c r="C46" s="244"/>
    </row>
    <row r="47" spans="1:3" ht="16.5" thickBot="1" x14ac:dyDescent="0.3">
      <c r="A47" s="83" t="s">
        <v>69</v>
      </c>
      <c r="B47" s="235" t="s">
        <v>74</v>
      </c>
      <c r="C47" s="223"/>
    </row>
    <row r="48" spans="1:3" ht="16.5" thickBot="1" x14ac:dyDescent="0.3">
      <c r="A48" s="83" t="s">
        <v>123</v>
      </c>
      <c r="B48" s="235" t="s">
        <v>74</v>
      </c>
      <c r="C48" s="244"/>
    </row>
    <row r="49" spans="1:3" ht="16.5" thickBot="1" x14ac:dyDescent="0.3">
      <c r="A49" s="83" t="s">
        <v>70</v>
      </c>
      <c r="B49" s="235" t="s">
        <v>74</v>
      </c>
      <c r="C49" s="223"/>
    </row>
    <row r="50" spans="1:3" ht="16.5" thickBot="1" x14ac:dyDescent="0.3">
      <c r="A50" s="83" t="s">
        <v>103</v>
      </c>
      <c r="B50" s="235" t="s">
        <v>74</v>
      </c>
      <c r="C50" s="223"/>
    </row>
    <row r="51" spans="1:3" ht="16.5" thickBot="1" x14ac:dyDescent="0.3">
      <c r="A51" s="83" t="s">
        <v>36</v>
      </c>
      <c r="B51" s="235" t="s">
        <v>74</v>
      </c>
      <c r="C51" s="223"/>
    </row>
    <row r="52" spans="1:3" ht="15.75" thickBot="1" x14ac:dyDescent="0.3">
      <c r="A52" s="239" t="s">
        <v>124</v>
      </c>
      <c r="B52" s="240"/>
      <c r="C52" s="241"/>
    </row>
    <row r="53" spans="1:3" ht="16.5" thickBot="1" x14ac:dyDescent="0.3">
      <c r="A53" s="83" t="s">
        <v>125</v>
      </c>
      <c r="B53" s="243" t="s">
        <v>74</v>
      </c>
      <c r="C53" s="223"/>
    </row>
    <row r="54" spans="1:3" ht="16.5" thickBot="1" x14ac:dyDescent="0.3">
      <c r="A54" s="83" t="s">
        <v>126</v>
      </c>
      <c r="B54" s="243" t="s">
        <v>74</v>
      </c>
      <c r="C54" s="223"/>
    </row>
    <row r="55" spans="1:3" ht="16.5" thickBot="1" x14ac:dyDescent="0.3">
      <c r="A55" s="83" t="s">
        <v>127</v>
      </c>
      <c r="B55" s="243" t="s">
        <v>74</v>
      </c>
      <c r="C55" s="223"/>
    </row>
    <row r="56" spans="1:3" ht="16.5" thickBot="1" x14ac:dyDescent="0.3">
      <c r="A56" s="83" t="s">
        <v>112</v>
      </c>
      <c r="B56" s="243" t="s">
        <v>74</v>
      </c>
      <c r="C56" s="223"/>
    </row>
    <row r="57" spans="1:3" ht="16.5" thickBot="1" x14ac:dyDescent="0.3">
      <c r="A57" s="83" t="s">
        <v>128</v>
      </c>
      <c r="B57" s="243" t="s">
        <v>74</v>
      </c>
      <c r="C57" s="223"/>
    </row>
    <row r="58" spans="1:3" ht="16.5" thickBot="1" x14ac:dyDescent="0.3">
      <c r="A58" s="83" t="s">
        <v>129</v>
      </c>
      <c r="B58" s="243" t="s">
        <v>74</v>
      </c>
      <c r="C58" s="223"/>
    </row>
    <row r="59" spans="1:3" ht="16.5" thickBot="1" x14ac:dyDescent="0.3">
      <c r="A59" s="83" t="s">
        <v>130</v>
      </c>
      <c r="B59" s="243" t="s">
        <v>74</v>
      </c>
      <c r="C59" s="223"/>
    </row>
    <row r="60" spans="1:3" ht="16.5" thickBot="1" x14ac:dyDescent="0.3">
      <c r="A60" s="83" t="s">
        <v>295</v>
      </c>
      <c r="B60" s="243" t="s">
        <v>74</v>
      </c>
      <c r="C60" s="223"/>
    </row>
    <row r="61" spans="1:3" ht="16.5" thickBot="1" x14ac:dyDescent="0.3">
      <c r="A61" s="83" t="s">
        <v>131</v>
      </c>
      <c r="B61" s="243" t="s">
        <v>74</v>
      </c>
      <c r="C61" s="223"/>
    </row>
    <row r="62" spans="1:3" ht="16.5" thickBot="1" x14ac:dyDescent="0.3">
      <c r="A62" s="83" t="s">
        <v>132</v>
      </c>
      <c r="B62" s="243" t="s">
        <v>74</v>
      </c>
      <c r="C62" s="223"/>
    </row>
    <row r="63" spans="1:3" x14ac:dyDescent="0.25">
      <c r="A63" s="3"/>
      <c r="B63" s="3"/>
      <c r="C63" s="3"/>
    </row>
    <row r="64" spans="1:3" x14ac:dyDescent="0.25">
      <c r="A64" s="3"/>
      <c r="B64" s="3"/>
      <c r="C64" s="3"/>
    </row>
    <row r="65" spans="1:3" ht="15.75" x14ac:dyDescent="0.25">
      <c r="A65" s="219" t="s">
        <v>37</v>
      </c>
      <c r="B65" s="219"/>
      <c r="C65" s="219"/>
    </row>
    <row r="66" spans="1:3" ht="15.75" thickBot="1" x14ac:dyDescent="0.3">
      <c r="A66" s="2"/>
      <c r="B66" s="2"/>
      <c r="C66" s="3"/>
    </row>
    <row r="67" spans="1:3" ht="32.25" thickBot="1" x14ac:dyDescent="0.3">
      <c r="A67" s="4" t="s">
        <v>38</v>
      </c>
      <c r="B67" s="5" t="s">
        <v>39</v>
      </c>
      <c r="C67" s="221" t="s">
        <v>40</v>
      </c>
    </row>
    <row r="68" spans="1:3" ht="16.5" thickBot="1" x14ac:dyDescent="0.3">
      <c r="A68" s="245" t="s">
        <v>203</v>
      </c>
      <c r="B68" s="243" t="s">
        <v>44</v>
      </c>
      <c r="C68" s="223"/>
    </row>
    <row r="69" spans="1:3" x14ac:dyDescent="0.25">
      <c r="A69" s="246"/>
      <c r="B69" s="247"/>
      <c r="C69" s="247"/>
    </row>
    <row r="70" spans="1:3" x14ac:dyDescent="0.25">
      <c r="A70" s="247"/>
      <c r="B70" s="247"/>
      <c r="C70" s="247"/>
    </row>
    <row r="71" spans="1:3" ht="15.75" x14ac:dyDescent="0.25">
      <c r="A71" s="219" t="s">
        <v>75</v>
      </c>
      <c r="B71" s="219"/>
      <c r="C71" s="219"/>
    </row>
    <row r="72" spans="1:3" ht="16.5" thickBot="1" x14ac:dyDescent="0.3">
      <c r="A72" s="209"/>
      <c r="B72" s="209"/>
      <c r="C72" s="209"/>
    </row>
    <row r="73" spans="1:3" ht="68.25" customHeight="1" thickBot="1" x14ac:dyDescent="0.3">
      <c r="A73" s="4" t="s">
        <v>76</v>
      </c>
      <c r="B73" s="5" t="s">
        <v>77</v>
      </c>
      <c r="C73" s="221" t="s">
        <v>287</v>
      </c>
    </row>
    <row r="74" spans="1:3" ht="51" thickBot="1" x14ac:dyDescent="0.3">
      <c r="A74" s="242" t="s">
        <v>133</v>
      </c>
      <c r="B74" s="243" t="s">
        <v>134</v>
      </c>
      <c r="C74" s="223"/>
    </row>
    <row r="75" spans="1:3" ht="51" thickBot="1" x14ac:dyDescent="0.3">
      <c r="A75" s="83" t="s">
        <v>135</v>
      </c>
      <c r="B75" s="235" t="s">
        <v>134</v>
      </c>
      <c r="C75" s="248"/>
    </row>
    <row r="76" spans="1:3" ht="16.5" thickBot="1" x14ac:dyDescent="0.3">
      <c r="A76" s="83" t="s">
        <v>136</v>
      </c>
      <c r="B76" s="235" t="s">
        <v>137</v>
      </c>
      <c r="C76" s="249"/>
    </row>
    <row r="77" spans="1:3" ht="30" customHeight="1" x14ac:dyDescent="0.25">
      <c r="A77" s="250" t="s">
        <v>138</v>
      </c>
      <c r="B77" s="251"/>
      <c r="C77" s="251"/>
    </row>
    <row r="78" spans="1:3" x14ac:dyDescent="0.25">
      <c r="A78" s="252"/>
      <c r="B78" s="253"/>
      <c r="C78" s="253"/>
    </row>
    <row r="79" spans="1:3" x14ac:dyDescent="0.25">
      <c r="A79" s="252"/>
      <c r="B79" s="253"/>
      <c r="C79" s="253"/>
    </row>
    <row r="80" spans="1:3" ht="21" customHeight="1" x14ac:dyDescent="0.25">
      <c r="A80" s="219" t="s">
        <v>290</v>
      </c>
      <c r="B80" s="219"/>
      <c r="C80" s="219"/>
    </row>
    <row r="81" spans="1:3" ht="18" customHeight="1" thickBot="1" x14ac:dyDescent="0.3">
      <c r="A81" s="209"/>
      <c r="B81" s="209"/>
      <c r="C81" s="209"/>
    </row>
    <row r="82" spans="1:3" ht="43.5" customHeight="1" thickBot="1" x14ac:dyDescent="0.3">
      <c r="A82" s="254" t="s">
        <v>139</v>
      </c>
      <c r="B82" s="221" t="s">
        <v>140</v>
      </c>
      <c r="C82" s="221" t="s">
        <v>141</v>
      </c>
    </row>
    <row r="83" spans="1:3" ht="30" customHeight="1" thickBot="1" x14ac:dyDescent="0.3">
      <c r="A83" s="242" t="s">
        <v>139</v>
      </c>
      <c r="B83" s="243" t="s">
        <v>142</v>
      </c>
      <c r="C83" s="223"/>
    </row>
    <row r="84" spans="1:3" ht="45.75" customHeight="1" x14ac:dyDescent="0.25">
      <c r="A84" s="250" t="s">
        <v>214</v>
      </c>
      <c r="B84" s="255"/>
      <c r="C84" s="255"/>
    </row>
    <row r="85" spans="1:3" ht="14.25" customHeight="1" x14ac:dyDescent="0.25">
      <c r="A85" s="252"/>
      <c r="B85" s="253"/>
      <c r="C85" s="253"/>
    </row>
    <row r="86" spans="1:3" ht="14.25" customHeight="1" x14ac:dyDescent="0.25">
      <c r="A86" s="219" t="s">
        <v>143</v>
      </c>
      <c r="B86" s="219"/>
      <c r="C86" s="219"/>
    </row>
    <row r="87" spans="1:3" ht="14.25" customHeight="1" thickBot="1" x14ac:dyDescent="0.3">
      <c r="A87" s="209"/>
      <c r="B87" s="209"/>
      <c r="C87" s="209"/>
    </row>
    <row r="88" spans="1:3" ht="45.75" customHeight="1" thickBot="1" x14ac:dyDescent="0.3">
      <c r="A88" s="254" t="s">
        <v>144</v>
      </c>
      <c r="B88" s="221" t="s">
        <v>140</v>
      </c>
      <c r="C88" s="221" t="s">
        <v>145</v>
      </c>
    </row>
    <row r="89" spans="1:3" ht="39" customHeight="1" thickBot="1" x14ac:dyDescent="0.3">
      <c r="A89" s="242" t="s">
        <v>144</v>
      </c>
      <c r="B89" s="243" t="s">
        <v>142</v>
      </c>
      <c r="C89" s="223"/>
    </row>
    <row r="90" spans="1:3" ht="14.25" customHeight="1" x14ac:dyDescent="0.25">
      <c r="A90" s="252"/>
      <c r="B90" s="253"/>
      <c r="C90" s="253"/>
    </row>
    <row r="91" spans="1:3" x14ac:dyDescent="0.25">
      <c r="A91" s="247"/>
      <c r="B91" s="247"/>
      <c r="C91" s="247"/>
    </row>
    <row r="92" spans="1:3" ht="15.75" customHeight="1" x14ac:dyDescent="0.25">
      <c r="A92" s="219" t="s">
        <v>146</v>
      </c>
      <c r="B92" s="219"/>
      <c r="C92" s="219"/>
    </row>
    <row r="93" spans="1:3" ht="15.75" customHeight="1" thickBot="1" x14ac:dyDescent="0.3">
      <c r="A93" s="209"/>
      <c r="B93" s="209"/>
      <c r="C93" s="209"/>
    </row>
    <row r="94" spans="1:3" ht="33.75" customHeight="1" thickBot="1" x14ac:dyDescent="0.3">
      <c r="A94" s="254" t="s">
        <v>147</v>
      </c>
      <c r="B94" s="221" t="s">
        <v>148</v>
      </c>
      <c r="C94" s="221" t="s">
        <v>213</v>
      </c>
    </row>
    <row r="95" spans="1:3" ht="66.75" customHeight="1" thickBot="1" x14ac:dyDescent="0.3">
      <c r="A95" s="242" t="s">
        <v>149</v>
      </c>
      <c r="B95" s="243" t="s">
        <v>150</v>
      </c>
      <c r="C95" s="223"/>
    </row>
    <row r="96" spans="1:3" ht="33" customHeight="1" thickBot="1" x14ac:dyDescent="0.3">
      <c r="A96" s="236" t="s">
        <v>151</v>
      </c>
      <c r="B96" s="228"/>
      <c r="C96" s="229"/>
    </row>
    <row r="97" spans="1:3" ht="32.25" customHeight="1" thickBot="1" x14ac:dyDescent="0.3">
      <c r="A97" s="227" t="s">
        <v>152</v>
      </c>
      <c r="B97" s="228"/>
      <c r="C97" s="229"/>
    </row>
    <row r="101" spans="1:3" ht="15.75" x14ac:dyDescent="0.25">
      <c r="A101" s="219" t="s">
        <v>43</v>
      </c>
      <c r="B101" s="219"/>
      <c r="C101" s="219"/>
    </row>
    <row r="102" spans="1:3" ht="15.75" thickBot="1" x14ac:dyDescent="0.3">
      <c r="A102" s="3"/>
      <c r="B102" s="3"/>
      <c r="C102" s="3"/>
    </row>
    <row r="103" spans="1:3" ht="16.5" thickBot="1" x14ac:dyDescent="0.3">
      <c r="A103" s="256" t="s">
        <v>58</v>
      </c>
      <c r="B103" s="257"/>
      <c r="C103" s="258"/>
    </row>
    <row r="104" spans="1:3" ht="32.25" thickBot="1" x14ac:dyDescent="0.3">
      <c r="A104" s="231" t="s">
        <v>7</v>
      </c>
      <c r="B104" s="221" t="s">
        <v>0</v>
      </c>
      <c r="C104" s="221" t="s">
        <v>176</v>
      </c>
    </row>
    <row r="105" spans="1:3" ht="16.5" thickBot="1" x14ac:dyDescent="0.3">
      <c r="A105" s="242" t="s">
        <v>153</v>
      </c>
      <c r="B105" s="243" t="s">
        <v>1</v>
      </c>
      <c r="C105" s="223"/>
    </row>
    <row r="106" spans="1:3" ht="32.25" thickBot="1" x14ac:dyDescent="0.3">
      <c r="A106" s="83" t="s">
        <v>154</v>
      </c>
      <c r="B106" s="235" t="s">
        <v>1</v>
      </c>
      <c r="C106" s="223"/>
    </row>
    <row r="107" spans="1:3" ht="16.5" thickBot="1" x14ac:dyDescent="0.3">
      <c r="A107" s="83" t="s">
        <v>155</v>
      </c>
      <c r="B107" s="235" t="s">
        <v>1</v>
      </c>
      <c r="C107" s="223"/>
    </row>
    <row r="108" spans="1:3" ht="16.5" thickBot="1" x14ac:dyDescent="0.3">
      <c r="A108" s="83" t="s">
        <v>156</v>
      </c>
      <c r="B108" s="235" t="s">
        <v>1</v>
      </c>
      <c r="C108" s="223"/>
    </row>
    <row r="109" spans="1:3" ht="16.5" thickBot="1" x14ac:dyDescent="0.3">
      <c r="A109" s="83" t="s">
        <v>157</v>
      </c>
      <c r="B109" s="235" t="s">
        <v>1</v>
      </c>
      <c r="C109" s="223"/>
    </row>
    <row r="110" spans="1:3" ht="32.25" thickBot="1" x14ac:dyDescent="0.3">
      <c r="A110" s="83" t="s">
        <v>158</v>
      </c>
      <c r="B110" s="235" t="s">
        <v>1</v>
      </c>
      <c r="C110" s="223"/>
    </row>
    <row r="111" spans="1:3" ht="16.5" thickBot="1" x14ac:dyDescent="0.3">
      <c r="A111" s="83" t="s">
        <v>159</v>
      </c>
      <c r="B111" s="235" t="s">
        <v>1</v>
      </c>
      <c r="C111" s="223"/>
    </row>
    <row r="112" spans="1:3" ht="16.5" thickBot="1" x14ac:dyDescent="0.3">
      <c r="A112" s="83" t="s">
        <v>160</v>
      </c>
      <c r="B112" s="235" t="s">
        <v>1</v>
      </c>
      <c r="C112" s="223"/>
    </row>
    <row r="113" spans="1:3" ht="16.5" thickBot="1" x14ac:dyDescent="0.3">
      <c r="A113" s="83" t="s">
        <v>161</v>
      </c>
      <c r="B113" s="235" t="s">
        <v>1</v>
      </c>
      <c r="C113" s="223"/>
    </row>
    <row r="114" spans="1:3" ht="32.25" thickBot="1" x14ac:dyDescent="0.3">
      <c r="A114" s="83" t="s">
        <v>162</v>
      </c>
      <c r="B114" s="235" t="s">
        <v>1</v>
      </c>
      <c r="C114" s="223"/>
    </row>
    <row r="115" spans="1:3" ht="16.5" thickBot="1" x14ac:dyDescent="0.3">
      <c r="A115" s="259"/>
      <c r="B115" s="260"/>
      <c r="C115" s="261"/>
    </row>
    <row r="116" spans="1:3" ht="16.5" thickBot="1" x14ac:dyDescent="0.3">
      <c r="A116" s="83" t="s">
        <v>163</v>
      </c>
      <c r="B116" s="235" t="s">
        <v>1</v>
      </c>
      <c r="C116" s="223"/>
    </row>
    <row r="117" spans="1:3" ht="16.5" thickBot="1" x14ac:dyDescent="0.3">
      <c r="A117" s="83" t="s">
        <v>164</v>
      </c>
      <c r="B117" s="235" t="s">
        <v>1</v>
      </c>
      <c r="C117" s="223"/>
    </row>
    <row r="118" spans="1:3" ht="16.5" thickBot="1" x14ac:dyDescent="0.3">
      <c r="A118" s="83" t="s">
        <v>165</v>
      </c>
      <c r="B118" s="235" t="s">
        <v>1</v>
      </c>
      <c r="C118" s="223"/>
    </row>
    <row r="119" spans="1:3" ht="16.5" thickBot="1" x14ac:dyDescent="0.3">
      <c r="A119" s="83" t="s">
        <v>166</v>
      </c>
      <c r="B119" s="235" t="s">
        <v>1</v>
      </c>
      <c r="C119" s="223"/>
    </row>
    <row r="120" spans="1:3" ht="32.25" thickBot="1" x14ac:dyDescent="0.3">
      <c r="A120" s="83" t="s">
        <v>167</v>
      </c>
      <c r="B120" s="235" t="s">
        <v>1</v>
      </c>
      <c r="C120" s="223"/>
    </row>
    <row r="121" spans="1:3" ht="48" thickBot="1" x14ac:dyDescent="0.3">
      <c r="A121" s="83" t="s">
        <v>168</v>
      </c>
      <c r="B121" s="235" t="s">
        <v>1</v>
      </c>
      <c r="C121" s="223"/>
    </row>
    <row r="122" spans="1:3" ht="32.25" thickBot="1" x14ac:dyDescent="0.3">
      <c r="A122" s="83" t="s">
        <v>169</v>
      </c>
      <c r="B122" s="235" t="s">
        <v>1</v>
      </c>
      <c r="C122" s="223"/>
    </row>
    <row r="123" spans="1:3" ht="16.5" thickBot="1" x14ac:dyDescent="0.3">
      <c r="A123" s="259"/>
      <c r="B123" s="260"/>
      <c r="C123" s="261"/>
    </row>
    <row r="124" spans="1:3" ht="16.5" thickBot="1" x14ac:dyDescent="0.3">
      <c r="A124" s="83" t="s">
        <v>170</v>
      </c>
      <c r="B124" s="235" t="s">
        <v>1</v>
      </c>
      <c r="C124" s="223"/>
    </row>
    <row r="125" spans="1:3" ht="48" thickBot="1" x14ac:dyDescent="0.3">
      <c r="A125" s="83" t="s">
        <v>171</v>
      </c>
      <c r="B125" s="235" t="s">
        <v>1</v>
      </c>
      <c r="C125" s="223"/>
    </row>
    <row r="126" spans="1:3" ht="32.25" thickBot="1" x14ac:dyDescent="0.3">
      <c r="A126" s="83" t="s">
        <v>172</v>
      </c>
      <c r="B126" s="235" t="s">
        <v>1</v>
      </c>
      <c r="C126" s="223"/>
    </row>
    <row r="127" spans="1:3" ht="32.25" thickBot="1" x14ac:dyDescent="0.3">
      <c r="A127" s="83" t="s">
        <v>173</v>
      </c>
      <c r="B127" s="235" t="s">
        <v>1</v>
      </c>
      <c r="C127" s="223"/>
    </row>
    <row r="128" spans="1:3" ht="32.25" thickBot="1" x14ac:dyDescent="0.3">
      <c r="A128" s="83" t="s">
        <v>174</v>
      </c>
      <c r="B128" s="235" t="s">
        <v>1</v>
      </c>
      <c r="C128" s="223"/>
    </row>
    <row r="129" spans="1:5" ht="48" thickBot="1" x14ac:dyDescent="0.3">
      <c r="A129" s="83" t="s">
        <v>175</v>
      </c>
      <c r="B129" s="235" t="s">
        <v>1</v>
      </c>
      <c r="C129" s="223"/>
    </row>
    <row r="130" spans="1:5" ht="16.5" thickBot="1" x14ac:dyDescent="0.3">
      <c r="A130" s="262"/>
      <c r="B130" s="263"/>
      <c r="C130" s="263"/>
    </row>
    <row r="131" spans="1:5" ht="36" customHeight="1" thickBot="1" x14ac:dyDescent="0.3">
      <c r="A131" s="264" t="s">
        <v>79</v>
      </c>
      <c r="B131" s="235" t="s">
        <v>1</v>
      </c>
      <c r="C131" s="223"/>
      <c r="D131" s="3"/>
      <c r="E131" s="3"/>
    </row>
    <row r="132" spans="1:5" ht="33" customHeight="1" thickBot="1" x14ac:dyDescent="0.3">
      <c r="A132" s="265" t="s">
        <v>80</v>
      </c>
      <c r="B132" s="266" t="s">
        <v>1</v>
      </c>
      <c r="C132" s="223"/>
      <c r="D132" s="3"/>
      <c r="E132" s="3"/>
    </row>
    <row r="133" spans="1:5" ht="30.75" thickBot="1" x14ac:dyDescent="0.3">
      <c r="A133" s="267" t="s">
        <v>15</v>
      </c>
      <c r="B133" s="266" t="s">
        <v>1</v>
      </c>
      <c r="C133" s="223"/>
      <c r="D133" s="3"/>
      <c r="E133" s="3"/>
    </row>
    <row r="134" spans="1:5" ht="30.75" thickBot="1" x14ac:dyDescent="0.3">
      <c r="A134" s="267" t="s">
        <v>16</v>
      </c>
      <c r="B134" s="266" t="s">
        <v>1</v>
      </c>
      <c r="C134" s="223"/>
      <c r="D134" s="3"/>
      <c r="E134" s="3"/>
    </row>
    <row r="135" spans="1:5" ht="16.5" thickBot="1" x14ac:dyDescent="0.3">
      <c r="A135" s="268" t="s">
        <v>8</v>
      </c>
      <c r="B135" s="269" t="s">
        <v>1</v>
      </c>
      <c r="C135" s="270" t="s">
        <v>9</v>
      </c>
      <c r="D135" s="3"/>
      <c r="E135" s="3"/>
    </row>
    <row r="136" spans="1:5" ht="54" customHeight="1" thickBot="1" x14ac:dyDescent="0.3">
      <c r="A136" s="271" t="s">
        <v>272</v>
      </c>
      <c r="B136" s="228"/>
      <c r="C136" s="229"/>
      <c r="D136" s="3"/>
      <c r="E136" s="3"/>
    </row>
    <row r="137" spans="1:5" ht="33" customHeight="1" x14ac:dyDescent="0.25">
      <c r="A137" s="272" t="s">
        <v>78</v>
      </c>
      <c r="B137" s="272"/>
      <c r="C137" s="272"/>
      <c r="D137" s="3"/>
      <c r="E137" s="3"/>
    </row>
    <row r="138" spans="1:5" x14ac:dyDescent="0.25">
      <c r="A138" s="2"/>
      <c r="B138" s="2"/>
      <c r="C138" s="2"/>
      <c r="D138" s="3"/>
      <c r="E138" s="3"/>
    </row>
    <row r="139" spans="1:5" ht="134.25" customHeight="1" x14ac:dyDescent="0.25">
      <c r="A139" s="273" t="s">
        <v>285</v>
      </c>
      <c r="B139" s="274"/>
      <c r="C139" s="274"/>
      <c r="D139" s="3"/>
      <c r="E139" s="3"/>
    </row>
    <row r="140" spans="1:5" x14ac:dyDescent="0.25">
      <c r="A140" s="3"/>
      <c r="B140" s="3"/>
      <c r="C140" s="3"/>
      <c r="D140" s="3"/>
      <c r="E140" s="3"/>
    </row>
    <row r="141" spans="1:5" ht="15.75" thickBot="1" x14ac:dyDescent="0.3">
      <c r="A141" s="3"/>
      <c r="B141" s="3"/>
      <c r="C141" s="3"/>
      <c r="D141" s="3"/>
      <c r="E141" s="3"/>
    </row>
    <row r="142" spans="1:5" ht="30.75" customHeight="1" thickBot="1" x14ac:dyDescent="0.3">
      <c r="A142" s="275" t="s">
        <v>297</v>
      </c>
      <c r="B142" s="276"/>
      <c r="C142" s="277"/>
      <c r="D142" s="3"/>
      <c r="E142" s="3"/>
    </row>
    <row r="143" spans="1:5" ht="33" customHeight="1" thickBot="1" x14ac:dyDescent="0.3">
      <c r="A143" s="278"/>
      <c r="B143" s="279"/>
      <c r="C143" s="280"/>
      <c r="D143" s="3"/>
      <c r="E143" s="3"/>
    </row>
    <row r="144" spans="1:5" x14ac:dyDescent="0.25">
      <c r="A144" s="3"/>
      <c r="B144" s="3"/>
      <c r="C144" s="3"/>
      <c r="D144" s="3"/>
      <c r="E144" s="3"/>
    </row>
    <row r="145" spans="1:5" x14ac:dyDescent="0.25">
      <c r="A145" s="3"/>
      <c r="B145" s="3"/>
      <c r="C145" s="3"/>
      <c r="D145" s="3"/>
      <c r="E145" s="3"/>
    </row>
    <row r="146" spans="1:5" x14ac:dyDescent="0.25">
      <c r="A146" s="3"/>
      <c r="B146" s="3"/>
      <c r="C146" s="3"/>
      <c r="D146" s="3"/>
      <c r="E146" s="3"/>
    </row>
    <row r="147" spans="1:5" x14ac:dyDescent="0.25">
      <c r="A147" s="3"/>
      <c r="B147" s="3"/>
      <c r="C147" s="3"/>
      <c r="D147" s="3"/>
      <c r="E147" s="3"/>
    </row>
    <row r="148" spans="1:5" x14ac:dyDescent="0.25">
      <c r="A148" s="3"/>
      <c r="B148" s="3"/>
      <c r="C148" s="3"/>
      <c r="D148" s="3"/>
      <c r="E148" s="3"/>
    </row>
    <row r="149" spans="1:5" x14ac:dyDescent="0.25">
      <c r="A149" s="3"/>
      <c r="B149" s="3"/>
      <c r="C149" s="3"/>
      <c r="D149" s="3"/>
      <c r="E149" s="3"/>
    </row>
    <row r="150" spans="1:5" x14ac:dyDescent="0.25">
      <c r="A150" s="3"/>
      <c r="B150" s="3"/>
      <c r="C150" s="3"/>
      <c r="D150" s="3"/>
      <c r="E150" s="3"/>
    </row>
    <row r="151" spans="1:5" x14ac:dyDescent="0.25">
      <c r="A151" s="3"/>
      <c r="B151" s="3"/>
      <c r="C151" s="3"/>
      <c r="D151" s="3"/>
      <c r="E151" s="3"/>
    </row>
    <row r="152" spans="1:5" x14ac:dyDescent="0.25">
      <c r="A152" s="3"/>
      <c r="B152" s="3"/>
      <c r="C152" s="3"/>
      <c r="D152" s="3"/>
      <c r="E152" s="3"/>
    </row>
    <row r="153" spans="1:5" x14ac:dyDescent="0.25">
      <c r="A153" s="3"/>
      <c r="B153" s="3"/>
      <c r="C153" s="3"/>
      <c r="D153" s="3"/>
      <c r="E153" s="3"/>
    </row>
    <row r="154" spans="1:5" x14ac:dyDescent="0.25">
      <c r="A154" s="3"/>
      <c r="B154" s="3"/>
      <c r="C154" s="3"/>
      <c r="D154" s="3"/>
      <c r="E154" s="3"/>
    </row>
    <row r="155" spans="1:5" x14ac:dyDescent="0.25">
      <c r="A155" s="3"/>
      <c r="B155" s="3"/>
      <c r="C155" s="3"/>
      <c r="D155" s="3"/>
      <c r="E155" s="3"/>
    </row>
    <row r="156" spans="1:5" x14ac:dyDescent="0.25">
      <c r="A156" s="3"/>
      <c r="B156" s="3"/>
      <c r="C156" s="3"/>
      <c r="D156" s="3"/>
      <c r="E156" s="3"/>
    </row>
    <row r="157" spans="1:5" x14ac:dyDescent="0.25">
      <c r="A157" s="3"/>
      <c r="B157" s="3"/>
      <c r="C157" s="3"/>
      <c r="D157" s="3"/>
      <c r="E157" s="3"/>
    </row>
    <row r="158" spans="1:5" x14ac:dyDescent="0.25">
      <c r="A158" s="3"/>
      <c r="B158" s="3"/>
      <c r="C158" s="3"/>
      <c r="D158" s="3"/>
      <c r="E158" s="3"/>
    </row>
    <row r="159" spans="1:5" x14ac:dyDescent="0.25">
      <c r="A159" s="3"/>
      <c r="B159" s="3"/>
      <c r="C159" s="3"/>
      <c r="D159" s="3"/>
      <c r="E159" s="3"/>
    </row>
    <row r="160" spans="1:5" x14ac:dyDescent="0.25">
      <c r="A160" s="3"/>
      <c r="B160" s="3"/>
      <c r="C160" s="3"/>
      <c r="D160" s="3"/>
      <c r="E160" s="3"/>
    </row>
    <row r="161" spans="1:5" x14ac:dyDescent="0.25">
      <c r="A161" s="3"/>
      <c r="B161" s="3"/>
      <c r="C161" s="3"/>
      <c r="D161" s="3"/>
      <c r="E161" s="3"/>
    </row>
    <row r="162" spans="1:5" x14ac:dyDescent="0.25">
      <c r="A162" s="3"/>
      <c r="B162" s="3"/>
      <c r="C162" s="3"/>
      <c r="D162" s="3"/>
      <c r="E162" s="3"/>
    </row>
    <row r="163" spans="1:5" x14ac:dyDescent="0.25">
      <c r="A163" s="3"/>
      <c r="B163" s="3"/>
      <c r="C163" s="3"/>
      <c r="D163" s="3"/>
      <c r="E163" s="3"/>
    </row>
    <row r="164" spans="1:5" x14ac:dyDescent="0.25">
      <c r="A164" s="3"/>
      <c r="B164" s="3"/>
      <c r="C164" s="3"/>
      <c r="D164" s="3"/>
      <c r="E164" s="3"/>
    </row>
    <row r="165" spans="1:5" x14ac:dyDescent="0.25">
      <c r="A165" s="3"/>
      <c r="B165" s="3"/>
      <c r="C165" s="3"/>
      <c r="D165" s="3"/>
      <c r="E165" s="3"/>
    </row>
    <row r="166" spans="1:5" x14ac:dyDescent="0.25">
      <c r="A166" s="3"/>
      <c r="B166" s="3"/>
      <c r="C166" s="3"/>
      <c r="D166" s="3"/>
      <c r="E166" s="3"/>
    </row>
    <row r="167" spans="1:5" x14ac:dyDescent="0.25">
      <c r="A167" s="3"/>
      <c r="B167" s="3"/>
      <c r="C167" s="3"/>
      <c r="D167" s="3"/>
      <c r="E167" s="3"/>
    </row>
    <row r="168" spans="1:5" x14ac:dyDescent="0.25">
      <c r="A168" s="3"/>
      <c r="B168" s="3"/>
      <c r="C168" s="3"/>
      <c r="D168" s="3"/>
      <c r="E168" s="3"/>
    </row>
    <row r="169" spans="1:5" x14ac:dyDescent="0.25">
      <c r="A169" s="3"/>
      <c r="B169" s="3"/>
      <c r="C169" s="3"/>
      <c r="D169" s="3"/>
      <c r="E169" s="3"/>
    </row>
    <row r="170" spans="1:5" x14ac:dyDescent="0.25">
      <c r="A170" s="3"/>
      <c r="B170" s="3"/>
      <c r="C170" s="3"/>
      <c r="D170" s="3"/>
      <c r="E170" s="3"/>
    </row>
    <row r="171" spans="1:5" x14ac:dyDescent="0.25">
      <c r="A171" s="3"/>
      <c r="B171" s="3"/>
      <c r="C171" s="3"/>
      <c r="D171" s="3"/>
      <c r="E171" s="3"/>
    </row>
    <row r="172" spans="1:5" x14ac:dyDescent="0.25">
      <c r="A172" s="3"/>
      <c r="B172" s="3"/>
      <c r="C172" s="3"/>
      <c r="D172" s="3"/>
      <c r="E172" s="3"/>
    </row>
    <row r="173" spans="1:5" x14ac:dyDescent="0.25">
      <c r="A173" s="3"/>
      <c r="B173" s="3"/>
      <c r="C173" s="3"/>
      <c r="D173" s="3"/>
      <c r="E173" s="3"/>
    </row>
    <row r="174" spans="1:5" x14ac:dyDescent="0.25">
      <c r="A174" s="3"/>
      <c r="B174" s="3"/>
      <c r="C174" s="3"/>
      <c r="D174" s="3"/>
      <c r="E174" s="3"/>
    </row>
    <row r="175" spans="1:5" x14ac:dyDescent="0.25">
      <c r="A175" s="3"/>
      <c r="B175" s="3"/>
      <c r="C175" s="3"/>
      <c r="D175" s="3"/>
      <c r="E175" s="3"/>
    </row>
    <row r="176" spans="1:5" x14ac:dyDescent="0.25">
      <c r="A176" s="3"/>
      <c r="B176" s="3"/>
      <c r="C176" s="3"/>
      <c r="D176" s="3"/>
      <c r="E176" s="3"/>
    </row>
    <row r="177" spans="1:5" x14ac:dyDescent="0.25">
      <c r="A177" s="3"/>
      <c r="B177" s="3"/>
      <c r="C177" s="3"/>
      <c r="D177" s="3"/>
      <c r="E177" s="3"/>
    </row>
    <row r="178" spans="1:5" x14ac:dyDescent="0.25">
      <c r="A178" s="3"/>
      <c r="B178" s="3"/>
      <c r="C178" s="3"/>
      <c r="D178" s="3"/>
      <c r="E178" s="3"/>
    </row>
    <row r="179" spans="1:5" x14ac:dyDescent="0.25">
      <c r="A179" s="3"/>
      <c r="B179" s="3"/>
      <c r="C179" s="3"/>
      <c r="D179" s="3"/>
      <c r="E179" s="3"/>
    </row>
    <row r="180" spans="1:5" x14ac:dyDescent="0.25">
      <c r="A180" s="3"/>
      <c r="B180" s="3"/>
      <c r="C180" s="3"/>
      <c r="D180" s="3"/>
      <c r="E180" s="3"/>
    </row>
    <row r="181" spans="1:5" x14ac:dyDescent="0.25">
      <c r="A181" s="3"/>
      <c r="B181" s="3"/>
      <c r="C181" s="3"/>
      <c r="D181" s="3"/>
      <c r="E181" s="3"/>
    </row>
    <row r="182" spans="1:5" x14ac:dyDescent="0.25">
      <c r="A182" s="3"/>
      <c r="B182" s="3"/>
      <c r="C182" s="3"/>
      <c r="D182" s="3"/>
      <c r="E182" s="3"/>
    </row>
    <row r="183" spans="1:5" x14ac:dyDescent="0.25">
      <c r="A183" s="3"/>
      <c r="B183" s="3"/>
      <c r="C183" s="3"/>
      <c r="D183" s="3"/>
      <c r="E183" s="3"/>
    </row>
    <row r="184" spans="1:5" x14ac:dyDescent="0.25">
      <c r="A184" s="3"/>
      <c r="B184" s="3"/>
      <c r="C184" s="3"/>
      <c r="D184" s="3"/>
      <c r="E184" s="3"/>
    </row>
    <row r="185" spans="1:5" x14ac:dyDescent="0.25">
      <c r="A185" s="3"/>
      <c r="B185" s="3"/>
      <c r="C185" s="3"/>
      <c r="D185" s="3"/>
      <c r="E185" s="3"/>
    </row>
    <row r="186" spans="1:5" x14ac:dyDescent="0.25">
      <c r="A186" s="3"/>
      <c r="B186" s="3"/>
      <c r="C186" s="3"/>
      <c r="D186" s="3"/>
      <c r="E186" s="3"/>
    </row>
    <row r="187" spans="1:5" x14ac:dyDescent="0.25">
      <c r="A187" s="3"/>
      <c r="B187" s="3"/>
      <c r="C187" s="3"/>
      <c r="D187" s="3"/>
      <c r="E187" s="3"/>
    </row>
    <row r="188" spans="1:5" x14ac:dyDescent="0.25">
      <c r="A188" s="3"/>
      <c r="B188" s="3"/>
      <c r="C188" s="3"/>
      <c r="D188" s="3"/>
      <c r="E188" s="3"/>
    </row>
    <row r="189" spans="1:5" x14ac:dyDescent="0.25">
      <c r="A189" s="3"/>
      <c r="B189" s="3"/>
      <c r="C189" s="3"/>
      <c r="D189" s="3"/>
      <c r="E189" s="3"/>
    </row>
  </sheetData>
  <sheetProtection algorithmName="SHA-512" hashValue="brIBh6NJiiLStnWg5Qv2gY5AjnAjRBgBDLAnp43vZD+KedM9l6WOxoa7ZSYLrlfzacTujTklufU6zA9N/bC9Pw==" saltValue="GBMfrsUPfSABs8SwJXwrhg==" spinCount="100000" sheet="1" formatCells="0" formatColumns="0" formatRows="0" selectLockedCells="1"/>
  <mergeCells count="28">
    <mergeCell ref="A39:C39"/>
    <mergeCell ref="A142:C142"/>
    <mergeCell ref="A143:C143"/>
    <mergeCell ref="A97:C97"/>
    <mergeCell ref="A45:C45"/>
    <mergeCell ref="A52:C52"/>
    <mergeCell ref="A86:C86"/>
    <mergeCell ref="A92:C92"/>
    <mergeCell ref="A96:C96"/>
    <mergeCell ref="A84:C84"/>
    <mergeCell ref="A71:C71"/>
    <mergeCell ref="A139:C139"/>
    <mergeCell ref="A2:C2"/>
    <mergeCell ref="A136:C136"/>
    <mergeCell ref="A137:C137"/>
    <mergeCell ref="A4:C4"/>
    <mergeCell ref="A65:C65"/>
    <mergeCell ref="A42:C42"/>
    <mergeCell ref="A101:C101"/>
    <mergeCell ref="A103:C103"/>
    <mergeCell ref="A14:C14"/>
    <mergeCell ref="A80:C80"/>
    <mergeCell ref="A15:C15"/>
    <mergeCell ref="A77:C77"/>
    <mergeCell ref="A19:C19"/>
    <mergeCell ref="A28:C28"/>
    <mergeCell ref="A34:C34"/>
    <mergeCell ref="A38:C38"/>
  </mergeCells>
  <pageMargins left="0.70866141732283472" right="0.70866141732283472" top="0.78740157480314965" bottom="0.78740157480314965" header="0.31496062992125984" footer="0.31496062992125984"/>
  <pageSetup paperSize="9" scale="93" fitToHeight="0" orientation="portrait" r:id="rId1"/>
  <headerFooter>
    <oddHeader>&amp;R"Svoz a nakládání s odpadem statutárního města Liberec 2026 - 2029"
Příloha č.6_Výkaz výměr, Výkaz výměr - Stanovení nabídkové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6"/>
  <sheetViews>
    <sheetView topLeftCell="A5" workbookViewId="0">
      <selection activeCell="C23" sqref="C23:D23"/>
    </sheetView>
  </sheetViews>
  <sheetFormatPr defaultColWidth="9.140625" defaultRowHeight="15" x14ac:dyDescent="0.25"/>
  <cols>
    <col min="1" max="1" width="9.140625" style="15"/>
    <col min="2" max="2" width="42.42578125" style="15" customWidth="1"/>
    <col min="3" max="3" width="9.140625" style="15"/>
    <col min="4" max="4" width="24.7109375" style="15" customWidth="1"/>
    <col min="5" max="16384" width="9.140625" style="15"/>
  </cols>
  <sheetData>
    <row r="1" spans="1:4" ht="45.75" customHeight="1" thickBot="1" x14ac:dyDescent="0.3">
      <c r="A1" s="204" t="s">
        <v>4</v>
      </c>
      <c r="B1" s="204"/>
      <c r="C1" s="204"/>
      <c r="D1" s="204"/>
    </row>
    <row r="2" spans="1:4" ht="15.75" thickTop="1" x14ac:dyDescent="0.25"/>
    <row r="4" spans="1:4" ht="15.75" x14ac:dyDescent="0.25">
      <c r="A4" s="205" t="s">
        <v>85</v>
      </c>
      <c r="B4" s="205"/>
      <c r="C4" s="206">
        <f>'Stanovení ceny '!C215</f>
        <v>16085150</v>
      </c>
      <c r="D4" s="206"/>
    </row>
    <row r="5" spans="1:4" ht="15.75" x14ac:dyDescent="0.25">
      <c r="A5" s="205" t="s">
        <v>86</v>
      </c>
      <c r="B5" s="205"/>
      <c r="C5" s="281"/>
      <c r="D5" s="281"/>
    </row>
    <row r="6" spans="1:4" ht="15.75" x14ac:dyDescent="0.25">
      <c r="A6" s="205" t="s">
        <v>87</v>
      </c>
      <c r="B6" s="205"/>
      <c r="C6" s="206">
        <f>C4+C5</f>
        <v>16085150</v>
      </c>
      <c r="D6" s="206"/>
    </row>
    <row r="7" spans="1:4" ht="15.75" x14ac:dyDescent="0.25">
      <c r="A7" s="77"/>
      <c r="B7" s="77"/>
      <c r="C7" s="77"/>
      <c r="D7" s="77"/>
    </row>
    <row r="8" spans="1:4" ht="15.75" x14ac:dyDescent="0.25">
      <c r="A8" s="205" t="s">
        <v>88</v>
      </c>
      <c r="B8" s="205"/>
      <c r="C8" s="207">
        <f>'Stanovení ceny '!D215</f>
        <v>17880879.999999996</v>
      </c>
      <c r="D8" s="208"/>
    </row>
    <row r="9" spans="1:4" ht="15.75" x14ac:dyDescent="0.25">
      <c r="A9" s="205" t="s">
        <v>89</v>
      </c>
      <c r="B9" s="205"/>
      <c r="C9" s="281"/>
      <c r="D9" s="281"/>
    </row>
    <row r="10" spans="1:4" ht="15.75" x14ac:dyDescent="0.25">
      <c r="A10" s="205" t="s">
        <v>90</v>
      </c>
      <c r="B10" s="205"/>
      <c r="C10" s="206">
        <f>C8+C9</f>
        <v>17880879.999999996</v>
      </c>
      <c r="D10" s="206"/>
    </row>
    <row r="11" spans="1:4" ht="15.75" x14ac:dyDescent="0.25">
      <c r="A11" s="77"/>
      <c r="B11" s="77"/>
      <c r="C11" s="77"/>
      <c r="D11" s="77"/>
    </row>
    <row r="12" spans="1:4" ht="15.75" x14ac:dyDescent="0.25">
      <c r="A12" s="205" t="s">
        <v>91</v>
      </c>
      <c r="B12" s="205"/>
      <c r="C12" s="207">
        <f>'Stanovení ceny '!E215</f>
        <v>19892790</v>
      </c>
      <c r="D12" s="208"/>
    </row>
    <row r="13" spans="1:4" ht="15.75" x14ac:dyDescent="0.25">
      <c r="A13" s="205" t="s">
        <v>92</v>
      </c>
      <c r="B13" s="205"/>
      <c r="C13" s="281"/>
      <c r="D13" s="281"/>
    </row>
    <row r="14" spans="1:4" ht="15.75" x14ac:dyDescent="0.25">
      <c r="A14" s="205" t="s">
        <v>93</v>
      </c>
      <c r="B14" s="205"/>
      <c r="C14" s="206">
        <f>C12+C13</f>
        <v>19892790</v>
      </c>
      <c r="D14" s="206"/>
    </row>
    <row r="15" spans="1:4" ht="15.75" x14ac:dyDescent="0.25">
      <c r="A15" s="77"/>
      <c r="B15" s="77"/>
      <c r="C15" s="77"/>
      <c r="D15" s="77"/>
    </row>
    <row r="16" spans="1:4" ht="15.75" x14ac:dyDescent="0.25">
      <c r="A16" s="205" t="s">
        <v>94</v>
      </c>
      <c r="B16" s="205"/>
      <c r="C16" s="207">
        <f>'Stanovení ceny '!F215</f>
        <v>21709420</v>
      </c>
      <c r="D16" s="208"/>
    </row>
    <row r="17" spans="1:13" ht="15.75" x14ac:dyDescent="0.25">
      <c r="A17" s="205" t="s">
        <v>95</v>
      </c>
      <c r="B17" s="205"/>
      <c r="C17" s="281"/>
      <c r="D17" s="281"/>
    </row>
    <row r="18" spans="1:13" ht="15.75" x14ac:dyDescent="0.25">
      <c r="A18" s="205" t="s">
        <v>96</v>
      </c>
      <c r="B18" s="205"/>
      <c r="C18" s="206">
        <f>C16+C17</f>
        <v>21709420</v>
      </c>
      <c r="D18" s="206"/>
    </row>
    <row r="19" spans="1:13" ht="15.75" x14ac:dyDescent="0.25">
      <c r="A19" s="209"/>
      <c r="B19" s="209"/>
      <c r="C19" s="209"/>
      <c r="D19" s="209"/>
    </row>
    <row r="20" spans="1:13" ht="15.75" x14ac:dyDescent="0.25">
      <c r="A20" s="209"/>
      <c r="B20" s="209"/>
      <c r="C20" s="209"/>
      <c r="D20" s="209"/>
    </row>
    <row r="21" spans="1:13" ht="30" customHeight="1" x14ac:dyDescent="0.25">
      <c r="A21" s="210" t="s">
        <v>97</v>
      </c>
      <c r="B21" s="210"/>
      <c r="C21" s="211">
        <f>C4+C8+C12+C16</f>
        <v>75568240</v>
      </c>
      <c r="D21" s="211"/>
    </row>
    <row r="22" spans="1:13" ht="9" customHeight="1" x14ac:dyDescent="0.25">
      <c r="A22" s="212"/>
      <c r="B22" s="212"/>
      <c r="C22" s="212"/>
      <c r="D22" s="212"/>
    </row>
    <row r="23" spans="1:13" ht="30" customHeight="1" x14ac:dyDescent="0.25">
      <c r="A23" s="210" t="s">
        <v>98</v>
      </c>
      <c r="B23" s="210"/>
      <c r="C23" s="282">
        <f>C5+C9+C13+C17</f>
        <v>0</v>
      </c>
      <c r="D23" s="283"/>
    </row>
    <row r="24" spans="1:13" ht="9" customHeight="1" x14ac:dyDescent="0.25">
      <c r="A24" s="212"/>
      <c r="B24" s="212"/>
      <c r="C24" s="212"/>
      <c r="D24" s="212"/>
    </row>
    <row r="25" spans="1:13" ht="30" customHeight="1" x14ac:dyDescent="0.25">
      <c r="A25" s="210" t="s">
        <v>99</v>
      </c>
      <c r="B25" s="210"/>
      <c r="C25" s="211">
        <f>C21+C23</f>
        <v>75568240</v>
      </c>
      <c r="D25" s="211"/>
      <c r="E25" s="213"/>
      <c r="F25" s="213"/>
      <c r="G25" s="213"/>
      <c r="H25" s="213"/>
      <c r="I25" s="213"/>
      <c r="J25" s="213"/>
      <c r="K25" s="213"/>
      <c r="L25" s="213"/>
      <c r="M25" s="213"/>
    </row>
    <row r="26" spans="1:13" x14ac:dyDescent="0.25">
      <c r="A26" s="3"/>
      <c r="B26" s="3"/>
      <c r="C26" s="3"/>
      <c r="D26" s="3"/>
    </row>
    <row r="27" spans="1:13" x14ac:dyDescent="0.25">
      <c r="A27" s="214" t="s">
        <v>5</v>
      </c>
      <c r="B27" s="214"/>
      <c r="C27" s="214"/>
      <c r="D27" s="214"/>
    </row>
    <row r="28" spans="1:13" x14ac:dyDescent="0.25">
      <c r="A28" s="215"/>
      <c r="B28" s="215"/>
      <c r="C28" s="215"/>
      <c r="D28" s="215"/>
    </row>
    <row r="29" spans="1:13" x14ac:dyDescent="0.25">
      <c r="A29" s="215"/>
      <c r="B29" s="215"/>
      <c r="C29" s="215"/>
      <c r="D29" s="215"/>
    </row>
    <row r="30" spans="1:13" x14ac:dyDescent="0.25">
      <c r="A30" s="215"/>
      <c r="B30" s="215"/>
      <c r="C30" s="215"/>
      <c r="D30" s="215"/>
    </row>
    <row r="31" spans="1:13" x14ac:dyDescent="0.25">
      <c r="A31" s="215"/>
      <c r="B31" s="215"/>
      <c r="C31" s="215"/>
      <c r="D31" s="215"/>
    </row>
    <row r="33" spans="1:4" x14ac:dyDescent="0.25">
      <c r="A33" s="216" t="s">
        <v>14</v>
      </c>
      <c r="B33" s="216"/>
      <c r="C33" s="216"/>
      <c r="D33" s="216"/>
    </row>
    <row r="34" spans="1:4" x14ac:dyDescent="0.25">
      <c r="A34" s="216"/>
      <c r="B34" s="216"/>
      <c r="C34" s="216"/>
      <c r="D34" s="216"/>
    </row>
    <row r="35" spans="1:4" x14ac:dyDescent="0.25">
      <c r="A35" s="216"/>
      <c r="B35" s="216"/>
      <c r="C35" s="216"/>
      <c r="D35" s="216"/>
    </row>
    <row r="36" spans="1:4" x14ac:dyDescent="0.25">
      <c r="A36" s="216"/>
      <c r="B36" s="216"/>
      <c r="C36" s="216"/>
      <c r="D36" s="216"/>
    </row>
    <row r="37" spans="1:4" x14ac:dyDescent="0.25">
      <c r="A37" s="216"/>
      <c r="B37" s="216"/>
      <c r="C37" s="216"/>
      <c r="D37" s="216"/>
    </row>
    <row r="38" spans="1:4" x14ac:dyDescent="0.25">
      <c r="A38" s="216"/>
      <c r="B38" s="216"/>
      <c r="C38" s="216"/>
      <c r="D38" s="216"/>
    </row>
    <row r="40" spans="1:4" x14ac:dyDescent="0.25">
      <c r="A40" s="284" t="s">
        <v>6</v>
      </c>
      <c r="B40" s="285"/>
      <c r="C40" s="285"/>
      <c r="D40" s="285"/>
    </row>
    <row r="41" spans="1:4" x14ac:dyDescent="0.25">
      <c r="A41" s="285"/>
      <c r="B41" s="285"/>
      <c r="C41" s="285"/>
      <c r="D41" s="285"/>
    </row>
    <row r="42" spans="1:4" x14ac:dyDescent="0.25">
      <c r="A42" s="285"/>
      <c r="B42" s="285"/>
      <c r="C42" s="285"/>
      <c r="D42" s="285"/>
    </row>
    <row r="43" spans="1:4" x14ac:dyDescent="0.25">
      <c r="A43" s="285"/>
      <c r="B43" s="285"/>
      <c r="C43" s="285"/>
      <c r="D43" s="285"/>
    </row>
    <row r="44" spans="1:4" x14ac:dyDescent="0.25">
      <c r="A44" s="285"/>
      <c r="B44" s="285"/>
      <c r="C44" s="285"/>
      <c r="D44" s="285"/>
    </row>
    <row r="45" spans="1:4" x14ac:dyDescent="0.25">
      <c r="A45" s="285"/>
      <c r="B45" s="285"/>
      <c r="C45" s="285"/>
      <c r="D45" s="285"/>
    </row>
    <row r="46" spans="1:4" x14ac:dyDescent="0.25">
      <c r="A46" s="285"/>
      <c r="B46" s="285"/>
      <c r="C46" s="285"/>
      <c r="D46" s="285"/>
    </row>
  </sheetData>
  <sheetProtection algorithmName="SHA-512" hashValue="BjMx8PUwBcEE0btBABZnbfrSliJoaxoZscc+JAT+J/hi0cWr4cZeD0iL+Lyh4gcx1AtoAr2B6HEXWQUtnXqJvw==" saltValue="imn429B7iOri83kwx6SRwA==" spinCount="100000" sheet="1" formatCells="0" formatColumns="0" formatRows="0" selectLockedCells="1"/>
  <mergeCells count="34">
    <mergeCell ref="A27:D27"/>
    <mergeCell ref="A33:D38"/>
    <mergeCell ref="A40:D46"/>
    <mergeCell ref="C4:D4"/>
    <mergeCell ref="A21:B21"/>
    <mergeCell ref="A23:B23"/>
    <mergeCell ref="A25:B25"/>
    <mergeCell ref="C21:D21"/>
    <mergeCell ref="C23:D23"/>
    <mergeCell ref="C25:D25"/>
    <mergeCell ref="A8:B8"/>
    <mergeCell ref="C8:D8"/>
    <mergeCell ref="A9:B9"/>
    <mergeCell ref="C9:D9"/>
    <mergeCell ref="A10:B10"/>
    <mergeCell ref="C10:D10"/>
    <mergeCell ref="A1:D1"/>
    <mergeCell ref="A4:B4"/>
    <mergeCell ref="A5:B5"/>
    <mergeCell ref="A6:B6"/>
    <mergeCell ref="C5:D5"/>
    <mergeCell ref="C6:D6"/>
    <mergeCell ref="A12:B12"/>
    <mergeCell ref="C12:D12"/>
    <mergeCell ref="A13:B13"/>
    <mergeCell ref="C13:D13"/>
    <mergeCell ref="A18:B18"/>
    <mergeCell ref="C18:D18"/>
    <mergeCell ref="A14:B14"/>
    <mergeCell ref="C14:D14"/>
    <mergeCell ref="A16:B16"/>
    <mergeCell ref="C16:D16"/>
    <mergeCell ref="A17:B17"/>
    <mergeCell ref="C17:D17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>
    <oddHeader>&amp;R"Svoz a nakládání s odpadem statutárního města Liberec 2026 - 2029"
Příloha č.6_Výkaz výměr, Výkaz výměr - Stanovení nabídkové ceny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17"/>
  <sheetViews>
    <sheetView topLeftCell="A163" zoomScale="85" zoomScaleNormal="85" workbookViewId="0">
      <selection activeCell="C175" sqref="C175"/>
    </sheetView>
  </sheetViews>
  <sheetFormatPr defaultColWidth="9.140625" defaultRowHeight="15" x14ac:dyDescent="0.25"/>
  <cols>
    <col min="1" max="1" width="25.140625" style="15" customWidth="1"/>
    <col min="2" max="2" width="40.42578125" style="15" customWidth="1"/>
    <col min="3" max="3" width="19" style="15" customWidth="1"/>
    <col min="4" max="5" width="18.7109375" style="15" customWidth="1"/>
    <col min="6" max="6" width="18.5703125" style="15" customWidth="1"/>
    <col min="7" max="7" width="20.5703125" style="15" customWidth="1"/>
    <col min="8" max="16384" width="9.140625" style="15"/>
  </cols>
  <sheetData>
    <row r="1" spans="1:6" x14ac:dyDescent="0.25">
      <c r="A1" s="3"/>
      <c r="B1" s="3"/>
      <c r="C1" s="3"/>
      <c r="D1" s="3"/>
      <c r="E1" s="3"/>
      <c r="F1" s="3"/>
    </row>
    <row r="2" spans="1:6" ht="39.75" customHeight="1" x14ac:dyDescent="0.25">
      <c r="A2" s="179" t="s">
        <v>2</v>
      </c>
      <c r="B2" s="179"/>
      <c r="C2" s="179"/>
      <c r="D2" s="179"/>
      <c r="E2" s="179"/>
      <c r="F2" s="3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3"/>
      <c r="B4" s="3"/>
      <c r="C4" s="3"/>
      <c r="D4" s="3"/>
      <c r="E4" s="3"/>
      <c r="F4" s="3"/>
    </row>
    <row r="5" spans="1:6" ht="15.75" x14ac:dyDescent="0.25">
      <c r="A5" s="183" t="s">
        <v>45</v>
      </c>
      <c r="B5" s="183"/>
      <c r="C5" s="183"/>
      <c r="D5" s="183"/>
      <c r="E5" s="183"/>
      <c r="F5" s="3"/>
    </row>
    <row r="6" spans="1:6" ht="15.75" thickBot="1" x14ac:dyDescent="0.3">
      <c r="A6" s="2"/>
      <c r="B6" s="2"/>
      <c r="C6" s="2"/>
      <c r="D6" s="2"/>
      <c r="E6" s="2"/>
      <c r="F6" s="3"/>
    </row>
    <row r="7" spans="1:6" ht="63.75" thickBot="1" x14ac:dyDescent="0.3">
      <c r="A7" s="4" t="s">
        <v>46</v>
      </c>
      <c r="B7" s="5" t="s">
        <v>198</v>
      </c>
      <c r="C7" s="5" t="s">
        <v>199</v>
      </c>
      <c r="D7" s="5" t="s">
        <v>64</v>
      </c>
      <c r="E7" s="5" t="s">
        <v>47</v>
      </c>
      <c r="F7" s="3"/>
    </row>
    <row r="8" spans="1:6" ht="16.5" thickBot="1" x14ac:dyDescent="0.3">
      <c r="A8" s="16" t="s">
        <v>68</v>
      </c>
      <c r="B8" s="13">
        <v>1461</v>
      </c>
      <c r="C8" s="13">
        <v>52</v>
      </c>
      <c r="D8" s="7">
        <f>('Výkaz výměr'!C7)</f>
        <v>0</v>
      </c>
      <c r="E8" s="135">
        <f t="shared" ref="E8" si="0">B8*C8*D8</f>
        <v>0</v>
      </c>
      <c r="F8" s="3"/>
    </row>
    <row r="9" spans="1:6" ht="16.5" thickBot="1" x14ac:dyDescent="0.3">
      <c r="A9" s="16" t="s">
        <v>104</v>
      </c>
      <c r="B9" s="13">
        <v>8451</v>
      </c>
      <c r="C9" s="13">
        <v>52</v>
      </c>
      <c r="D9" s="7">
        <f>('Výkaz výměr'!C8)</f>
        <v>0</v>
      </c>
      <c r="E9" s="135">
        <f t="shared" ref="E9" si="1">B9*C9*D9</f>
        <v>0</v>
      </c>
      <c r="F9" s="3"/>
    </row>
    <row r="10" spans="1:6" ht="16.5" thickBot="1" x14ac:dyDescent="0.3">
      <c r="A10" s="16" t="s">
        <v>70</v>
      </c>
      <c r="B10" s="13">
        <v>4424</v>
      </c>
      <c r="C10" s="13">
        <v>52</v>
      </c>
      <c r="D10" s="7">
        <f>('Výkaz výměr'!C9)</f>
        <v>0</v>
      </c>
      <c r="E10" s="135">
        <f t="shared" ref="E10" si="2">B10*C10*D10</f>
        <v>0</v>
      </c>
      <c r="F10" s="3"/>
    </row>
    <row r="11" spans="1:6" ht="16.5" thickBot="1" x14ac:dyDescent="0.3">
      <c r="A11" s="16" t="s">
        <v>103</v>
      </c>
      <c r="B11" s="13">
        <v>1</v>
      </c>
      <c r="C11" s="13">
        <v>52</v>
      </c>
      <c r="D11" s="7">
        <f>('Výkaz výměr'!C10)</f>
        <v>0</v>
      </c>
      <c r="E11" s="135">
        <f t="shared" ref="E11" si="3">B11*C11*D11</f>
        <v>0</v>
      </c>
      <c r="F11" s="3"/>
    </row>
    <row r="12" spans="1:6" ht="16.5" thickBot="1" x14ac:dyDescent="0.3">
      <c r="A12" s="16" t="s">
        <v>81</v>
      </c>
      <c r="B12" s="13">
        <v>550</v>
      </c>
      <c r="C12" s="13">
        <v>52</v>
      </c>
      <c r="D12" s="7">
        <f>('Výkaz výměr'!C11)</f>
        <v>0</v>
      </c>
      <c r="E12" s="135">
        <f t="shared" ref="E12:E14" si="4">B12*C12*D12</f>
        <v>0</v>
      </c>
      <c r="F12" s="3"/>
    </row>
    <row r="13" spans="1:6" ht="16.5" thickBot="1" x14ac:dyDescent="0.3">
      <c r="A13" s="16" t="s">
        <v>81</v>
      </c>
      <c r="B13" s="13">
        <v>667</v>
      </c>
      <c r="C13" s="13">
        <v>104</v>
      </c>
      <c r="D13" s="7">
        <f>('Výkaz výměr'!C11)</f>
        <v>0</v>
      </c>
      <c r="E13" s="135">
        <f t="shared" si="4"/>
        <v>0</v>
      </c>
      <c r="F13" s="3"/>
    </row>
    <row r="14" spans="1:6" ht="16.5" thickBot="1" x14ac:dyDescent="0.3">
      <c r="A14" s="16" t="s">
        <v>81</v>
      </c>
      <c r="B14" s="13">
        <v>182</v>
      </c>
      <c r="C14" s="13">
        <v>156</v>
      </c>
      <c r="D14" s="7">
        <f>('Výkaz výměr'!C11)</f>
        <v>0</v>
      </c>
      <c r="E14" s="135">
        <f t="shared" si="4"/>
        <v>0</v>
      </c>
      <c r="F14" s="3"/>
    </row>
    <row r="15" spans="1:6" ht="32.25" thickBot="1" x14ac:dyDescent="0.3">
      <c r="A15" s="83" t="s">
        <v>185</v>
      </c>
      <c r="B15" s="13">
        <v>3</v>
      </c>
      <c r="C15" s="13">
        <v>156</v>
      </c>
      <c r="D15" s="7">
        <f>('Výkaz výměr'!C12)</f>
        <v>0</v>
      </c>
      <c r="E15" s="135">
        <f t="shared" ref="E15" si="5">B15*C15*D15</f>
        <v>0</v>
      </c>
      <c r="F15" s="3"/>
    </row>
    <row r="16" spans="1:6" ht="16.5" thickBot="1" x14ac:dyDescent="0.3">
      <c r="A16" s="184" t="s">
        <v>48</v>
      </c>
      <c r="B16" s="185"/>
      <c r="C16" s="185"/>
      <c r="D16" s="186"/>
      <c r="E16" s="176">
        <f>SUM(E8:E15)</f>
        <v>0</v>
      </c>
      <c r="F16" s="130"/>
    </row>
    <row r="17" spans="1:6" ht="15.75" thickBot="1" x14ac:dyDescent="0.3">
      <c r="A17" s="8"/>
      <c r="B17" s="8"/>
      <c r="C17" s="8"/>
      <c r="D17" s="8"/>
      <c r="E17" s="8"/>
      <c r="F17" s="3"/>
    </row>
    <row r="18" spans="1:6" ht="33" customHeight="1" thickBot="1" x14ac:dyDescent="0.3">
      <c r="A18" s="187" t="s">
        <v>49</v>
      </c>
      <c r="B18" s="188"/>
      <c r="C18" s="188"/>
      <c r="D18" s="188"/>
      <c r="E18" s="189"/>
      <c r="F18" s="3"/>
    </row>
    <row r="19" spans="1:6" x14ac:dyDescent="0.25">
      <c r="A19" s="3"/>
      <c r="B19" s="115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ht="15.75" x14ac:dyDescent="0.25">
      <c r="A22" s="183" t="s">
        <v>177</v>
      </c>
      <c r="B22" s="183"/>
      <c r="C22" s="183"/>
      <c r="D22" s="183"/>
      <c r="E22" s="183"/>
      <c r="F22" s="3"/>
    </row>
    <row r="23" spans="1:6" ht="15.75" thickBot="1" x14ac:dyDescent="0.3">
      <c r="A23" s="2"/>
      <c r="B23" s="2"/>
      <c r="C23" s="2"/>
      <c r="D23" s="2"/>
      <c r="E23" s="2"/>
      <c r="F23" s="3"/>
    </row>
    <row r="24" spans="1:6" ht="63.75" thickBot="1" x14ac:dyDescent="0.3">
      <c r="A24" s="4" t="s">
        <v>178</v>
      </c>
      <c r="B24" s="5" t="s">
        <v>198</v>
      </c>
      <c r="C24" s="5" t="s">
        <v>199</v>
      </c>
      <c r="D24" s="5" t="s">
        <v>64</v>
      </c>
      <c r="E24" s="5" t="s">
        <v>187</v>
      </c>
      <c r="F24" s="3"/>
    </row>
    <row r="25" spans="1:6" ht="16.5" thickBot="1" x14ac:dyDescent="0.3">
      <c r="A25" s="116" t="s">
        <v>107</v>
      </c>
      <c r="B25" s="117"/>
      <c r="C25" s="117"/>
      <c r="D25" s="117"/>
      <c r="E25" s="118"/>
      <c r="F25" s="3"/>
    </row>
    <row r="26" spans="1:6" ht="16.5" thickBot="1" x14ac:dyDescent="0.3">
      <c r="A26" s="81" t="s">
        <v>108</v>
      </c>
      <c r="B26" s="13">
        <v>172</v>
      </c>
      <c r="C26" s="80">
        <v>52</v>
      </c>
      <c r="D26" s="7">
        <f>('Výkaz výměr'!C20)</f>
        <v>0</v>
      </c>
      <c r="E26" s="136">
        <f t="shared" ref="E26:E28" si="6">B26*C26*D26</f>
        <v>0</v>
      </c>
      <c r="F26" s="3"/>
    </row>
    <row r="27" spans="1:6" ht="16.5" thickBot="1" x14ac:dyDescent="0.3">
      <c r="A27" s="81" t="s">
        <v>108</v>
      </c>
      <c r="B27" s="13">
        <v>356</v>
      </c>
      <c r="C27" s="80">
        <v>104</v>
      </c>
      <c r="D27" s="7">
        <f>('Výkaz výměr'!C20)</f>
        <v>0</v>
      </c>
      <c r="E27" s="136">
        <f t="shared" si="6"/>
        <v>0</v>
      </c>
      <c r="F27" s="3"/>
    </row>
    <row r="28" spans="1:6" ht="16.5" thickBot="1" x14ac:dyDescent="0.3">
      <c r="A28" s="81" t="s">
        <v>108</v>
      </c>
      <c r="B28" s="13">
        <v>255</v>
      </c>
      <c r="C28" s="80">
        <v>156</v>
      </c>
      <c r="D28" s="7">
        <f>('Výkaz výměr'!C20)</f>
        <v>0</v>
      </c>
      <c r="E28" s="136">
        <f t="shared" si="6"/>
        <v>0</v>
      </c>
      <c r="F28" s="3"/>
    </row>
    <row r="29" spans="1:6" ht="16.5" thickBot="1" x14ac:dyDescent="0.3">
      <c r="A29" s="81" t="s">
        <v>179</v>
      </c>
      <c r="B29" s="13">
        <v>19</v>
      </c>
      <c r="C29" s="80">
        <v>26</v>
      </c>
      <c r="D29" s="7">
        <f>('Výkaz výměr'!C21)</f>
        <v>0</v>
      </c>
      <c r="E29" s="136">
        <f t="shared" ref="E29:E37" si="7">B29*C29*D29</f>
        <v>0</v>
      </c>
      <c r="F29" s="3"/>
    </row>
    <row r="30" spans="1:6" ht="16.5" thickBot="1" x14ac:dyDescent="0.3">
      <c r="A30" s="81" t="s">
        <v>179</v>
      </c>
      <c r="B30" s="13">
        <v>344</v>
      </c>
      <c r="C30" s="80">
        <v>52</v>
      </c>
      <c r="D30" s="7">
        <f>('Výkaz výměr'!C21)</f>
        <v>0</v>
      </c>
      <c r="E30" s="136">
        <f t="shared" ref="E30:E32" si="8">B30*C30*D30</f>
        <v>0</v>
      </c>
      <c r="F30" s="3"/>
    </row>
    <row r="31" spans="1:6" ht="16.5" thickBot="1" x14ac:dyDescent="0.3">
      <c r="A31" s="81" t="s">
        <v>179</v>
      </c>
      <c r="B31" s="13">
        <v>380</v>
      </c>
      <c r="C31" s="80">
        <v>104</v>
      </c>
      <c r="D31" s="7">
        <f>('Výkaz výměr'!C21)</f>
        <v>0</v>
      </c>
      <c r="E31" s="136">
        <f t="shared" si="8"/>
        <v>0</v>
      </c>
      <c r="F31" s="3"/>
    </row>
    <row r="32" spans="1:6" ht="16.5" thickBot="1" x14ac:dyDescent="0.3">
      <c r="A32" s="81" t="s">
        <v>179</v>
      </c>
      <c r="B32" s="13">
        <v>34</v>
      </c>
      <c r="C32" s="80">
        <v>156</v>
      </c>
      <c r="D32" s="7">
        <f>('Výkaz výměr'!C21)</f>
        <v>0</v>
      </c>
      <c r="E32" s="136">
        <f t="shared" si="8"/>
        <v>0</v>
      </c>
      <c r="F32" s="3"/>
    </row>
    <row r="33" spans="1:6" ht="16.5" thickBot="1" x14ac:dyDescent="0.3">
      <c r="A33" s="81" t="s">
        <v>180</v>
      </c>
      <c r="B33" s="13">
        <v>315</v>
      </c>
      <c r="C33" s="80">
        <v>26</v>
      </c>
      <c r="D33" s="7">
        <f>('Výkaz výměr'!C22)</f>
        <v>0</v>
      </c>
      <c r="E33" s="136">
        <f t="shared" si="7"/>
        <v>0</v>
      </c>
      <c r="F33" s="3"/>
    </row>
    <row r="34" spans="1:6" ht="16.5" thickBot="1" x14ac:dyDescent="0.3">
      <c r="A34" s="81" t="s">
        <v>181</v>
      </c>
      <c r="B34" s="13">
        <v>38</v>
      </c>
      <c r="C34" s="6">
        <v>26</v>
      </c>
      <c r="D34" s="7">
        <f>('Výkaz výměr'!C23)</f>
        <v>0</v>
      </c>
      <c r="E34" s="136">
        <f t="shared" si="7"/>
        <v>0</v>
      </c>
      <c r="F34" s="3"/>
    </row>
    <row r="35" spans="1:6" ht="16.5" thickBot="1" x14ac:dyDescent="0.3">
      <c r="A35" s="81" t="s">
        <v>181</v>
      </c>
      <c r="B35" s="13">
        <v>131</v>
      </c>
      <c r="C35" s="6">
        <v>18</v>
      </c>
      <c r="D35" s="7">
        <f>('Výkaz výměr'!C23)</f>
        <v>0</v>
      </c>
      <c r="E35" s="136">
        <f t="shared" ref="E35" si="9">B35*C35*D35</f>
        <v>0</v>
      </c>
      <c r="F35" s="3"/>
    </row>
    <row r="36" spans="1:6" ht="33" customHeight="1" thickBot="1" x14ac:dyDescent="0.3">
      <c r="A36" s="81" t="s">
        <v>113</v>
      </c>
      <c r="B36" s="13">
        <v>573</v>
      </c>
      <c r="C36" s="6">
        <v>52</v>
      </c>
      <c r="D36" s="7">
        <f>('Výkaz výměr'!C24)</f>
        <v>0</v>
      </c>
      <c r="E36" s="136">
        <f t="shared" ref="E36" si="10">B36*C36*D36</f>
        <v>0</v>
      </c>
      <c r="F36" s="3"/>
    </row>
    <row r="37" spans="1:6" ht="16.5" thickBot="1" x14ac:dyDescent="0.3">
      <c r="A37" s="81" t="s">
        <v>182</v>
      </c>
      <c r="B37" s="13">
        <v>72</v>
      </c>
      <c r="C37" s="6">
        <v>26</v>
      </c>
      <c r="D37" s="7">
        <f>('Výkaz výměr'!C25)</f>
        <v>0</v>
      </c>
      <c r="E37" s="136">
        <f t="shared" si="7"/>
        <v>0</v>
      </c>
      <c r="F37" s="3"/>
    </row>
    <row r="38" spans="1:6" ht="16.5" thickBot="1" x14ac:dyDescent="0.3">
      <c r="A38" s="81" t="s">
        <v>196</v>
      </c>
      <c r="B38" s="13">
        <v>112</v>
      </c>
      <c r="C38" s="6">
        <v>26</v>
      </c>
      <c r="D38" s="7">
        <f>('Výkaz výměr'!C26)</f>
        <v>0</v>
      </c>
      <c r="E38" s="136">
        <f t="shared" ref="E38" si="11">B38*C38*D38</f>
        <v>0</v>
      </c>
      <c r="F38" s="3"/>
    </row>
    <row r="39" spans="1:6" ht="16.5" thickBot="1" x14ac:dyDescent="0.3">
      <c r="A39" s="81" t="s">
        <v>196</v>
      </c>
      <c r="B39" s="13">
        <v>40</v>
      </c>
      <c r="C39" s="6">
        <v>13</v>
      </c>
      <c r="D39" s="7">
        <f>('Výkaz výměr'!C26)</f>
        <v>0</v>
      </c>
      <c r="E39" s="136">
        <f t="shared" ref="E39" si="12">B39*C39*D39</f>
        <v>0</v>
      </c>
      <c r="F39" s="3"/>
    </row>
    <row r="40" spans="1:6" ht="32.25" customHeight="1" thickBot="1" x14ac:dyDescent="0.3">
      <c r="A40" s="81" t="s">
        <v>117</v>
      </c>
      <c r="B40" s="13">
        <v>201</v>
      </c>
      <c r="C40" s="6">
        <v>4</v>
      </c>
      <c r="D40" s="7">
        <f>('Výkaz výměr'!C27)</f>
        <v>0</v>
      </c>
      <c r="E40" s="136">
        <f t="shared" ref="E40" si="13">B40*C40*D40</f>
        <v>0</v>
      </c>
      <c r="F40" s="3"/>
    </row>
    <row r="41" spans="1:6" ht="16.5" thickBot="1" x14ac:dyDescent="0.3">
      <c r="A41" s="120" t="s">
        <v>188</v>
      </c>
      <c r="B41" s="119"/>
      <c r="C41" s="119"/>
      <c r="D41" s="119"/>
      <c r="E41" s="137"/>
      <c r="F41" s="3"/>
    </row>
    <row r="42" spans="1:6" ht="16.5" thickBot="1" x14ac:dyDescent="0.3">
      <c r="A42" s="81" t="s">
        <v>189</v>
      </c>
      <c r="B42" s="6">
        <v>6</v>
      </c>
      <c r="C42" s="6">
        <v>104</v>
      </c>
      <c r="D42" s="82">
        <f>('Výkaz výměr'!C29)</f>
        <v>0</v>
      </c>
      <c r="E42" s="138">
        <f t="shared" ref="E42:E44" si="14">B42*C42*D42</f>
        <v>0</v>
      </c>
      <c r="F42" s="3"/>
    </row>
    <row r="43" spans="1:6" ht="16.5" thickBot="1" x14ac:dyDescent="0.3">
      <c r="A43" s="81" t="s">
        <v>189</v>
      </c>
      <c r="B43" s="6">
        <v>7</v>
      </c>
      <c r="C43" s="6">
        <v>156</v>
      </c>
      <c r="D43" s="82">
        <f>('Výkaz výměr'!C29)</f>
        <v>0</v>
      </c>
      <c r="E43" s="139">
        <f t="shared" ref="E43" si="15">B43*C43*D43</f>
        <v>0</v>
      </c>
      <c r="F43" s="3"/>
    </row>
    <row r="44" spans="1:6" ht="20.25" customHeight="1" thickBot="1" x14ac:dyDescent="0.3">
      <c r="A44" s="81" t="s">
        <v>192</v>
      </c>
      <c r="B44" s="6">
        <v>10</v>
      </c>
      <c r="C44" s="6">
        <v>104</v>
      </c>
      <c r="D44" s="82">
        <f>('Výkaz výměr'!C30)</f>
        <v>0</v>
      </c>
      <c r="E44" s="139">
        <f t="shared" si="14"/>
        <v>0</v>
      </c>
      <c r="F44" s="3"/>
    </row>
    <row r="45" spans="1:6" ht="20.25" customHeight="1" thickBot="1" x14ac:dyDescent="0.3">
      <c r="A45" s="81" t="s">
        <v>193</v>
      </c>
      <c r="B45" s="6">
        <v>3</v>
      </c>
      <c r="C45" s="6">
        <v>12</v>
      </c>
      <c r="D45" s="82">
        <f>('Výkaz výměr'!C31)</f>
        <v>0</v>
      </c>
      <c r="E45" s="139">
        <f t="shared" ref="E45" si="16">B45*C45*D45</f>
        <v>0</v>
      </c>
      <c r="F45" s="3"/>
    </row>
    <row r="46" spans="1:6" ht="20.25" customHeight="1" thickBot="1" x14ac:dyDescent="0.3">
      <c r="A46" s="81" t="s">
        <v>194</v>
      </c>
      <c r="B46" s="6">
        <v>5</v>
      </c>
      <c r="C46" s="6">
        <v>26</v>
      </c>
      <c r="D46" s="82">
        <f>('Výkaz výměr'!C31)</f>
        <v>0</v>
      </c>
      <c r="E46" s="139">
        <f t="shared" ref="E46:E47" si="17">B46*C46*D46</f>
        <v>0</v>
      </c>
      <c r="F46" s="3"/>
    </row>
    <row r="47" spans="1:6" ht="31.5" customHeight="1" thickBot="1" x14ac:dyDescent="0.3">
      <c r="A47" s="81" t="s">
        <v>195</v>
      </c>
      <c r="B47" s="6">
        <v>4</v>
      </c>
      <c r="C47" s="6">
        <v>26</v>
      </c>
      <c r="D47" s="82">
        <f>('Výkaz výměr'!C32)</f>
        <v>0</v>
      </c>
      <c r="E47" s="139">
        <f t="shared" si="17"/>
        <v>0</v>
      </c>
      <c r="F47" s="3"/>
    </row>
    <row r="48" spans="1:6" ht="20.25" customHeight="1" thickBot="1" x14ac:dyDescent="0.3">
      <c r="A48" s="81" t="s">
        <v>197</v>
      </c>
      <c r="B48" s="6">
        <v>6</v>
      </c>
      <c r="C48" s="6">
        <v>26</v>
      </c>
      <c r="D48" s="82">
        <f>('Výkaz výměr'!C33)</f>
        <v>0</v>
      </c>
      <c r="E48" s="139">
        <f t="shared" ref="E48" si="18">B48*C48*D48</f>
        <v>0</v>
      </c>
      <c r="F48" s="3"/>
    </row>
    <row r="49" spans="1:6" ht="16.5" thickBot="1" x14ac:dyDescent="0.3">
      <c r="A49" s="120" t="s">
        <v>183</v>
      </c>
      <c r="B49" s="121"/>
      <c r="C49" s="121"/>
      <c r="D49" s="121"/>
      <c r="E49" s="137"/>
      <c r="F49" s="3"/>
    </row>
    <row r="50" spans="1:6" ht="16.5" thickBot="1" x14ac:dyDescent="0.3">
      <c r="A50" s="81" t="s">
        <v>298</v>
      </c>
      <c r="B50" s="13">
        <v>4736</v>
      </c>
      <c r="C50" s="6">
        <v>18</v>
      </c>
      <c r="D50" s="82">
        <f>('Výkaz výměr'!C35)</f>
        <v>0</v>
      </c>
      <c r="E50" s="139">
        <f t="shared" ref="E50" si="19">B50*C50*D50</f>
        <v>0</v>
      </c>
      <c r="F50" s="130"/>
    </row>
    <row r="51" spans="1:6" ht="16.5" thickBot="1" x14ac:dyDescent="0.3">
      <c r="A51" s="81" t="s">
        <v>200</v>
      </c>
      <c r="B51" s="13">
        <v>1054</v>
      </c>
      <c r="C51" s="6">
        <v>18</v>
      </c>
      <c r="D51" s="82">
        <f>('Výkaz výměr'!C36)</f>
        <v>0</v>
      </c>
      <c r="E51" s="139">
        <f t="shared" ref="E51" si="20">B51*C51*D51</f>
        <v>0</v>
      </c>
      <c r="F51" s="130"/>
    </row>
    <row r="52" spans="1:6" ht="16.5" thickBot="1" x14ac:dyDescent="0.3">
      <c r="A52" s="184" t="s">
        <v>184</v>
      </c>
      <c r="B52" s="185"/>
      <c r="C52" s="185"/>
      <c r="D52" s="186"/>
      <c r="E52" s="175">
        <f>SUM(E26:E40,E42:E48,E50:E51)</f>
        <v>0</v>
      </c>
      <c r="F52" s="130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ht="15.75" x14ac:dyDescent="0.25">
      <c r="A55" s="183" t="s">
        <v>51</v>
      </c>
      <c r="B55" s="183"/>
      <c r="C55" s="183"/>
      <c r="D55" s="183"/>
      <c r="E55" s="183"/>
      <c r="F55" s="8"/>
    </row>
    <row r="56" spans="1:6" ht="15.75" thickBot="1" x14ac:dyDescent="0.3">
      <c r="A56" s="2"/>
      <c r="B56" s="2"/>
      <c r="C56" s="2"/>
      <c r="D56" s="2"/>
      <c r="E56" s="2"/>
      <c r="F56" s="8"/>
    </row>
    <row r="57" spans="1:6" ht="95.25" thickBot="1" x14ac:dyDescent="0.3">
      <c r="A57" s="10" t="s">
        <v>59</v>
      </c>
      <c r="B57" s="11" t="s">
        <v>282</v>
      </c>
      <c r="C57" s="11" t="s">
        <v>60</v>
      </c>
      <c r="D57" s="11" t="s">
        <v>52</v>
      </c>
      <c r="E57" s="11" t="s">
        <v>61</v>
      </c>
      <c r="F57" s="8"/>
    </row>
    <row r="58" spans="1:6" ht="16.5" thickBot="1" x14ac:dyDescent="0.3">
      <c r="A58" s="122" t="s">
        <v>201</v>
      </c>
      <c r="B58" s="286"/>
      <c r="C58" s="286"/>
      <c r="D58" s="286"/>
      <c r="E58" s="287"/>
      <c r="F58" s="8"/>
    </row>
    <row r="59" spans="1:6" ht="15.75" x14ac:dyDescent="0.25">
      <c r="A59" s="288" t="s">
        <v>68</v>
      </c>
      <c r="B59" s="89">
        <v>1461</v>
      </c>
      <c r="C59" s="86">
        <v>12</v>
      </c>
      <c r="D59" s="87">
        <f>('Výkaz výměr'!C46)</f>
        <v>0</v>
      </c>
      <c r="E59" s="140">
        <f t="shared" ref="E59" si="21">B59*C59*D59</f>
        <v>0</v>
      </c>
      <c r="F59" s="8"/>
    </row>
    <row r="60" spans="1:6" ht="15.75" x14ac:dyDescent="0.25">
      <c r="A60" s="289" t="s">
        <v>69</v>
      </c>
      <c r="B60" s="90">
        <v>7013</v>
      </c>
      <c r="C60" s="84">
        <v>12</v>
      </c>
      <c r="D60" s="85">
        <f>('Výkaz výměr'!C47)</f>
        <v>0</v>
      </c>
      <c r="E60" s="141">
        <f t="shared" ref="E60:E64" si="22">B60*C60*D60</f>
        <v>0</v>
      </c>
      <c r="F60" s="8"/>
    </row>
    <row r="61" spans="1:6" ht="15.75" x14ac:dyDescent="0.25">
      <c r="A61" s="289" t="s">
        <v>123</v>
      </c>
      <c r="B61" s="90">
        <v>1438</v>
      </c>
      <c r="C61" s="84">
        <v>12</v>
      </c>
      <c r="D61" s="85">
        <f>('Výkaz výměr'!C48)</f>
        <v>0</v>
      </c>
      <c r="E61" s="141">
        <f t="shared" si="22"/>
        <v>0</v>
      </c>
      <c r="F61" s="8"/>
    </row>
    <row r="62" spans="1:6" ht="15.75" x14ac:dyDescent="0.25">
      <c r="A62" s="289" t="s">
        <v>70</v>
      </c>
      <c r="B62" s="90">
        <v>4424</v>
      </c>
      <c r="C62" s="84">
        <v>12</v>
      </c>
      <c r="D62" s="85">
        <f>('Výkaz výměr'!C49)</f>
        <v>0</v>
      </c>
      <c r="E62" s="141">
        <f t="shared" si="22"/>
        <v>0</v>
      </c>
      <c r="F62" s="8"/>
    </row>
    <row r="63" spans="1:6" ht="15.75" x14ac:dyDescent="0.25">
      <c r="A63" s="289" t="s">
        <v>103</v>
      </c>
      <c r="B63" s="123">
        <v>1</v>
      </c>
      <c r="C63" s="124">
        <v>12</v>
      </c>
      <c r="D63" s="125">
        <f>('Výkaz výměr'!C50)</f>
        <v>0</v>
      </c>
      <c r="E63" s="144">
        <f t="shared" si="22"/>
        <v>0</v>
      </c>
      <c r="F63" s="126"/>
    </row>
    <row r="64" spans="1:6" ht="16.5" thickBot="1" x14ac:dyDescent="0.3">
      <c r="A64" s="290" t="s">
        <v>36</v>
      </c>
      <c r="B64" s="91">
        <v>1399</v>
      </c>
      <c r="C64" s="14">
        <v>12</v>
      </c>
      <c r="D64" s="88">
        <f>('Výkaz výměr'!C51)</f>
        <v>0</v>
      </c>
      <c r="E64" s="142">
        <f t="shared" si="22"/>
        <v>0</v>
      </c>
      <c r="F64" s="8"/>
    </row>
    <row r="65" spans="1:6" ht="15.75" x14ac:dyDescent="0.25">
      <c r="A65" s="291" t="s">
        <v>202</v>
      </c>
      <c r="B65" s="292"/>
      <c r="C65" s="292"/>
      <c r="D65" s="292"/>
      <c r="E65" s="293"/>
      <c r="F65" s="8"/>
    </row>
    <row r="66" spans="1:6" ht="15.75" x14ac:dyDescent="0.25">
      <c r="A66" s="289" t="s">
        <v>125</v>
      </c>
      <c r="B66" s="90">
        <v>486</v>
      </c>
      <c r="C66" s="84">
        <v>12</v>
      </c>
      <c r="D66" s="85">
        <f>('Výkaz výměr'!C53)</f>
        <v>0</v>
      </c>
      <c r="E66" s="141">
        <f t="shared" ref="E66:E75" si="23">B66*C66*D66</f>
        <v>0</v>
      </c>
      <c r="F66" s="8"/>
    </row>
    <row r="67" spans="1:6" ht="15.75" x14ac:dyDescent="0.25">
      <c r="A67" s="289" t="s">
        <v>126</v>
      </c>
      <c r="B67" s="90">
        <v>407</v>
      </c>
      <c r="C67" s="84">
        <v>12</v>
      </c>
      <c r="D67" s="85">
        <f>('Výkaz výměr'!C54)</f>
        <v>0</v>
      </c>
      <c r="E67" s="141">
        <f t="shared" si="23"/>
        <v>0</v>
      </c>
      <c r="F67" s="8"/>
    </row>
    <row r="68" spans="1:6" ht="15.75" x14ac:dyDescent="0.25">
      <c r="A68" s="289" t="s">
        <v>127</v>
      </c>
      <c r="B68" s="123">
        <v>227</v>
      </c>
      <c r="C68" s="124">
        <v>12</v>
      </c>
      <c r="D68" s="125">
        <f>('Výkaz výměr'!C55)</f>
        <v>0</v>
      </c>
      <c r="E68" s="144">
        <f t="shared" si="23"/>
        <v>0</v>
      </c>
      <c r="F68" s="126"/>
    </row>
    <row r="69" spans="1:6" ht="15.75" x14ac:dyDescent="0.25">
      <c r="A69" s="289" t="s">
        <v>112</v>
      </c>
      <c r="B69" s="123">
        <v>1</v>
      </c>
      <c r="C69" s="124">
        <v>12</v>
      </c>
      <c r="D69" s="125">
        <f>('Výkaz výměr'!C56)</f>
        <v>0</v>
      </c>
      <c r="E69" s="144">
        <f t="shared" si="23"/>
        <v>0</v>
      </c>
      <c r="F69" s="126"/>
    </row>
    <row r="70" spans="1:6" ht="31.5" x14ac:dyDescent="0.25">
      <c r="A70" s="289" t="s">
        <v>128</v>
      </c>
      <c r="B70" s="123">
        <v>352</v>
      </c>
      <c r="C70" s="124">
        <v>12</v>
      </c>
      <c r="D70" s="125">
        <f>('Výkaz výměr'!C57)</f>
        <v>0</v>
      </c>
      <c r="E70" s="144">
        <f t="shared" si="23"/>
        <v>0</v>
      </c>
      <c r="F70" s="126"/>
    </row>
    <row r="71" spans="1:6" ht="15.75" x14ac:dyDescent="0.25">
      <c r="A71" s="289" t="s">
        <v>129</v>
      </c>
      <c r="B71" s="123">
        <v>1</v>
      </c>
      <c r="C71" s="124">
        <v>12</v>
      </c>
      <c r="D71" s="125">
        <f>('Výkaz výměr'!C58)</f>
        <v>0</v>
      </c>
      <c r="E71" s="144">
        <f t="shared" si="23"/>
        <v>0</v>
      </c>
      <c r="F71" s="126"/>
    </row>
    <row r="72" spans="1:6" ht="15.75" x14ac:dyDescent="0.25">
      <c r="A72" s="289" t="s">
        <v>130</v>
      </c>
      <c r="B72" s="123">
        <v>1</v>
      </c>
      <c r="C72" s="124">
        <v>12</v>
      </c>
      <c r="D72" s="125">
        <f>('Výkaz výměr'!C59)</f>
        <v>0</v>
      </c>
      <c r="E72" s="144">
        <f t="shared" si="23"/>
        <v>0</v>
      </c>
      <c r="F72" s="126"/>
    </row>
    <row r="73" spans="1:6" ht="15.75" x14ac:dyDescent="0.25">
      <c r="A73" s="289" t="s">
        <v>295</v>
      </c>
      <c r="B73" s="123">
        <v>4736</v>
      </c>
      <c r="C73" s="124">
        <v>12</v>
      </c>
      <c r="D73" s="125">
        <f>('Výkaz výměr'!C60)</f>
        <v>0</v>
      </c>
      <c r="E73" s="144">
        <f t="shared" si="23"/>
        <v>0</v>
      </c>
      <c r="F73" s="126"/>
    </row>
    <row r="74" spans="1:6" ht="15.75" x14ac:dyDescent="0.25">
      <c r="A74" s="289" t="s">
        <v>296</v>
      </c>
      <c r="B74" s="123">
        <v>1054</v>
      </c>
      <c r="C74" s="124">
        <v>12</v>
      </c>
      <c r="D74" s="125">
        <f>('Výkaz výměr'!C61)</f>
        <v>0</v>
      </c>
      <c r="E74" s="144">
        <f t="shared" si="23"/>
        <v>0</v>
      </c>
      <c r="F74" s="126"/>
    </row>
    <row r="75" spans="1:6" ht="30.75" customHeight="1" thickBot="1" x14ac:dyDescent="0.3">
      <c r="A75" s="294" t="s">
        <v>132</v>
      </c>
      <c r="B75" s="127">
        <v>201</v>
      </c>
      <c r="C75" s="128">
        <v>12</v>
      </c>
      <c r="D75" s="129">
        <f>('Výkaz výměr'!C62)</f>
        <v>0</v>
      </c>
      <c r="E75" s="145">
        <f t="shared" si="23"/>
        <v>0</v>
      </c>
      <c r="F75" s="126"/>
    </row>
    <row r="76" spans="1:6" ht="16.5" thickBot="1" x14ac:dyDescent="0.3">
      <c r="A76" s="190" t="s">
        <v>53</v>
      </c>
      <c r="B76" s="191"/>
      <c r="C76" s="191"/>
      <c r="D76" s="192"/>
      <c r="E76" s="143">
        <f>SUM(E59:E75)</f>
        <v>0</v>
      </c>
      <c r="F76" s="126"/>
    </row>
    <row r="77" spans="1:6" x14ac:dyDescent="0.25">
      <c r="A77" s="8"/>
      <c r="B77" s="8"/>
      <c r="C77" s="8"/>
      <c r="D77" s="8"/>
      <c r="E77" s="8"/>
      <c r="F77" s="8"/>
    </row>
    <row r="78" spans="1:6" x14ac:dyDescent="0.25">
      <c r="A78" s="8"/>
      <c r="B78" s="8"/>
      <c r="C78" s="8"/>
      <c r="D78" s="8"/>
      <c r="E78" s="8"/>
      <c r="F78" s="8"/>
    </row>
    <row r="79" spans="1:6" x14ac:dyDescent="0.25">
      <c r="A79" s="8"/>
      <c r="B79" s="8"/>
      <c r="C79" s="8"/>
      <c r="D79" s="8"/>
      <c r="E79" s="8"/>
      <c r="F79" s="8"/>
    </row>
    <row r="80" spans="1:6" x14ac:dyDescent="0.25">
      <c r="A80" s="2"/>
      <c r="B80" s="2"/>
      <c r="C80" s="2"/>
      <c r="D80" s="2"/>
      <c r="E80" s="2"/>
      <c r="F80" s="8"/>
    </row>
    <row r="81" spans="1:6" ht="15.75" x14ac:dyDescent="0.25">
      <c r="A81" s="178" t="s">
        <v>38</v>
      </c>
      <c r="B81" s="178"/>
      <c r="C81" s="178"/>
      <c r="D81" s="178"/>
      <c r="E81" s="2"/>
      <c r="F81" s="8"/>
    </row>
    <row r="82" spans="1:6" ht="15.75" thickBot="1" x14ac:dyDescent="0.3">
      <c r="A82" s="2"/>
      <c r="B82" s="2"/>
      <c r="C82" s="2"/>
      <c r="D82" s="2"/>
      <c r="E82" s="2"/>
      <c r="F82" s="8"/>
    </row>
    <row r="83" spans="1:6" ht="32.25" thickBot="1" x14ac:dyDescent="0.3">
      <c r="A83" s="12" t="s">
        <v>54</v>
      </c>
      <c r="B83" s="5" t="s">
        <v>55</v>
      </c>
      <c r="C83" s="5" t="s">
        <v>56</v>
      </c>
      <c r="D83" s="5" t="s">
        <v>206</v>
      </c>
      <c r="E83" s="2"/>
      <c r="F83" s="8"/>
    </row>
    <row r="84" spans="1:6" ht="16.5" thickBot="1" x14ac:dyDescent="0.3">
      <c r="A84" s="245" t="s">
        <v>203</v>
      </c>
      <c r="B84" s="13">
        <v>200</v>
      </c>
      <c r="C84" s="9">
        <f>('Výkaz výměr'!C68)</f>
        <v>0</v>
      </c>
      <c r="D84" s="136">
        <f>B84*C84</f>
        <v>0</v>
      </c>
      <c r="E84" s="2"/>
      <c r="F84" s="8"/>
    </row>
    <row r="85" spans="1:6" ht="16.5" thickBot="1" x14ac:dyDescent="0.3">
      <c r="A85" s="180" t="s">
        <v>57</v>
      </c>
      <c r="B85" s="181"/>
      <c r="C85" s="182"/>
      <c r="D85" s="146">
        <f>SUM(D84:D84)</f>
        <v>0</v>
      </c>
      <c r="E85" s="2"/>
      <c r="F85" s="8"/>
    </row>
    <row r="86" spans="1:6" x14ac:dyDescent="0.25">
      <c r="A86" s="2"/>
      <c r="B86" s="2"/>
      <c r="C86" s="2"/>
      <c r="D86" s="2"/>
      <c r="E86" s="2"/>
      <c r="F86" s="8"/>
    </row>
    <row r="87" spans="1:6" x14ac:dyDescent="0.25">
      <c r="A87" s="2"/>
      <c r="B87" s="2"/>
      <c r="C87" s="2"/>
      <c r="D87" s="2"/>
      <c r="E87" s="2"/>
      <c r="F87" s="8"/>
    </row>
    <row r="88" spans="1:6" ht="15.75" x14ac:dyDescent="0.25">
      <c r="A88" s="183" t="s">
        <v>75</v>
      </c>
      <c r="B88" s="183"/>
      <c r="C88" s="183"/>
      <c r="D88" s="183"/>
      <c r="E88" s="183"/>
      <c r="F88" s="8"/>
    </row>
    <row r="89" spans="1:6" ht="16.5" thickBot="1" x14ac:dyDescent="0.3">
      <c r="A89" s="77"/>
      <c r="B89" s="77"/>
      <c r="C89" s="77"/>
      <c r="D89" s="77"/>
      <c r="E89" s="77"/>
      <c r="F89" s="8"/>
    </row>
    <row r="90" spans="1:6" ht="79.5" thickBot="1" x14ac:dyDescent="0.3">
      <c r="A90" s="4" t="s">
        <v>82</v>
      </c>
      <c r="B90" s="5" t="s">
        <v>215</v>
      </c>
      <c r="C90" s="5" t="s">
        <v>286</v>
      </c>
      <c r="D90" s="5" t="s">
        <v>206</v>
      </c>
      <c r="E90" s="77"/>
      <c r="F90" s="8"/>
    </row>
    <row r="91" spans="1:6" ht="96.75" customHeight="1" thickBot="1" x14ac:dyDescent="0.3">
      <c r="A91" s="242" t="s">
        <v>133</v>
      </c>
      <c r="B91" s="13">
        <v>500</v>
      </c>
      <c r="C91" s="9">
        <f>('Výkaz výměr'!C74)</f>
        <v>0</v>
      </c>
      <c r="D91" s="136">
        <f>B91*C91</f>
        <v>0</v>
      </c>
      <c r="E91" s="2"/>
      <c r="F91" s="8"/>
    </row>
    <row r="92" spans="1:6" ht="81.75" customHeight="1" thickBot="1" x14ac:dyDescent="0.3">
      <c r="A92" s="83" t="s">
        <v>135</v>
      </c>
      <c r="B92" s="157">
        <v>300</v>
      </c>
      <c r="C92" s="9">
        <f>('Výkaz výměr'!C75)</f>
        <v>0</v>
      </c>
      <c r="D92" s="136">
        <f t="shared" ref="D92:D93" si="24">B92*C92</f>
        <v>0</v>
      </c>
      <c r="E92" s="2"/>
      <c r="F92" s="8"/>
    </row>
    <row r="93" spans="1:6" ht="33" customHeight="1" thickBot="1" x14ac:dyDescent="0.3">
      <c r="A93" s="83" t="s">
        <v>136</v>
      </c>
      <c r="B93" s="157">
        <v>2900</v>
      </c>
      <c r="C93" s="92">
        <f>('Výkaz výměr'!C76)</f>
        <v>0</v>
      </c>
      <c r="D93" s="136">
        <f t="shared" si="24"/>
        <v>0</v>
      </c>
      <c r="E93" s="2"/>
      <c r="F93" s="8"/>
    </row>
    <row r="94" spans="1:6" ht="16.5" thickBot="1" x14ac:dyDescent="0.3">
      <c r="A94" s="180" t="s">
        <v>83</v>
      </c>
      <c r="B94" s="181"/>
      <c r="C94" s="182"/>
      <c r="D94" s="146">
        <f>SUM(D91:D93)</f>
        <v>0</v>
      </c>
      <c r="E94" s="2"/>
      <c r="F94" s="8"/>
    </row>
    <row r="95" spans="1:6" x14ac:dyDescent="0.25">
      <c r="A95" s="8"/>
      <c r="B95" s="8"/>
      <c r="C95" s="8"/>
      <c r="D95" s="8"/>
      <c r="E95" s="8"/>
      <c r="F95" s="8"/>
    </row>
    <row r="96" spans="1:6" x14ac:dyDescent="0.25">
      <c r="A96" s="8"/>
      <c r="B96" s="8"/>
      <c r="C96" s="8"/>
      <c r="D96" s="8"/>
      <c r="E96" s="8"/>
      <c r="F96" s="8"/>
    </row>
    <row r="97" spans="1:6" ht="15.75" x14ac:dyDescent="0.25">
      <c r="A97" s="219" t="s">
        <v>204</v>
      </c>
      <c r="B97" s="219"/>
      <c r="C97" s="219"/>
      <c r="D97" s="2"/>
      <c r="E97" s="8"/>
      <c r="F97" s="8"/>
    </row>
    <row r="98" spans="1:6" ht="16.5" thickBot="1" x14ac:dyDescent="0.3">
      <c r="A98" s="209"/>
      <c r="B98" s="209"/>
      <c r="C98" s="209"/>
      <c r="D98" s="2"/>
      <c r="E98" s="8"/>
      <c r="F98" s="8"/>
    </row>
    <row r="99" spans="1:6" ht="79.5" thickBot="1" x14ac:dyDescent="0.3">
      <c r="A99" s="254" t="s">
        <v>139</v>
      </c>
      <c r="B99" s="5" t="s">
        <v>217</v>
      </c>
      <c r="C99" s="221" t="s">
        <v>205</v>
      </c>
      <c r="D99" s="5" t="s">
        <v>206</v>
      </c>
      <c r="E99" s="8"/>
      <c r="F99" s="8"/>
    </row>
    <row r="100" spans="1:6" ht="61.5" customHeight="1" thickBot="1" x14ac:dyDescent="0.3">
      <c r="A100" s="242" t="s">
        <v>139</v>
      </c>
      <c r="B100" s="243">
        <v>20</v>
      </c>
      <c r="C100" s="295">
        <f>('Výkaz výměr'!C83)</f>
        <v>0</v>
      </c>
      <c r="D100" s="136">
        <f>B100*C100</f>
        <v>0</v>
      </c>
      <c r="E100" s="8"/>
      <c r="F100" s="8"/>
    </row>
    <row r="101" spans="1:6" ht="16.5" thickBot="1" x14ac:dyDescent="0.3">
      <c r="A101" s="180" t="s">
        <v>209</v>
      </c>
      <c r="B101" s="181"/>
      <c r="C101" s="182"/>
      <c r="D101" s="146">
        <f>SUM(D100)</f>
        <v>0</v>
      </c>
      <c r="E101" s="8"/>
      <c r="F101" s="8"/>
    </row>
    <row r="102" spans="1:6" ht="46.5" customHeight="1" x14ac:dyDescent="0.25">
      <c r="A102" s="250" t="s">
        <v>214</v>
      </c>
      <c r="B102" s="255"/>
      <c r="C102" s="255"/>
      <c r="D102" s="8"/>
      <c r="E102" s="8"/>
      <c r="F102" s="8"/>
    </row>
    <row r="103" spans="1:6" x14ac:dyDescent="0.25">
      <c r="A103" s="8"/>
      <c r="B103" s="8"/>
      <c r="C103" s="8"/>
      <c r="D103" s="8"/>
      <c r="E103" s="8"/>
      <c r="F103" s="8"/>
    </row>
    <row r="104" spans="1:6" x14ac:dyDescent="0.25">
      <c r="A104" s="8"/>
      <c r="B104" s="8"/>
      <c r="C104" s="8"/>
      <c r="D104" s="8"/>
      <c r="E104" s="8"/>
      <c r="F104" s="8"/>
    </row>
    <row r="105" spans="1:6" ht="15.75" x14ac:dyDescent="0.25">
      <c r="A105" s="219" t="s">
        <v>207</v>
      </c>
      <c r="B105" s="219"/>
      <c r="C105" s="219"/>
      <c r="D105" s="2"/>
      <c r="E105" s="8"/>
      <c r="F105" s="8"/>
    </row>
    <row r="106" spans="1:6" ht="16.5" thickBot="1" x14ac:dyDescent="0.3">
      <c r="A106" s="209"/>
      <c r="B106" s="209"/>
      <c r="C106" s="209"/>
      <c r="D106" s="2"/>
      <c r="E106" s="8"/>
      <c r="F106" s="8"/>
    </row>
    <row r="107" spans="1:6" ht="79.5" thickBot="1" x14ac:dyDescent="0.3">
      <c r="A107" s="254" t="s">
        <v>144</v>
      </c>
      <c r="B107" s="5" t="s">
        <v>217</v>
      </c>
      <c r="C107" s="221" t="s">
        <v>208</v>
      </c>
      <c r="D107" s="5" t="s">
        <v>206</v>
      </c>
      <c r="E107" s="8"/>
      <c r="F107" s="8"/>
    </row>
    <row r="108" spans="1:6" ht="52.5" customHeight="1" thickBot="1" x14ac:dyDescent="0.3">
      <c r="A108" s="242" t="s">
        <v>144</v>
      </c>
      <c r="B108" s="243">
        <v>8</v>
      </c>
      <c r="C108" s="295">
        <f>('Výkaz výměr'!C89)</f>
        <v>0</v>
      </c>
      <c r="D108" s="136">
        <f>B108*C108</f>
        <v>0</v>
      </c>
      <c r="E108" s="8"/>
      <c r="F108" s="8"/>
    </row>
    <row r="109" spans="1:6" ht="16.5" customHeight="1" thickBot="1" x14ac:dyDescent="0.3">
      <c r="A109" s="180" t="s">
        <v>210</v>
      </c>
      <c r="B109" s="181"/>
      <c r="C109" s="182"/>
      <c r="D109" s="146">
        <f>SUM(D108)</f>
        <v>0</v>
      </c>
      <c r="E109" s="8"/>
      <c r="F109" s="8"/>
    </row>
    <row r="110" spans="1:6" x14ac:dyDescent="0.25">
      <c r="A110" s="8"/>
      <c r="B110" s="8"/>
      <c r="C110" s="8"/>
      <c r="D110" s="8"/>
      <c r="E110" s="8"/>
      <c r="F110" s="8"/>
    </row>
    <row r="111" spans="1:6" x14ac:dyDescent="0.25">
      <c r="A111" s="8"/>
      <c r="B111" s="8"/>
      <c r="C111" s="8"/>
      <c r="D111" s="8"/>
      <c r="E111" s="8"/>
      <c r="F111" s="8"/>
    </row>
    <row r="112" spans="1:6" x14ac:dyDescent="0.25">
      <c r="A112" s="2"/>
      <c r="B112" s="2"/>
      <c r="C112" s="2"/>
      <c r="D112" s="2"/>
      <c r="E112" s="2"/>
      <c r="F112" s="2"/>
    </row>
    <row r="113" spans="1:6" ht="15.75" x14ac:dyDescent="0.25">
      <c r="A113" s="219" t="s">
        <v>146</v>
      </c>
      <c r="B113" s="219"/>
      <c r="C113" s="219"/>
      <c r="D113" s="2"/>
      <c r="E113" s="2"/>
      <c r="F113" s="2"/>
    </row>
    <row r="114" spans="1:6" ht="16.5" thickBot="1" x14ac:dyDescent="0.3">
      <c r="A114" s="209"/>
      <c r="B114" s="209"/>
      <c r="C114" s="209"/>
      <c r="D114" s="2"/>
      <c r="E114" s="2"/>
      <c r="F114" s="2"/>
    </row>
    <row r="115" spans="1:6" ht="79.5" thickBot="1" x14ac:dyDescent="0.3">
      <c r="A115" s="254" t="s">
        <v>147</v>
      </c>
      <c r="B115" s="5" t="s">
        <v>211</v>
      </c>
      <c r="C115" s="221" t="s">
        <v>212</v>
      </c>
      <c r="D115" s="5" t="s">
        <v>206</v>
      </c>
      <c r="E115" s="2"/>
      <c r="F115" s="2"/>
    </row>
    <row r="116" spans="1:6" ht="134.25" customHeight="1" thickBot="1" x14ac:dyDescent="0.3">
      <c r="A116" s="242" t="s">
        <v>149</v>
      </c>
      <c r="B116" s="296">
        <v>2080</v>
      </c>
      <c r="C116" s="295">
        <f>('Výkaz výměr'!C95)</f>
        <v>0</v>
      </c>
      <c r="D116" s="136">
        <f>B116*C116</f>
        <v>0</v>
      </c>
      <c r="E116" s="2"/>
      <c r="F116" s="2"/>
    </row>
    <row r="117" spans="1:6" ht="16.5" customHeight="1" thickBot="1" x14ac:dyDescent="0.3">
      <c r="A117" s="180" t="s">
        <v>216</v>
      </c>
      <c r="B117" s="181"/>
      <c r="C117" s="182"/>
      <c r="D117" s="146">
        <f>SUM(D116)</f>
        <v>0</v>
      </c>
      <c r="E117" s="2"/>
      <c r="F117" s="2"/>
    </row>
    <row r="118" spans="1:6" ht="53.25" customHeight="1" thickBot="1" x14ac:dyDescent="0.3">
      <c r="A118" s="297" t="s">
        <v>151</v>
      </c>
      <c r="B118" s="298"/>
      <c r="C118" s="299"/>
      <c r="D118" s="2"/>
      <c r="E118" s="2"/>
      <c r="F118" s="2"/>
    </row>
    <row r="119" spans="1:6" ht="30.75" customHeight="1" thickBot="1" x14ac:dyDescent="0.3">
      <c r="A119" s="271" t="s">
        <v>152</v>
      </c>
      <c r="B119" s="298"/>
      <c r="C119" s="299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  <row r="121" spans="1:6" x14ac:dyDescent="0.25">
      <c r="A121" s="2"/>
      <c r="B121" s="2"/>
      <c r="C121" s="2"/>
      <c r="D121" s="2"/>
      <c r="E121" s="2"/>
      <c r="F121" s="2"/>
    </row>
    <row r="122" spans="1:6" x14ac:dyDescent="0.25">
      <c r="A122" s="2"/>
      <c r="B122" s="2"/>
      <c r="C122" s="2"/>
      <c r="D122" s="2"/>
      <c r="E122" s="2"/>
      <c r="F122" s="2"/>
    </row>
    <row r="123" spans="1:6" x14ac:dyDescent="0.25">
      <c r="A123" s="2"/>
      <c r="B123" s="2"/>
      <c r="C123" s="2"/>
      <c r="D123" s="2"/>
      <c r="E123" s="2"/>
      <c r="F123" s="2"/>
    </row>
    <row r="124" spans="1:6" ht="15.75" x14ac:dyDescent="0.25">
      <c r="A124" s="177" t="s">
        <v>218</v>
      </c>
      <c r="B124" s="177"/>
      <c r="C124" s="177"/>
      <c r="D124" s="177"/>
      <c r="E124" s="177"/>
      <c r="F124" s="177"/>
    </row>
    <row r="125" spans="1:6" ht="16.5" thickBot="1" x14ac:dyDescent="0.3">
      <c r="A125" s="93"/>
      <c r="B125" s="93"/>
      <c r="C125" s="93"/>
      <c r="D125" s="93"/>
      <c r="E125" s="93"/>
      <c r="F125" s="93"/>
    </row>
    <row r="126" spans="1:6" ht="16.5" customHeight="1" thickBot="1" x14ac:dyDescent="0.3">
      <c r="A126" s="203" t="s">
        <v>219</v>
      </c>
      <c r="B126" s="300"/>
      <c r="C126" s="300"/>
      <c r="D126" s="300"/>
      <c r="E126" s="300"/>
      <c r="F126" s="301"/>
    </row>
    <row r="127" spans="1:6" ht="32.25" thickBot="1" x14ac:dyDescent="0.3">
      <c r="A127" s="94" t="s">
        <v>220</v>
      </c>
      <c r="B127" s="4" t="s">
        <v>221</v>
      </c>
      <c r="C127" s="4" t="s">
        <v>222</v>
      </c>
      <c r="D127" s="5" t="s">
        <v>223</v>
      </c>
      <c r="E127" s="5" t="s">
        <v>224</v>
      </c>
      <c r="F127" s="5" t="s">
        <v>225</v>
      </c>
    </row>
    <row r="128" spans="1:6" ht="16.5" thickBot="1" x14ac:dyDescent="0.3">
      <c r="A128" s="95" t="s">
        <v>226</v>
      </c>
      <c r="B128" s="81" t="s">
        <v>235</v>
      </c>
      <c r="C128" s="80" t="s">
        <v>227</v>
      </c>
      <c r="D128" s="131">
        <v>2000</v>
      </c>
      <c r="E128" s="108">
        <f>('Výkaz výměr'!C105)</f>
        <v>0</v>
      </c>
      <c r="F128" s="147">
        <f t="shared" ref="F128" si="25">D128*E128</f>
        <v>0</v>
      </c>
    </row>
    <row r="129" spans="1:6" ht="16.5" thickBot="1" x14ac:dyDescent="0.3">
      <c r="A129" s="107" t="s">
        <v>259</v>
      </c>
      <c r="B129" s="302" t="s">
        <v>260</v>
      </c>
      <c r="C129" s="98" t="s">
        <v>227</v>
      </c>
      <c r="D129" s="132">
        <v>80</v>
      </c>
      <c r="E129" s="109">
        <f>('Výkaz výměr'!C106)</f>
        <v>0</v>
      </c>
      <c r="F129" s="148">
        <f t="shared" ref="F129:F137" si="26">D129*E129</f>
        <v>0</v>
      </c>
    </row>
    <row r="130" spans="1:6" ht="16.5" thickBot="1" x14ac:dyDescent="0.3">
      <c r="A130" s="96" t="s">
        <v>228</v>
      </c>
      <c r="B130" s="81" t="s">
        <v>229</v>
      </c>
      <c r="C130" s="97" t="s">
        <v>227</v>
      </c>
      <c r="D130" s="133">
        <v>1300</v>
      </c>
      <c r="E130" s="109">
        <f>('Výkaz výměr'!C107)</f>
        <v>0</v>
      </c>
      <c r="F130" s="149">
        <f t="shared" si="26"/>
        <v>0</v>
      </c>
    </row>
    <row r="131" spans="1:6" ht="16.5" thickBot="1" x14ac:dyDescent="0.3">
      <c r="A131" s="96" t="s">
        <v>261</v>
      </c>
      <c r="B131" s="81" t="s">
        <v>262</v>
      </c>
      <c r="C131" s="97" t="s">
        <v>227</v>
      </c>
      <c r="D131" s="133">
        <v>1</v>
      </c>
      <c r="E131" s="109">
        <f>('Výkaz výměr'!C108)</f>
        <v>0</v>
      </c>
      <c r="F131" s="149">
        <f t="shared" si="26"/>
        <v>0</v>
      </c>
    </row>
    <row r="132" spans="1:6" ht="16.5" thickBot="1" x14ac:dyDescent="0.3">
      <c r="A132" s="96" t="s">
        <v>233</v>
      </c>
      <c r="B132" s="78" t="s">
        <v>234</v>
      </c>
      <c r="C132" s="97" t="s">
        <v>227</v>
      </c>
      <c r="D132" s="133">
        <v>7</v>
      </c>
      <c r="E132" s="109">
        <f>('Výkaz výměr'!C109)</f>
        <v>0</v>
      </c>
      <c r="F132" s="149">
        <f t="shared" si="26"/>
        <v>0</v>
      </c>
    </row>
    <row r="133" spans="1:6" ht="16.5" thickBot="1" x14ac:dyDescent="0.3">
      <c r="A133" s="96" t="s">
        <v>236</v>
      </c>
      <c r="B133" s="83" t="s">
        <v>263</v>
      </c>
      <c r="C133" s="97" t="s">
        <v>227</v>
      </c>
      <c r="D133" s="133">
        <v>100</v>
      </c>
      <c r="E133" s="109">
        <f>('Výkaz výměr'!C110)</f>
        <v>0</v>
      </c>
      <c r="F133" s="149">
        <f t="shared" si="26"/>
        <v>0</v>
      </c>
    </row>
    <row r="134" spans="1:6" ht="16.5" thickBot="1" x14ac:dyDescent="0.3">
      <c r="A134" s="96" t="s">
        <v>230</v>
      </c>
      <c r="B134" s="83" t="s">
        <v>191</v>
      </c>
      <c r="C134" s="97" t="s">
        <v>227</v>
      </c>
      <c r="D134" s="133">
        <v>1100</v>
      </c>
      <c r="E134" s="109">
        <f>('Výkaz výměr'!C111)</f>
        <v>0</v>
      </c>
      <c r="F134" s="149">
        <f t="shared" si="26"/>
        <v>0</v>
      </c>
    </row>
    <row r="135" spans="1:6" ht="16.5" thickBot="1" x14ac:dyDescent="0.3">
      <c r="A135" s="96" t="s">
        <v>231</v>
      </c>
      <c r="B135" s="83" t="s">
        <v>232</v>
      </c>
      <c r="C135" s="97" t="s">
        <v>227</v>
      </c>
      <c r="D135" s="133">
        <v>35</v>
      </c>
      <c r="E135" s="109">
        <f>('Výkaz výměr'!C112)</f>
        <v>0</v>
      </c>
      <c r="F135" s="149">
        <f t="shared" si="26"/>
        <v>0</v>
      </c>
    </row>
    <row r="136" spans="1:6" ht="16.5" thickBot="1" x14ac:dyDescent="0.3">
      <c r="A136" s="96" t="s">
        <v>264</v>
      </c>
      <c r="B136" s="83" t="s">
        <v>265</v>
      </c>
      <c r="C136" s="97" t="s">
        <v>227</v>
      </c>
      <c r="D136" s="133">
        <v>5</v>
      </c>
      <c r="E136" s="109">
        <f>('Výkaz výměr'!C113)</f>
        <v>0</v>
      </c>
      <c r="F136" s="149">
        <f t="shared" si="26"/>
        <v>0</v>
      </c>
    </row>
    <row r="137" spans="1:6" ht="16.5" thickBot="1" x14ac:dyDescent="0.3">
      <c r="A137" s="96" t="s">
        <v>266</v>
      </c>
      <c r="B137" s="83" t="s">
        <v>267</v>
      </c>
      <c r="C137" s="97" t="s">
        <v>227</v>
      </c>
      <c r="D137" s="133">
        <v>2400</v>
      </c>
      <c r="E137" s="109">
        <f>('Výkaz výměr'!C114)</f>
        <v>0</v>
      </c>
      <c r="F137" s="149">
        <f t="shared" si="26"/>
        <v>0</v>
      </c>
    </row>
    <row r="138" spans="1:6" ht="16.5" thickBot="1" x14ac:dyDescent="0.3">
      <c r="A138" s="99"/>
      <c r="B138" s="100"/>
      <c r="C138" s="101"/>
      <c r="D138" s="134"/>
      <c r="E138" s="110"/>
      <c r="F138" s="102"/>
    </row>
    <row r="139" spans="1:6" ht="16.5" thickBot="1" x14ac:dyDescent="0.3">
      <c r="A139" s="96" t="s">
        <v>238</v>
      </c>
      <c r="B139" s="83" t="s">
        <v>239</v>
      </c>
      <c r="C139" s="97" t="s">
        <v>237</v>
      </c>
      <c r="D139" s="133">
        <v>0.01</v>
      </c>
      <c r="E139" s="109">
        <f>('Výkaz výměr'!C116)</f>
        <v>0</v>
      </c>
      <c r="F139" s="149">
        <f t="shared" ref="F139:F145" si="27">D139*E139</f>
        <v>0</v>
      </c>
    </row>
    <row r="140" spans="1:6" ht="16.5" thickBot="1" x14ac:dyDescent="0.3">
      <c r="A140" s="96" t="s">
        <v>240</v>
      </c>
      <c r="B140" s="83" t="s">
        <v>241</v>
      </c>
      <c r="C140" s="97" t="s">
        <v>237</v>
      </c>
      <c r="D140" s="133">
        <v>0.01</v>
      </c>
      <c r="E140" s="109">
        <f>('Výkaz výměr'!C117)</f>
        <v>0</v>
      </c>
      <c r="F140" s="149">
        <f t="shared" si="27"/>
        <v>0</v>
      </c>
    </row>
    <row r="141" spans="1:6" ht="16.5" thickBot="1" x14ac:dyDescent="0.3">
      <c r="A141" s="96" t="s">
        <v>242</v>
      </c>
      <c r="B141" s="83" t="s">
        <v>243</v>
      </c>
      <c r="C141" s="97" t="s">
        <v>237</v>
      </c>
      <c r="D141" s="133">
        <v>0.01</v>
      </c>
      <c r="E141" s="109">
        <f>('Výkaz výměr'!C118)</f>
        <v>0</v>
      </c>
      <c r="F141" s="149">
        <f t="shared" si="27"/>
        <v>0</v>
      </c>
    </row>
    <row r="142" spans="1:6" ht="16.5" thickBot="1" x14ac:dyDescent="0.3">
      <c r="A142" s="96" t="s">
        <v>244</v>
      </c>
      <c r="B142" s="83" t="s">
        <v>245</v>
      </c>
      <c r="C142" s="97" t="s">
        <v>237</v>
      </c>
      <c r="D142" s="133">
        <v>0.01</v>
      </c>
      <c r="E142" s="109">
        <f>('Výkaz výměr'!C119)</f>
        <v>0</v>
      </c>
      <c r="F142" s="149">
        <f t="shared" si="27"/>
        <v>0</v>
      </c>
    </row>
    <row r="143" spans="1:6" ht="16.5" thickBot="1" x14ac:dyDescent="0.3">
      <c r="A143" s="96" t="s">
        <v>246</v>
      </c>
      <c r="B143" s="83" t="s">
        <v>247</v>
      </c>
      <c r="C143" s="97" t="s">
        <v>237</v>
      </c>
      <c r="D143" s="133">
        <v>0.01</v>
      </c>
      <c r="E143" s="109">
        <f>('Výkaz výměr'!C120)</f>
        <v>0</v>
      </c>
      <c r="F143" s="149">
        <f t="shared" si="27"/>
        <v>0</v>
      </c>
    </row>
    <row r="144" spans="1:6" ht="32.25" thickBot="1" x14ac:dyDescent="0.3">
      <c r="A144" s="96" t="s">
        <v>248</v>
      </c>
      <c r="B144" s="245" t="s">
        <v>249</v>
      </c>
      <c r="C144" s="97" t="s">
        <v>237</v>
      </c>
      <c r="D144" s="133">
        <v>15</v>
      </c>
      <c r="E144" s="109">
        <f>('Výkaz výměr'!C121)</f>
        <v>0</v>
      </c>
      <c r="F144" s="149">
        <f t="shared" si="27"/>
        <v>0</v>
      </c>
    </row>
    <row r="145" spans="1:6" ht="32.25" thickBot="1" x14ac:dyDescent="0.3">
      <c r="A145" s="96" t="s">
        <v>283</v>
      </c>
      <c r="B145" s="245" t="s">
        <v>284</v>
      </c>
      <c r="C145" s="97" t="s">
        <v>237</v>
      </c>
      <c r="D145" s="133">
        <v>0.01</v>
      </c>
      <c r="E145" s="109">
        <f>('Výkaz výměr'!C122)</f>
        <v>0</v>
      </c>
      <c r="F145" s="149">
        <f t="shared" si="27"/>
        <v>0</v>
      </c>
    </row>
    <row r="146" spans="1:6" ht="16.5" thickBot="1" x14ac:dyDescent="0.3">
      <c r="A146" s="99"/>
      <c r="B146" s="103"/>
      <c r="C146" s="101"/>
      <c r="D146" s="134"/>
      <c r="E146" s="110"/>
      <c r="F146" s="150"/>
    </row>
    <row r="147" spans="1:6" ht="16.5" thickBot="1" x14ac:dyDescent="0.3">
      <c r="A147" s="96" t="s">
        <v>268</v>
      </c>
      <c r="B147" s="81" t="s">
        <v>269</v>
      </c>
      <c r="C147" s="97" t="s">
        <v>227</v>
      </c>
      <c r="D147" s="133">
        <v>5</v>
      </c>
      <c r="E147" s="109">
        <f>('Výkaz výměr'!C124)</f>
        <v>0</v>
      </c>
      <c r="F147" s="149">
        <f t="shared" ref="F147:F152" si="28">D147*E147</f>
        <v>0</v>
      </c>
    </row>
    <row r="148" spans="1:6" ht="48" thickBot="1" x14ac:dyDescent="0.3">
      <c r="A148" s="96" t="s">
        <v>250</v>
      </c>
      <c r="B148" s="81" t="s">
        <v>251</v>
      </c>
      <c r="C148" s="97" t="s">
        <v>227</v>
      </c>
      <c r="D148" s="133">
        <v>50</v>
      </c>
      <c r="E148" s="109">
        <f>('Výkaz výměr'!C125)</f>
        <v>0</v>
      </c>
      <c r="F148" s="149">
        <f t="shared" si="28"/>
        <v>0</v>
      </c>
    </row>
    <row r="149" spans="1:6" ht="32.25" thickBot="1" x14ac:dyDescent="0.3">
      <c r="A149" s="96" t="s">
        <v>252</v>
      </c>
      <c r="B149" s="303" t="s">
        <v>253</v>
      </c>
      <c r="C149" s="97" t="s">
        <v>237</v>
      </c>
      <c r="D149" s="133">
        <v>1</v>
      </c>
      <c r="E149" s="109">
        <f>('Výkaz výměr'!C126)</f>
        <v>0</v>
      </c>
      <c r="F149" s="149">
        <f t="shared" si="28"/>
        <v>0</v>
      </c>
    </row>
    <row r="150" spans="1:6" ht="32.25" thickBot="1" x14ac:dyDescent="0.3">
      <c r="A150" s="96" t="s">
        <v>270</v>
      </c>
      <c r="B150" s="304" t="s">
        <v>271</v>
      </c>
      <c r="C150" s="97" t="s">
        <v>227</v>
      </c>
      <c r="D150" s="133">
        <v>1</v>
      </c>
      <c r="E150" s="109">
        <f>('Výkaz výměr'!C127)</f>
        <v>0</v>
      </c>
      <c r="F150" s="149">
        <f t="shared" si="28"/>
        <v>0</v>
      </c>
    </row>
    <row r="151" spans="1:6" ht="16.5" thickBot="1" x14ac:dyDescent="0.3">
      <c r="A151" s="96" t="s">
        <v>254</v>
      </c>
      <c r="B151" s="81" t="s">
        <v>255</v>
      </c>
      <c r="C151" s="97" t="s">
        <v>237</v>
      </c>
      <c r="D151" s="133">
        <v>5</v>
      </c>
      <c r="E151" s="109">
        <f>('Výkaz výměr'!C128)</f>
        <v>0</v>
      </c>
      <c r="F151" s="149">
        <f t="shared" si="28"/>
        <v>0</v>
      </c>
    </row>
    <row r="152" spans="1:6" ht="48" thickBot="1" x14ac:dyDescent="0.3">
      <c r="A152" s="96" t="s">
        <v>256</v>
      </c>
      <c r="B152" s="81" t="s">
        <v>257</v>
      </c>
      <c r="C152" s="97" t="s">
        <v>227</v>
      </c>
      <c r="D152" s="133">
        <v>10</v>
      </c>
      <c r="E152" s="109">
        <f>('Výkaz výměr'!C129)</f>
        <v>0</v>
      </c>
      <c r="F152" s="149">
        <f t="shared" si="28"/>
        <v>0</v>
      </c>
    </row>
    <row r="153" spans="1:6" ht="16.5" thickBot="1" x14ac:dyDescent="0.3">
      <c r="A153" s="104" t="s">
        <v>258</v>
      </c>
      <c r="B153" s="105"/>
      <c r="C153" s="105"/>
      <c r="D153" s="105"/>
      <c r="E153" s="106"/>
      <c r="F153" s="151">
        <f>SUM(F128:F152)</f>
        <v>0</v>
      </c>
    </row>
    <row r="154" spans="1:6" ht="45" customHeight="1" x14ac:dyDescent="0.25">
      <c r="A154" s="305" t="s">
        <v>272</v>
      </c>
      <c r="B154" s="306"/>
      <c r="C154" s="306"/>
      <c r="D154" s="307"/>
      <c r="E154" s="307"/>
      <c r="F154" s="307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ht="15.75" x14ac:dyDescent="0.25">
      <c r="A158" s="18"/>
      <c r="B158" s="19"/>
      <c r="C158" s="18"/>
      <c r="D158" s="20"/>
      <c r="E158" s="18"/>
      <c r="F158" s="21"/>
    </row>
    <row r="159" spans="1:6" ht="15.75" x14ac:dyDescent="0.25">
      <c r="A159" s="202" t="s">
        <v>18</v>
      </c>
      <c r="B159" s="202"/>
      <c r="C159" s="202"/>
      <c r="D159" s="202"/>
      <c r="E159" s="202"/>
      <c r="F159" s="202"/>
    </row>
    <row r="160" spans="1:6" ht="10.5" customHeight="1" thickBot="1" x14ac:dyDescent="0.3">
      <c r="A160" s="1"/>
      <c r="B160" s="1"/>
      <c r="C160" s="1"/>
      <c r="D160" s="1"/>
      <c r="E160" s="1"/>
      <c r="F160" s="1"/>
    </row>
    <row r="161" spans="1:7" ht="39" customHeight="1" thickBot="1" x14ac:dyDescent="0.3">
      <c r="A161" s="22" t="s">
        <v>31</v>
      </c>
      <c r="B161" s="23">
        <v>20800</v>
      </c>
      <c r="C161" s="1"/>
      <c r="D161" s="1"/>
      <c r="E161" s="1"/>
      <c r="F161" s="1"/>
    </row>
    <row r="162" spans="1:7" ht="48.75" customHeight="1" thickBot="1" x14ac:dyDescent="0.3">
      <c r="A162" s="22" t="s">
        <v>32</v>
      </c>
      <c r="B162" s="24">
        <v>400</v>
      </c>
      <c r="C162" s="1"/>
      <c r="D162" s="1"/>
      <c r="E162" s="1"/>
      <c r="F162" s="1"/>
    </row>
    <row r="163" spans="1:7" ht="15.75" customHeight="1" thickBot="1" x14ac:dyDescent="0.3">
      <c r="A163" s="25"/>
      <c r="B163" s="26"/>
      <c r="C163" s="1"/>
      <c r="D163" s="1"/>
      <c r="E163" s="1"/>
      <c r="F163" s="1"/>
    </row>
    <row r="164" spans="1:7" ht="98.25" customHeight="1" thickBot="1" x14ac:dyDescent="0.3">
      <c r="A164" s="199" t="s">
        <v>273</v>
      </c>
      <c r="B164" s="200"/>
      <c r="C164" s="200"/>
      <c r="D164" s="200"/>
      <c r="E164" s="200"/>
      <c r="F164" s="201"/>
    </row>
    <row r="165" spans="1:7" ht="15.75" customHeight="1" x14ac:dyDescent="0.25">
      <c r="A165" s="27"/>
      <c r="B165" s="28"/>
      <c r="C165" s="28"/>
      <c r="D165" s="28"/>
      <c r="E165" s="28"/>
      <c r="F165" s="28"/>
    </row>
    <row r="166" spans="1:7" ht="15.75" customHeight="1" thickBot="1" x14ac:dyDescent="0.3">
      <c r="A166" s="27"/>
      <c r="B166" s="28"/>
      <c r="C166" s="28"/>
      <c r="D166" s="28"/>
      <c r="E166" s="28"/>
      <c r="F166" s="28"/>
    </row>
    <row r="167" spans="1:7" ht="16.5" thickBot="1" x14ac:dyDescent="0.3">
      <c r="A167" s="29" t="s">
        <v>11</v>
      </c>
      <c r="B167" s="30"/>
      <c r="C167" s="31">
        <v>2026</v>
      </c>
      <c r="D167" s="31">
        <v>2027</v>
      </c>
      <c r="E167" s="31">
        <v>2028</v>
      </c>
      <c r="F167" s="31">
        <v>2029</v>
      </c>
    </row>
    <row r="168" spans="1:7" ht="16.5" thickBot="1" x14ac:dyDescent="0.3">
      <c r="A168" s="32" t="s">
        <v>20</v>
      </c>
      <c r="B168" s="33" t="s">
        <v>17</v>
      </c>
      <c r="C168" s="166">
        <f>C169+C172</f>
        <v>21200</v>
      </c>
      <c r="D168" s="34">
        <f t="shared" ref="D168:F168" si="29">D169+D172</f>
        <v>21200</v>
      </c>
      <c r="E168" s="34">
        <f t="shared" si="29"/>
        <v>21200</v>
      </c>
      <c r="F168" s="167">
        <f t="shared" si="29"/>
        <v>21200</v>
      </c>
    </row>
    <row r="169" spans="1:7" ht="32.25" thickBot="1" x14ac:dyDescent="0.3">
      <c r="A169" s="194"/>
      <c r="B169" s="35" t="s">
        <v>34</v>
      </c>
      <c r="C169" s="36">
        <f>(B161-C175)</f>
        <v>20800</v>
      </c>
      <c r="D169" s="37">
        <f>(B161-D175)</f>
        <v>20800</v>
      </c>
      <c r="E169" s="37">
        <f>(B161-E175)</f>
        <v>20800</v>
      </c>
      <c r="F169" s="168">
        <f>(B161-F175)</f>
        <v>20800</v>
      </c>
    </row>
    <row r="170" spans="1:7" ht="16.5" thickBot="1" x14ac:dyDescent="0.3">
      <c r="A170" s="195"/>
      <c r="B170" s="35" t="s">
        <v>22</v>
      </c>
      <c r="C170" s="38">
        <f>('Výkaz výměr'!C131)</f>
        <v>0</v>
      </c>
      <c r="D170" s="39">
        <f>('Výkaz výměr'!C131)</f>
        <v>0</v>
      </c>
      <c r="E170" s="39">
        <f>('Výkaz výměr'!C131)</f>
        <v>0</v>
      </c>
      <c r="F170" s="169">
        <f>('Výkaz výměr'!C131)</f>
        <v>0</v>
      </c>
    </row>
    <row r="171" spans="1:7" ht="16.5" thickBot="1" x14ac:dyDescent="0.3">
      <c r="A171" s="195"/>
      <c r="B171" s="40" t="s">
        <v>20</v>
      </c>
      <c r="C171" s="41">
        <f>C170*C169</f>
        <v>0</v>
      </c>
      <c r="D171" s="42">
        <f t="shared" ref="D171:F171" si="30">D170*D169</f>
        <v>0</v>
      </c>
      <c r="E171" s="42">
        <f t="shared" si="30"/>
        <v>0</v>
      </c>
      <c r="F171" s="170">
        <f t="shared" si="30"/>
        <v>0</v>
      </c>
    </row>
    <row r="172" spans="1:7" ht="32.25" thickBot="1" x14ac:dyDescent="0.3">
      <c r="A172" s="196"/>
      <c r="B172" s="43" t="s">
        <v>35</v>
      </c>
      <c r="C172" s="44">
        <f>(B162-C178)</f>
        <v>400</v>
      </c>
      <c r="D172" s="45">
        <f>(B162-D178)</f>
        <v>400</v>
      </c>
      <c r="E172" s="45">
        <f>(B162-E178)</f>
        <v>400</v>
      </c>
      <c r="F172" s="160">
        <f>(B162-F178)</f>
        <v>400</v>
      </c>
    </row>
    <row r="173" spans="1:7" ht="16.5" thickBot="1" x14ac:dyDescent="0.3">
      <c r="A173" s="196"/>
      <c r="B173" s="35" t="s">
        <v>22</v>
      </c>
      <c r="C173" s="38">
        <f>('Výkaz výměr'!C132)</f>
        <v>0</v>
      </c>
      <c r="D173" s="39">
        <f>('Výkaz výměr'!C132)</f>
        <v>0</v>
      </c>
      <c r="E173" s="39">
        <f>('Výkaz výměr'!C132)</f>
        <v>0</v>
      </c>
      <c r="F173" s="169">
        <f>('Výkaz výměr'!C132)</f>
        <v>0</v>
      </c>
    </row>
    <row r="174" spans="1:7" ht="16.5" thickBot="1" x14ac:dyDescent="0.3">
      <c r="A174" s="196"/>
      <c r="B174" s="40" t="s">
        <v>20</v>
      </c>
      <c r="C174" s="41">
        <f>C173*C172</f>
        <v>0</v>
      </c>
      <c r="D174" s="42">
        <f t="shared" ref="D174:F174" si="31">D173*D172</f>
        <v>0</v>
      </c>
      <c r="E174" s="42">
        <f t="shared" si="31"/>
        <v>0</v>
      </c>
      <c r="F174" s="170">
        <f t="shared" si="31"/>
        <v>0</v>
      </c>
    </row>
    <row r="175" spans="1:7" ht="32.25" thickBot="1" x14ac:dyDescent="0.3">
      <c r="A175" s="196"/>
      <c r="B175" s="46" t="s">
        <v>15</v>
      </c>
      <c r="C175" s="47">
        <v>0</v>
      </c>
      <c r="D175" s="47">
        <v>0</v>
      </c>
      <c r="E175" s="47">
        <v>0</v>
      </c>
      <c r="F175" s="171">
        <v>0</v>
      </c>
      <c r="G175" s="79" t="s">
        <v>274</v>
      </c>
    </row>
    <row r="176" spans="1:7" ht="16.5" thickBot="1" x14ac:dyDescent="0.3">
      <c r="A176" s="197"/>
      <c r="B176" s="35" t="s">
        <v>22</v>
      </c>
      <c r="C176" s="53">
        <f>('Výkaz výměr'!C133)</f>
        <v>0</v>
      </c>
      <c r="D176" s="48">
        <f>('Výkaz výměr'!C133)</f>
        <v>0</v>
      </c>
      <c r="E176" s="48">
        <f>('Výkaz výměr'!C133)</f>
        <v>0</v>
      </c>
      <c r="F176" s="172">
        <f>('Výkaz výměr'!C133)</f>
        <v>0</v>
      </c>
    </row>
    <row r="177" spans="1:7" ht="16.5" thickBot="1" x14ac:dyDescent="0.3">
      <c r="A177" s="196"/>
      <c r="B177" s="49" t="s">
        <v>20</v>
      </c>
      <c r="C177" s="50">
        <f>C176*C175</f>
        <v>0</v>
      </c>
      <c r="D177" s="51">
        <f t="shared" ref="D177:F177" si="32">D176*D175</f>
        <v>0</v>
      </c>
      <c r="E177" s="51">
        <f t="shared" si="32"/>
        <v>0</v>
      </c>
      <c r="F177" s="173">
        <f t="shared" si="32"/>
        <v>0</v>
      </c>
    </row>
    <row r="178" spans="1:7" ht="32.25" thickBot="1" x14ac:dyDescent="0.3">
      <c r="A178" s="196"/>
      <c r="B178" s="52" t="s">
        <v>16</v>
      </c>
      <c r="C178" s="47">
        <v>0</v>
      </c>
      <c r="D178" s="47">
        <v>0</v>
      </c>
      <c r="E178" s="47">
        <v>0</v>
      </c>
      <c r="F178" s="171">
        <v>0</v>
      </c>
      <c r="G178" s="79" t="s">
        <v>275</v>
      </c>
    </row>
    <row r="179" spans="1:7" ht="16.5" thickBot="1" x14ac:dyDescent="0.3">
      <c r="A179" s="196"/>
      <c r="B179" s="35" t="s">
        <v>22</v>
      </c>
      <c r="C179" s="53">
        <f>('Výkaz výměr'!C134)</f>
        <v>0</v>
      </c>
      <c r="D179" s="48">
        <f>('Výkaz výměr'!C134)</f>
        <v>0</v>
      </c>
      <c r="E179" s="48">
        <f>('Výkaz výměr'!C134)</f>
        <v>0</v>
      </c>
      <c r="F179" s="172">
        <f>('Výkaz výměr'!C134)</f>
        <v>0</v>
      </c>
    </row>
    <row r="180" spans="1:7" ht="16.5" thickBot="1" x14ac:dyDescent="0.3">
      <c r="A180" s="198"/>
      <c r="B180" s="40" t="s">
        <v>20</v>
      </c>
      <c r="C180" s="50">
        <f>C179*C178</f>
        <v>0</v>
      </c>
      <c r="D180" s="51">
        <f t="shared" ref="D180:F180" si="33">D179*D178</f>
        <v>0</v>
      </c>
      <c r="E180" s="51">
        <f t="shared" si="33"/>
        <v>0</v>
      </c>
      <c r="F180" s="173">
        <f t="shared" si="33"/>
        <v>0</v>
      </c>
    </row>
    <row r="181" spans="1:7" ht="32.25" thickBot="1" x14ac:dyDescent="0.3">
      <c r="A181" s="54"/>
      <c r="B181" s="55" t="s">
        <v>21</v>
      </c>
      <c r="C181" s="56">
        <f>C171+C174+C177+C180</f>
        <v>0</v>
      </c>
      <c r="D181" s="57">
        <f>D171+D174+D177+D180</f>
        <v>0</v>
      </c>
      <c r="E181" s="57">
        <f>E171+E174+E177+E180</f>
        <v>0</v>
      </c>
      <c r="F181" s="174">
        <f>F171+F174+F177+F180</f>
        <v>0</v>
      </c>
    </row>
    <row r="182" spans="1:7" ht="15.75" x14ac:dyDescent="0.25">
      <c r="A182" s="1"/>
      <c r="B182" s="1"/>
      <c r="C182" s="1"/>
      <c r="D182" s="1"/>
      <c r="E182" s="1"/>
      <c r="F182" s="1"/>
    </row>
    <row r="183" spans="1:7" ht="16.5" thickBot="1" x14ac:dyDescent="0.3">
      <c r="A183" s="1"/>
      <c r="B183" s="1"/>
      <c r="C183" s="1"/>
      <c r="D183" s="1"/>
      <c r="E183" s="1"/>
      <c r="F183" s="1"/>
    </row>
    <row r="184" spans="1:7" ht="15.75" customHeight="1" thickBot="1" x14ac:dyDescent="0.3">
      <c r="A184" s="58" t="s">
        <v>65</v>
      </c>
      <c r="B184" s="59">
        <v>108090</v>
      </c>
      <c r="C184" s="1"/>
      <c r="D184" s="1"/>
      <c r="E184" s="1"/>
      <c r="F184" s="1"/>
    </row>
    <row r="185" spans="1:7" ht="15.75" x14ac:dyDescent="0.25">
      <c r="A185" s="1"/>
      <c r="B185" s="1"/>
      <c r="C185" s="1"/>
      <c r="D185" s="1"/>
      <c r="E185" s="1"/>
      <c r="F185" s="1"/>
    </row>
    <row r="186" spans="1:7" ht="16.5" thickBot="1" x14ac:dyDescent="0.3">
      <c r="A186" s="1"/>
      <c r="B186" s="1"/>
      <c r="C186" s="1"/>
      <c r="D186" s="1"/>
      <c r="E186" s="1"/>
      <c r="F186" s="1"/>
    </row>
    <row r="187" spans="1:7" ht="36.75" customHeight="1" thickBot="1" x14ac:dyDescent="0.3">
      <c r="A187" s="60"/>
      <c r="B187" s="61" t="s">
        <v>33</v>
      </c>
      <c r="C187" s="114">
        <f>C168</f>
        <v>21200</v>
      </c>
      <c r="D187" s="114">
        <f>D168</f>
        <v>21200</v>
      </c>
      <c r="E187" s="114">
        <f>E168</f>
        <v>21200</v>
      </c>
      <c r="F187" s="114">
        <f>F168</f>
        <v>21200</v>
      </c>
    </row>
    <row r="188" spans="1:7" ht="19.5" customHeight="1" thickBot="1" x14ac:dyDescent="0.3">
      <c r="A188" s="25"/>
      <c r="B188" s="26"/>
      <c r="C188" s="1"/>
      <c r="D188" s="1"/>
      <c r="E188" s="1"/>
      <c r="F188" s="1"/>
    </row>
    <row r="189" spans="1:7" ht="16.5" thickBot="1" x14ac:dyDescent="0.3">
      <c r="A189" s="62" t="s">
        <v>11</v>
      </c>
      <c r="B189" s="63"/>
      <c r="C189" s="31">
        <v>2026</v>
      </c>
      <c r="D189" s="31">
        <v>2027</v>
      </c>
      <c r="E189" s="31">
        <v>2028</v>
      </c>
      <c r="F189" s="31">
        <v>2029</v>
      </c>
    </row>
    <row r="190" spans="1:7" ht="16.5" thickBot="1" x14ac:dyDescent="0.3">
      <c r="A190" s="17" t="s">
        <v>10</v>
      </c>
      <c r="B190" s="64" t="s">
        <v>23</v>
      </c>
      <c r="C190" s="65">
        <v>0.15</v>
      </c>
      <c r="D190" s="66">
        <v>0.14000000000000001</v>
      </c>
      <c r="E190" s="66">
        <v>0.13</v>
      </c>
      <c r="F190" s="159">
        <v>0.12</v>
      </c>
    </row>
    <row r="191" spans="1:7" ht="16.5" thickBot="1" x14ac:dyDescent="0.3">
      <c r="A191" s="54"/>
      <c r="B191" s="64" t="s">
        <v>24</v>
      </c>
      <c r="C191" s="44">
        <v>500</v>
      </c>
      <c r="D191" s="45">
        <v>500</v>
      </c>
      <c r="E191" s="45">
        <v>500</v>
      </c>
      <c r="F191" s="160">
        <v>500</v>
      </c>
    </row>
    <row r="192" spans="1:7" ht="16.5" thickBot="1" x14ac:dyDescent="0.3">
      <c r="A192" s="54"/>
      <c r="B192" s="64" t="s">
        <v>25</v>
      </c>
      <c r="C192" s="44">
        <f>B184*C190</f>
        <v>16213.5</v>
      </c>
      <c r="D192" s="45">
        <f>B184*D190</f>
        <v>15132.600000000002</v>
      </c>
      <c r="E192" s="45">
        <f>B184*E190</f>
        <v>14051.7</v>
      </c>
      <c r="F192" s="160">
        <f>B184*F190</f>
        <v>12970.8</v>
      </c>
    </row>
    <row r="193" spans="1:6" ht="16.5" thickBot="1" x14ac:dyDescent="0.3">
      <c r="A193" s="54"/>
      <c r="B193" s="64" t="s">
        <v>26</v>
      </c>
      <c r="C193" s="38">
        <f>IF(C187&lt;C$192,C187,C$192)</f>
        <v>16213.5</v>
      </c>
      <c r="D193" s="38">
        <f>IF(D187&lt;D$192,D187,D$192)</f>
        <v>15132.600000000002</v>
      </c>
      <c r="E193" s="38">
        <f>IF(E187&lt;E$192,E187,E$192)</f>
        <v>14051.7</v>
      </c>
      <c r="F193" s="161">
        <f>IF(F187&lt;F$192,F187,F$192)</f>
        <v>12970.8</v>
      </c>
    </row>
    <row r="194" spans="1:6" ht="16.5" thickBot="1" x14ac:dyDescent="0.3">
      <c r="A194" s="54"/>
      <c r="B194" s="64" t="s">
        <v>13</v>
      </c>
      <c r="C194" s="44">
        <v>1600</v>
      </c>
      <c r="D194" s="45">
        <v>1700</v>
      </c>
      <c r="E194" s="45">
        <v>1800</v>
      </c>
      <c r="F194" s="160">
        <v>1850</v>
      </c>
    </row>
    <row r="195" spans="1:6" ht="16.5" thickBot="1" x14ac:dyDescent="0.3">
      <c r="A195" s="54"/>
      <c r="B195" s="64" t="s">
        <v>27</v>
      </c>
      <c r="C195" s="44">
        <f>C187-B184*C190</f>
        <v>4986.5</v>
      </c>
      <c r="D195" s="45">
        <f>D187-B184*D190</f>
        <v>6067.3999999999978</v>
      </c>
      <c r="E195" s="45">
        <f>E187-B184*E190</f>
        <v>7148.2999999999993</v>
      </c>
      <c r="F195" s="160">
        <f>F187-B184*F190</f>
        <v>8229.2000000000007</v>
      </c>
    </row>
    <row r="196" spans="1:6" ht="16.5" thickBot="1" x14ac:dyDescent="0.3">
      <c r="A196" s="54"/>
      <c r="B196" s="64" t="s">
        <v>28</v>
      </c>
      <c r="C196" s="38">
        <f>IF(C$195&lt;0,0,C$195)</f>
        <v>4986.5</v>
      </c>
      <c r="D196" s="38">
        <f>IF(D$195&lt;0,0,D$195)</f>
        <v>6067.3999999999978</v>
      </c>
      <c r="E196" s="38">
        <f>IF(E$195&lt;0,0,E$195)</f>
        <v>7148.2999999999993</v>
      </c>
      <c r="F196" s="161">
        <f>IF(F$195&lt;0,0,F$195)</f>
        <v>8229.2000000000007</v>
      </c>
    </row>
    <row r="197" spans="1:6" ht="6" customHeight="1" thickBot="1" x14ac:dyDescent="0.3">
      <c r="A197" s="54"/>
      <c r="B197" s="67"/>
      <c r="C197" s="68"/>
      <c r="D197" s="69"/>
      <c r="E197" s="69"/>
      <c r="F197" s="162"/>
    </row>
    <row r="198" spans="1:6" ht="16.5" thickBot="1" x14ac:dyDescent="0.3">
      <c r="A198" s="1"/>
      <c r="B198" s="64" t="s">
        <v>29</v>
      </c>
      <c r="C198" s="155">
        <f>(C193*C191)</f>
        <v>8106750</v>
      </c>
      <c r="D198" s="155">
        <f t="shared" ref="D198:F198" si="34">(D193*D191)</f>
        <v>7566300.0000000009</v>
      </c>
      <c r="E198" s="155">
        <f t="shared" si="34"/>
        <v>7025850</v>
      </c>
      <c r="F198" s="163">
        <f t="shared" si="34"/>
        <v>6485400</v>
      </c>
    </row>
    <row r="199" spans="1:6" ht="16.5" thickBot="1" x14ac:dyDescent="0.3">
      <c r="A199" s="1"/>
      <c r="B199" s="70" t="s">
        <v>30</v>
      </c>
      <c r="C199" s="156">
        <f>C196*C194</f>
        <v>7978400</v>
      </c>
      <c r="D199" s="156">
        <f t="shared" ref="D199:F199" si="35">D196*D194</f>
        <v>10314579.999999996</v>
      </c>
      <c r="E199" s="156">
        <f t="shared" si="35"/>
        <v>12866939.999999998</v>
      </c>
      <c r="F199" s="164">
        <f t="shared" si="35"/>
        <v>15224020.000000002</v>
      </c>
    </row>
    <row r="200" spans="1:6" ht="16.5" thickBot="1" x14ac:dyDescent="0.3">
      <c r="A200" s="1"/>
      <c r="B200" s="71" t="s">
        <v>12</v>
      </c>
      <c r="C200" s="165">
        <f>SUM(C198:C199)</f>
        <v>16085150</v>
      </c>
      <c r="D200" s="165">
        <f>SUM(D198:D199)</f>
        <v>17880879.999999996</v>
      </c>
      <c r="E200" s="165">
        <f t="shared" ref="E200:F200" si="36">SUM(E198:E199)</f>
        <v>19892790</v>
      </c>
      <c r="F200" s="165">
        <f t="shared" si="36"/>
        <v>21709420</v>
      </c>
    </row>
    <row r="201" spans="1:6" ht="15.75" x14ac:dyDescent="0.25">
      <c r="A201" s="1"/>
      <c r="B201" s="158"/>
      <c r="C201" s="39"/>
      <c r="D201" s="39"/>
      <c r="E201" s="39"/>
      <c r="F201" s="39"/>
    </row>
    <row r="202" spans="1:6" ht="16.5" thickBot="1" x14ac:dyDescent="0.3">
      <c r="A202" s="1"/>
      <c r="B202" s="112"/>
      <c r="C202" s="111"/>
      <c r="D202" s="111"/>
      <c r="E202" s="111"/>
      <c r="F202" s="111"/>
    </row>
    <row r="203" spans="1:6" ht="16.5" thickBot="1" x14ac:dyDescent="0.3">
      <c r="A203" s="113" t="s">
        <v>276</v>
      </c>
      <c r="B203" s="71"/>
      <c r="C203" s="31">
        <v>2026</v>
      </c>
      <c r="D203" s="31">
        <v>2027</v>
      </c>
      <c r="E203" s="31">
        <v>2028</v>
      </c>
      <c r="F203" s="31">
        <v>2029</v>
      </c>
    </row>
    <row r="204" spans="1:6" ht="16.5" thickBot="1" x14ac:dyDescent="0.3">
      <c r="A204" s="1"/>
      <c r="B204" s="72" t="s">
        <v>62</v>
      </c>
      <c r="C204" s="152">
        <f>$E16</f>
        <v>0</v>
      </c>
      <c r="D204" s="152">
        <f>$E16</f>
        <v>0</v>
      </c>
      <c r="E204" s="152">
        <f>$E16</f>
        <v>0</v>
      </c>
      <c r="F204" s="152">
        <f>$E16</f>
        <v>0</v>
      </c>
    </row>
    <row r="205" spans="1:6" ht="16.5" thickBot="1" x14ac:dyDescent="0.3">
      <c r="A205" s="1"/>
      <c r="B205" s="72" t="s">
        <v>277</v>
      </c>
      <c r="C205" s="152">
        <f>$E52</f>
        <v>0</v>
      </c>
      <c r="D205" s="152">
        <f>$E52</f>
        <v>0</v>
      </c>
      <c r="E205" s="152">
        <f t="shared" ref="E205:F205" si="37">$E52</f>
        <v>0</v>
      </c>
      <c r="F205" s="152">
        <f t="shared" si="37"/>
        <v>0</v>
      </c>
    </row>
    <row r="206" spans="1:6" ht="16.5" thickBot="1" x14ac:dyDescent="0.3">
      <c r="A206" s="1"/>
      <c r="B206" s="72" t="s">
        <v>51</v>
      </c>
      <c r="C206" s="152">
        <f>$E76</f>
        <v>0</v>
      </c>
      <c r="D206" s="152">
        <f t="shared" ref="D206:F206" si="38">$E76</f>
        <v>0</v>
      </c>
      <c r="E206" s="152">
        <f t="shared" si="38"/>
        <v>0</v>
      </c>
      <c r="F206" s="152">
        <f t="shared" si="38"/>
        <v>0</v>
      </c>
    </row>
    <row r="207" spans="1:6" ht="16.5" thickBot="1" x14ac:dyDescent="0.3">
      <c r="A207" s="1"/>
      <c r="B207" s="72" t="s">
        <v>63</v>
      </c>
      <c r="C207" s="152">
        <f>$D85</f>
        <v>0</v>
      </c>
      <c r="D207" s="152">
        <f>$D85</f>
        <v>0</v>
      </c>
      <c r="E207" s="152">
        <f>$D85</f>
        <v>0</v>
      </c>
      <c r="F207" s="152">
        <f>$D85</f>
        <v>0</v>
      </c>
    </row>
    <row r="208" spans="1:6" ht="16.5" thickBot="1" x14ac:dyDescent="0.3">
      <c r="A208" s="1"/>
      <c r="B208" s="72" t="s">
        <v>84</v>
      </c>
      <c r="C208" s="152">
        <f>$D94</f>
        <v>0</v>
      </c>
      <c r="D208" s="152">
        <f>$D94</f>
        <v>0</v>
      </c>
      <c r="E208" s="152">
        <f>$D94</f>
        <v>0</v>
      </c>
      <c r="F208" s="152">
        <f>$D94</f>
        <v>0</v>
      </c>
    </row>
    <row r="209" spans="1:6" ht="16.5" thickBot="1" x14ac:dyDescent="0.3">
      <c r="A209" s="1"/>
      <c r="B209" s="72" t="s">
        <v>278</v>
      </c>
      <c r="C209" s="152">
        <f>$D101</f>
        <v>0</v>
      </c>
      <c r="D209" s="152">
        <f>$D101</f>
        <v>0</v>
      </c>
      <c r="E209" s="152">
        <f>$D101</f>
        <v>0</v>
      </c>
      <c r="F209" s="152">
        <f>$D101</f>
        <v>0</v>
      </c>
    </row>
    <row r="210" spans="1:6" ht="16.5" thickBot="1" x14ac:dyDescent="0.3">
      <c r="A210" s="1"/>
      <c r="B210" s="72" t="s">
        <v>279</v>
      </c>
      <c r="C210" s="152">
        <f>$D109</f>
        <v>0</v>
      </c>
      <c r="D210" s="152">
        <f>$D109</f>
        <v>0</v>
      </c>
      <c r="E210" s="152">
        <f>$D109</f>
        <v>0</v>
      </c>
      <c r="F210" s="152">
        <f>$D109</f>
        <v>0</v>
      </c>
    </row>
    <row r="211" spans="1:6" ht="16.5" thickBot="1" x14ac:dyDescent="0.3">
      <c r="A211" s="1"/>
      <c r="B211" s="72" t="s">
        <v>280</v>
      </c>
      <c r="C211" s="152">
        <f>$D117</f>
        <v>0</v>
      </c>
      <c r="D211" s="152">
        <f>$D117</f>
        <v>0</v>
      </c>
      <c r="E211" s="152">
        <f>$D117</f>
        <v>0</v>
      </c>
      <c r="F211" s="152">
        <f>$D117</f>
        <v>0</v>
      </c>
    </row>
    <row r="212" spans="1:6" ht="16.5" thickBot="1" x14ac:dyDescent="0.3">
      <c r="A212" s="1"/>
      <c r="B212" s="72" t="s">
        <v>281</v>
      </c>
      <c r="C212" s="152">
        <f>$F153</f>
        <v>0</v>
      </c>
      <c r="D212" s="152">
        <f>$F153</f>
        <v>0</v>
      </c>
      <c r="E212" s="152">
        <f>$F153</f>
        <v>0</v>
      </c>
      <c r="F212" s="152">
        <f>$F153</f>
        <v>0</v>
      </c>
    </row>
    <row r="213" spans="1:6" ht="16.5" thickBot="1" x14ac:dyDescent="0.3">
      <c r="A213" s="1"/>
      <c r="B213" s="73" t="s">
        <v>19</v>
      </c>
      <c r="C213" s="153">
        <f>C181</f>
        <v>0</v>
      </c>
      <c r="D213" s="153">
        <f>D181</f>
        <v>0</v>
      </c>
      <c r="E213" s="153">
        <f>E181</f>
        <v>0</v>
      </c>
      <c r="F213" s="153">
        <f>F181</f>
        <v>0</v>
      </c>
    </row>
    <row r="214" spans="1:6" ht="16.5" thickBot="1" x14ac:dyDescent="0.3">
      <c r="A214" s="1"/>
      <c r="B214" s="73" t="s">
        <v>10</v>
      </c>
      <c r="C214" s="153">
        <f>C200</f>
        <v>16085150</v>
      </c>
      <c r="D214" s="153">
        <f t="shared" ref="D214:F214" si="39">D200</f>
        <v>17880879.999999996</v>
      </c>
      <c r="E214" s="153">
        <f t="shared" si="39"/>
        <v>19892790</v>
      </c>
      <c r="F214" s="153">
        <f t="shared" si="39"/>
        <v>21709420</v>
      </c>
    </row>
    <row r="215" spans="1:6" ht="16.5" customHeight="1" thickBot="1" x14ac:dyDescent="0.3">
      <c r="A215" s="1"/>
      <c r="B215" s="74" t="s">
        <v>288</v>
      </c>
      <c r="C215" s="154">
        <f>SUM(C204:C214)</f>
        <v>16085150</v>
      </c>
      <c r="D215" s="154">
        <f>SUM(D204:D214)</f>
        <v>17880879.999999996</v>
      </c>
      <c r="E215" s="154">
        <f>SUM(E204:E214)</f>
        <v>19892790</v>
      </c>
      <c r="F215" s="154">
        <f>SUM(F204:F214)</f>
        <v>21709420</v>
      </c>
    </row>
    <row r="216" spans="1:6" ht="15.75" x14ac:dyDescent="0.25">
      <c r="A216" s="1"/>
      <c r="B216" s="75"/>
      <c r="C216" s="76"/>
      <c r="D216" s="76"/>
      <c r="E216" s="1"/>
      <c r="F216" s="1"/>
    </row>
    <row r="217" spans="1:6" ht="15.75" x14ac:dyDescent="0.25">
      <c r="A217" s="193"/>
      <c r="B217" s="193"/>
      <c r="C217" s="193"/>
      <c r="D217" s="193"/>
      <c r="E217" s="1"/>
      <c r="F217" s="1"/>
    </row>
  </sheetData>
  <sheetProtection algorithmName="SHA-512" hashValue="Yj78jVsrsRtTyHJVT9vecFcQcjRRl7AM4hsxNqilrxcKxAJVWnlErMEjcWMPPYZbHhvcUAHuFnGO+WQyZyEe7g==" saltValue="OyWWkNcbjBUd5nXY0XVxhw==" spinCount="100000" sheet="1" formatCells="0" formatColumns="0" formatRows="0" selectLockedCells="1"/>
  <mergeCells count="28">
    <mergeCell ref="A217:D217"/>
    <mergeCell ref="A97:C97"/>
    <mergeCell ref="A101:C101"/>
    <mergeCell ref="A88:E88"/>
    <mergeCell ref="A105:C105"/>
    <mergeCell ref="A109:C109"/>
    <mergeCell ref="A113:C113"/>
    <mergeCell ref="A117:C117"/>
    <mergeCell ref="A118:C118"/>
    <mergeCell ref="A119:C119"/>
    <mergeCell ref="A102:C102"/>
    <mergeCell ref="A169:A180"/>
    <mergeCell ref="A164:F164"/>
    <mergeCell ref="A159:F159"/>
    <mergeCell ref="A126:F126"/>
    <mergeCell ref="A154:F154"/>
    <mergeCell ref="A124:F124"/>
    <mergeCell ref="A81:D81"/>
    <mergeCell ref="A2:E2"/>
    <mergeCell ref="A94:C94"/>
    <mergeCell ref="A85:C85"/>
    <mergeCell ref="A22:E22"/>
    <mergeCell ref="A5:E5"/>
    <mergeCell ref="A16:D16"/>
    <mergeCell ref="A18:E18"/>
    <mergeCell ref="A55:E55"/>
    <mergeCell ref="A76:D76"/>
    <mergeCell ref="A52:D52"/>
  </mergeCells>
  <dataValidations count="8">
    <dataValidation type="whole" allowBlank="1" showInputMessage="1" showErrorMessage="1" sqref="C175" xr:uid="{00000000-0002-0000-0200-000000000000}">
      <formula1>0</formula1>
      <formula2>B161</formula2>
    </dataValidation>
    <dataValidation type="whole" allowBlank="1" showInputMessage="1" showErrorMessage="1" sqref="D175" xr:uid="{00000000-0002-0000-0200-000001000000}">
      <formula1>0</formula1>
      <formula2>B161</formula2>
    </dataValidation>
    <dataValidation type="whole" allowBlank="1" showInputMessage="1" showErrorMessage="1" sqref="E175" xr:uid="{00000000-0002-0000-0200-000002000000}">
      <formula1>0</formula1>
      <formula2>B161</formula2>
    </dataValidation>
    <dataValidation type="whole" allowBlank="1" showInputMessage="1" showErrorMessage="1" sqref="F175" xr:uid="{00000000-0002-0000-0200-000003000000}">
      <formula1>0</formula1>
      <formula2>B161</formula2>
    </dataValidation>
    <dataValidation type="whole" allowBlank="1" showInputMessage="1" showErrorMessage="1" sqref="C178" xr:uid="{00000000-0002-0000-0200-000004000000}">
      <formula1>0</formula1>
      <formula2>B162</formula2>
    </dataValidation>
    <dataValidation type="whole" allowBlank="1" showInputMessage="1" showErrorMessage="1" sqref="D178" xr:uid="{00000000-0002-0000-0200-000005000000}">
      <formula1>0</formula1>
      <formula2>B162</formula2>
    </dataValidation>
    <dataValidation type="whole" allowBlank="1" showInputMessage="1" showErrorMessage="1" sqref="E178" xr:uid="{00000000-0002-0000-0200-000006000000}">
      <formula1>0</formula1>
      <formula2>B162</formula2>
    </dataValidation>
    <dataValidation type="whole" allowBlank="1" showInputMessage="1" showErrorMessage="1" sqref="F178" xr:uid="{00000000-0002-0000-0200-000007000000}">
      <formula1>0</formula1>
      <formula2>B162</formula2>
    </dataValidation>
  </dataValidations>
  <pageMargins left="0.70866141732283472" right="0.70866141732283472" top="0.78740157480314965" bottom="0.78740157480314965" header="0.31496062992125984" footer="0.31496062992125984"/>
  <pageSetup paperSize="9" scale="54" fitToHeight="0" orientation="portrait" r:id="rId1"/>
  <headerFooter>
    <oddHeader>&amp;R"Svoz a nakládání s odpadem statutárního města Liberec 2026 - 2029"
Příloha č.6_Výkaz výměr, Výkaz výměr - Stanovení nabídkové ceny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Výkaz výměr</vt:lpstr>
      <vt:lpstr>Celkové náklady</vt:lpstr>
      <vt:lpstr>Stanovení ceny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horky</dc:creator>
  <cp:lastModifiedBy>Jana Trachtová</cp:lastModifiedBy>
  <cp:lastPrinted>2025-07-11T19:07:26Z</cp:lastPrinted>
  <dcterms:created xsi:type="dcterms:W3CDTF">2015-06-05T18:19:34Z</dcterms:created>
  <dcterms:modified xsi:type="dcterms:W3CDTF">2025-08-05T12:26:15Z</dcterms:modified>
</cp:coreProperties>
</file>