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an\Documents\"/>
    </mc:Choice>
  </mc:AlternateContent>
  <xr:revisionPtr revIDLastSave="0" documentId="8_{9BADC33B-6ECD-4A53-A086-0F1DA343B46C}" xr6:coauthVersionLast="47" xr6:coauthVersionMax="47" xr10:uidLastSave="{00000000-0000-0000-0000-000000000000}"/>
  <bookViews>
    <workbookView xWindow="-108" yWindow="-108" windowWidth="23256" windowHeight="12456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Pol'!$A$1:$U$221</definedName>
    <definedName name="_xlnm.Print_Area" localSheetId="1">Stavba!$A$1:$J$133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2" i="1" l="1"/>
  <c r="I131" i="1"/>
  <c r="I130" i="1"/>
  <c r="I129" i="1"/>
  <c r="I128" i="1"/>
  <c r="I127" i="1"/>
  <c r="I126" i="1"/>
  <c r="I125" i="1"/>
  <c r="I124" i="1"/>
  <c r="G39" i="1"/>
  <c r="F39" i="1"/>
  <c r="G211" i="12"/>
  <c r="AC211" i="12"/>
  <c r="AD211" i="12"/>
  <c r="BA207" i="12"/>
  <c r="BA206" i="12"/>
  <c r="BA205" i="12"/>
  <c r="BA196" i="12"/>
  <c r="BA195" i="12"/>
  <c r="BA194" i="12"/>
  <c r="BA190" i="12"/>
  <c r="BA189" i="12"/>
  <c r="BA188" i="12"/>
  <c r="BA184" i="12"/>
  <c r="BA183" i="12"/>
  <c r="BA182" i="12"/>
  <c r="BA178" i="12"/>
  <c r="BA177" i="12"/>
  <c r="BA176" i="12"/>
  <c r="BA172" i="12"/>
  <c r="BA171" i="12"/>
  <c r="BA170" i="12"/>
  <c r="BA166" i="12"/>
  <c r="BA165" i="12"/>
  <c r="BA164" i="12"/>
  <c r="BA159" i="12"/>
  <c r="BA158" i="12"/>
  <c r="BA157" i="12"/>
  <c r="BA148" i="12"/>
  <c r="BA147" i="12"/>
  <c r="BA146" i="12"/>
  <c r="BA144" i="12"/>
  <c r="BA143" i="12"/>
  <c r="BA142" i="12"/>
  <c r="BA140" i="12"/>
  <c r="BA139" i="12"/>
  <c r="BA138" i="12"/>
  <c r="BA128" i="12"/>
  <c r="BA127" i="12"/>
  <c r="BA126" i="12"/>
  <c r="BA124" i="12"/>
  <c r="BA123" i="12"/>
  <c r="BA122" i="12"/>
  <c r="BA120" i="12"/>
  <c r="BA119" i="12"/>
  <c r="BA118" i="12"/>
  <c r="BA116" i="12"/>
  <c r="BA115" i="12"/>
  <c r="BA114" i="12"/>
  <c r="BA112" i="12"/>
  <c r="BA111" i="12"/>
  <c r="BA110" i="12"/>
  <c r="BA105" i="12"/>
  <c r="BA104" i="12"/>
  <c r="BA102" i="12"/>
  <c r="BA101" i="12"/>
  <c r="BA100" i="12"/>
  <c r="BA99" i="12"/>
  <c r="BA97" i="12"/>
  <c r="BA96" i="12"/>
  <c r="BA95" i="12"/>
  <c r="BA94" i="12"/>
  <c r="BA93" i="12"/>
  <c r="BA92" i="12"/>
  <c r="BA91" i="12"/>
  <c r="BA90" i="12"/>
  <c r="BA89" i="12"/>
  <c r="BA87" i="12"/>
  <c r="BA86" i="12"/>
  <c r="BA85" i="12"/>
  <c r="BA84" i="12"/>
  <c r="BA83" i="12"/>
  <c r="BA82" i="12"/>
  <c r="BA81" i="12"/>
  <c r="BA79" i="12"/>
  <c r="BA78" i="12"/>
  <c r="BA77" i="12"/>
  <c r="BA76" i="12"/>
  <c r="BA75" i="12"/>
  <c r="BA74" i="12"/>
  <c r="BA73" i="12"/>
  <c r="BA72" i="12"/>
  <c r="BA71" i="12"/>
  <c r="BA61" i="12"/>
  <c r="BA60" i="12"/>
  <c r="BA59" i="12"/>
  <c r="BA57" i="12"/>
  <c r="BA56" i="12"/>
  <c r="BA55" i="12"/>
  <c r="BA54" i="12"/>
  <c r="BA53" i="12"/>
  <c r="BA52" i="12"/>
  <c r="BA51" i="12"/>
  <c r="BA50" i="12"/>
  <c r="BA49" i="12"/>
  <c r="BA48" i="12"/>
  <c r="BA45" i="12"/>
  <c r="BA34" i="12"/>
  <c r="BA28" i="12"/>
  <c r="BA27" i="12"/>
  <c r="BA26" i="12"/>
  <c r="BA16" i="12"/>
  <c r="BA15" i="12"/>
  <c r="BA14" i="12"/>
  <c r="BA13" i="12"/>
  <c r="BA11" i="12"/>
  <c r="BA10" i="12"/>
  <c r="F9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F18" i="12"/>
  <c r="G18" i="12" s="1"/>
  <c r="I18" i="12"/>
  <c r="I17" i="12" s="1"/>
  <c r="K18" i="12"/>
  <c r="K17" i="12" s="1"/>
  <c r="O18" i="12"/>
  <c r="O17" i="12" s="1"/>
  <c r="Q18" i="12"/>
  <c r="Q17" i="12" s="1"/>
  <c r="U18" i="12"/>
  <c r="U17" i="12" s="1"/>
  <c r="F21" i="12"/>
  <c r="G21" i="12" s="1"/>
  <c r="M21" i="12" s="1"/>
  <c r="I21" i="12"/>
  <c r="K21" i="12"/>
  <c r="O21" i="12"/>
  <c r="Q21" i="12"/>
  <c r="U21" i="12"/>
  <c r="F25" i="12"/>
  <c r="G25" i="12"/>
  <c r="M25" i="12" s="1"/>
  <c r="M24" i="12" s="1"/>
  <c r="I25" i="12"/>
  <c r="I24" i="12" s="1"/>
  <c r="K25" i="12"/>
  <c r="K24" i="12" s="1"/>
  <c r="O25" i="12"/>
  <c r="O24" i="12" s="1"/>
  <c r="Q25" i="12"/>
  <c r="Q24" i="12" s="1"/>
  <c r="U25" i="12"/>
  <c r="U24" i="12" s="1"/>
  <c r="F29" i="12"/>
  <c r="G29" i="12"/>
  <c r="M29" i="12" s="1"/>
  <c r="I29" i="12"/>
  <c r="K29" i="12"/>
  <c r="O29" i="12"/>
  <c r="Q29" i="12"/>
  <c r="U29" i="12"/>
  <c r="F31" i="12"/>
  <c r="G31" i="12"/>
  <c r="G30" i="12" s="1"/>
  <c r="I31" i="12"/>
  <c r="I30" i="12" s="1"/>
  <c r="K31" i="12"/>
  <c r="K30" i="12" s="1"/>
  <c r="M31" i="12"/>
  <c r="M30" i="12" s="1"/>
  <c r="O31" i="12"/>
  <c r="O30" i="12" s="1"/>
  <c r="Q31" i="12"/>
  <c r="Q30" i="12" s="1"/>
  <c r="U31" i="12"/>
  <c r="U30" i="12" s="1"/>
  <c r="F33" i="12"/>
  <c r="G33" i="12"/>
  <c r="G32" i="12" s="1"/>
  <c r="I33" i="12"/>
  <c r="I32" i="12" s="1"/>
  <c r="K33" i="12"/>
  <c r="K32" i="12" s="1"/>
  <c r="O33" i="12"/>
  <c r="O32" i="12" s="1"/>
  <c r="Q33" i="12"/>
  <c r="Q32" i="12" s="1"/>
  <c r="U33" i="12"/>
  <c r="U32" i="12" s="1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4" i="12"/>
  <c r="G44" i="12" s="1"/>
  <c r="I44" i="12"/>
  <c r="I43" i="12" s="1"/>
  <c r="K44" i="12"/>
  <c r="K43" i="12" s="1"/>
  <c r="O44" i="12"/>
  <c r="O43" i="12" s="1"/>
  <c r="Q44" i="12"/>
  <c r="Q43" i="12" s="1"/>
  <c r="U44" i="12"/>
  <c r="U43" i="12" s="1"/>
  <c r="F46" i="12"/>
  <c r="G46" i="12" s="1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58" i="12"/>
  <c r="G58" i="12" s="1"/>
  <c r="M58" i="12" s="1"/>
  <c r="I58" i="12"/>
  <c r="K58" i="12"/>
  <c r="O58" i="12"/>
  <c r="Q58" i="12"/>
  <c r="U58" i="12"/>
  <c r="F70" i="12"/>
  <c r="G70" i="12" s="1"/>
  <c r="M70" i="12" s="1"/>
  <c r="I70" i="12"/>
  <c r="K70" i="12"/>
  <c r="O70" i="12"/>
  <c r="Q70" i="12"/>
  <c r="U70" i="12"/>
  <c r="F80" i="12"/>
  <c r="G80" i="12" s="1"/>
  <c r="M80" i="12" s="1"/>
  <c r="I80" i="12"/>
  <c r="K80" i="12"/>
  <c r="O80" i="12"/>
  <c r="Q80" i="12"/>
  <c r="U80" i="12"/>
  <c r="F88" i="12"/>
  <c r="G88" i="12" s="1"/>
  <c r="M88" i="12" s="1"/>
  <c r="I88" i="12"/>
  <c r="K88" i="12"/>
  <c r="O88" i="12"/>
  <c r="Q88" i="12"/>
  <c r="U88" i="12"/>
  <c r="F98" i="12"/>
  <c r="G98" i="12" s="1"/>
  <c r="M98" i="12" s="1"/>
  <c r="I98" i="12"/>
  <c r="K98" i="12"/>
  <c r="O98" i="12"/>
  <c r="Q98" i="12"/>
  <c r="U98" i="12"/>
  <c r="F103" i="12"/>
  <c r="G103" i="12" s="1"/>
  <c r="M103" i="12" s="1"/>
  <c r="I103" i="12"/>
  <c r="K103" i="12"/>
  <c r="O103" i="12"/>
  <c r="Q103" i="12"/>
  <c r="U103" i="12"/>
  <c r="F107" i="12"/>
  <c r="G107" i="12"/>
  <c r="G106" i="12" s="1"/>
  <c r="I107" i="12"/>
  <c r="I106" i="12" s="1"/>
  <c r="K107" i="12"/>
  <c r="K106" i="12" s="1"/>
  <c r="O107" i="12"/>
  <c r="Q107" i="12"/>
  <c r="Q106" i="12" s="1"/>
  <c r="U107" i="12"/>
  <c r="U106" i="12" s="1"/>
  <c r="F108" i="12"/>
  <c r="G108" i="12"/>
  <c r="M108" i="12" s="1"/>
  <c r="I108" i="12"/>
  <c r="K108" i="12"/>
  <c r="O108" i="12"/>
  <c r="Q108" i="12"/>
  <c r="U108" i="12"/>
  <c r="F109" i="12"/>
  <c r="G109" i="12"/>
  <c r="M109" i="12" s="1"/>
  <c r="I109" i="12"/>
  <c r="K109" i="12"/>
  <c r="O109" i="12"/>
  <c r="Q109" i="12"/>
  <c r="U109" i="12"/>
  <c r="F113" i="12"/>
  <c r="G113" i="12"/>
  <c r="M113" i="12" s="1"/>
  <c r="I113" i="12"/>
  <c r="K113" i="12"/>
  <c r="O113" i="12"/>
  <c r="Q113" i="12"/>
  <c r="U113" i="12"/>
  <c r="F117" i="12"/>
  <c r="G117" i="12"/>
  <c r="M117" i="12" s="1"/>
  <c r="I117" i="12"/>
  <c r="K117" i="12"/>
  <c r="O117" i="12"/>
  <c r="Q117" i="12"/>
  <c r="U117" i="12"/>
  <c r="F121" i="12"/>
  <c r="G121" i="12"/>
  <c r="M121" i="12" s="1"/>
  <c r="I121" i="12"/>
  <c r="K121" i="12"/>
  <c r="O121" i="12"/>
  <c r="Q121" i="12"/>
  <c r="U121" i="12"/>
  <c r="F125" i="12"/>
  <c r="G125" i="12"/>
  <c r="M125" i="12" s="1"/>
  <c r="I125" i="12"/>
  <c r="K125" i="12"/>
  <c r="O125" i="12"/>
  <c r="O106" i="12" s="1"/>
  <c r="Q125" i="12"/>
  <c r="U125" i="12"/>
  <c r="F137" i="12"/>
  <c r="G137" i="12"/>
  <c r="M137" i="12" s="1"/>
  <c r="I137" i="12"/>
  <c r="K137" i="12"/>
  <c r="O137" i="12"/>
  <c r="Q137" i="12"/>
  <c r="U137" i="12"/>
  <c r="F145" i="12"/>
  <c r="G145" i="12"/>
  <c r="M145" i="12" s="1"/>
  <c r="I145" i="12"/>
  <c r="K145" i="12"/>
  <c r="O145" i="12"/>
  <c r="Q145" i="12"/>
  <c r="U145" i="12"/>
  <c r="F156" i="12"/>
  <c r="G156" i="12"/>
  <c r="M156" i="12" s="1"/>
  <c r="I156" i="12"/>
  <c r="K156" i="12"/>
  <c r="O156" i="12"/>
  <c r="Q156" i="12"/>
  <c r="U156" i="12"/>
  <c r="F161" i="12"/>
  <c r="G161" i="12" s="1"/>
  <c r="I161" i="12"/>
  <c r="I160" i="12" s="1"/>
  <c r="K161" i="12"/>
  <c r="K160" i="12" s="1"/>
  <c r="O161" i="12"/>
  <c r="O160" i="12" s="1"/>
  <c r="Q161" i="12"/>
  <c r="Q160" i="12" s="1"/>
  <c r="U161" i="12"/>
  <c r="U160" i="12" s="1"/>
  <c r="F162" i="12"/>
  <c r="G162" i="12" s="1"/>
  <c r="M162" i="12" s="1"/>
  <c r="I162" i="12"/>
  <c r="K162" i="12"/>
  <c r="O162" i="12"/>
  <c r="Q162" i="12"/>
  <c r="U162" i="12"/>
  <c r="F163" i="12"/>
  <c r="G163" i="12" s="1"/>
  <c r="M163" i="12" s="1"/>
  <c r="I163" i="12"/>
  <c r="K163" i="12"/>
  <c r="O163" i="12"/>
  <c r="Q163" i="12"/>
  <c r="U163" i="12"/>
  <c r="F169" i="12"/>
  <c r="G169" i="12" s="1"/>
  <c r="M169" i="12" s="1"/>
  <c r="I169" i="12"/>
  <c r="K169" i="12"/>
  <c r="O169" i="12"/>
  <c r="Q169" i="12"/>
  <c r="U169" i="12"/>
  <c r="F175" i="12"/>
  <c r="G175" i="12" s="1"/>
  <c r="M175" i="12" s="1"/>
  <c r="I175" i="12"/>
  <c r="K175" i="12"/>
  <c r="O175" i="12"/>
  <c r="Q175" i="12"/>
  <c r="U175" i="12"/>
  <c r="F181" i="12"/>
  <c r="G181" i="12" s="1"/>
  <c r="M181" i="12" s="1"/>
  <c r="I181" i="12"/>
  <c r="K181" i="12"/>
  <c r="O181" i="12"/>
  <c r="Q181" i="12"/>
  <c r="U181" i="12"/>
  <c r="F187" i="12"/>
  <c r="G187" i="12" s="1"/>
  <c r="M187" i="12" s="1"/>
  <c r="I187" i="12"/>
  <c r="K187" i="12"/>
  <c r="O187" i="12"/>
  <c r="Q187" i="12"/>
  <c r="U187" i="12"/>
  <c r="F193" i="12"/>
  <c r="G193" i="12" s="1"/>
  <c r="M193" i="12" s="1"/>
  <c r="I193" i="12"/>
  <c r="K193" i="12"/>
  <c r="O193" i="12"/>
  <c r="Q193" i="12"/>
  <c r="U193" i="12"/>
  <c r="F204" i="12"/>
  <c r="G204" i="12" s="1"/>
  <c r="M204" i="12" s="1"/>
  <c r="I204" i="12"/>
  <c r="K204" i="12"/>
  <c r="O204" i="12"/>
  <c r="Q204" i="12"/>
  <c r="U204" i="12"/>
  <c r="O208" i="12"/>
  <c r="F209" i="12"/>
  <c r="G209" i="12"/>
  <c r="M209" i="12" s="1"/>
  <c r="M208" i="12" s="1"/>
  <c r="I209" i="12"/>
  <c r="I208" i="12" s="1"/>
  <c r="K209" i="12"/>
  <c r="K208" i="12" s="1"/>
  <c r="O209" i="12"/>
  <c r="Q209" i="12"/>
  <c r="Q208" i="12" s="1"/>
  <c r="U209" i="12"/>
  <c r="U208" i="12" s="1"/>
  <c r="I20" i="1"/>
  <c r="I19" i="1"/>
  <c r="I18" i="1"/>
  <c r="I17" i="1"/>
  <c r="I16" i="1"/>
  <c r="I133" i="1"/>
  <c r="AZ118" i="1"/>
  <c r="AZ117" i="1"/>
  <c r="AZ116" i="1"/>
  <c r="AZ115" i="1"/>
  <c r="AZ114" i="1"/>
  <c r="AZ113" i="1"/>
  <c r="AZ112" i="1"/>
  <c r="AZ111" i="1"/>
  <c r="AZ109" i="1"/>
  <c r="AZ108" i="1"/>
  <c r="AZ107" i="1"/>
  <c r="AZ105" i="1"/>
  <c r="AZ104" i="1"/>
  <c r="AZ103" i="1"/>
  <c r="AZ102" i="1"/>
  <c r="AZ101" i="1"/>
  <c r="AZ100" i="1"/>
  <c r="AZ98" i="1"/>
  <c r="AZ97" i="1"/>
  <c r="AZ96" i="1"/>
  <c r="AZ95" i="1"/>
  <c r="AZ94" i="1"/>
  <c r="AZ93" i="1"/>
  <c r="AZ91" i="1"/>
  <c r="AZ90" i="1"/>
  <c r="AZ89" i="1"/>
  <c r="AZ88" i="1"/>
  <c r="AZ87" i="1"/>
  <c r="AZ86" i="1"/>
  <c r="AZ85" i="1"/>
  <c r="AZ84" i="1"/>
  <c r="AZ83" i="1"/>
  <c r="AZ81" i="1"/>
  <c r="AZ80" i="1"/>
  <c r="AZ79" i="1"/>
  <c r="AZ78" i="1"/>
  <c r="AZ76" i="1"/>
  <c r="AZ75" i="1"/>
  <c r="AZ74" i="1"/>
  <c r="AZ72" i="1"/>
  <c r="AZ71" i="1"/>
  <c r="AZ70" i="1"/>
  <c r="AZ68" i="1"/>
  <c r="AZ67" i="1"/>
  <c r="AZ66" i="1"/>
  <c r="AZ65" i="1"/>
  <c r="AZ64" i="1"/>
  <c r="AZ62" i="1"/>
  <c r="AZ61" i="1"/>
  <c r="AZ60" i="1"/>
  <c r="AZ59" i="1"/>
  <c r="AZ58" i="1"/>
  <c r="AZ57" i="1"/>
  <c r="AZ56" i="1"/>
  <c r="AZ55" i="1"/>
  <c r="AZ53" i="1"/>
  <c r="AZ52" i="1"/>
  <c r="AZ51" i="1"/>
  <c r="AZ50" i="1"/>
  <c r="AZ49" i="1"/>
  <c r="AZ48" i="1"/>
  <c r="AZ46" i="1"/>
  <c r="AZ45" i="1"/>
  <c r="AZ44" i="1"/>
  <c r="AZ43" i="1"/>
  <c r="G27" i="1"/>
  <c r="G25" i="1"/>
  <c r="G26" i="1" s="1"/>
  <c r="F40" i="1"/>
  <c r="G23" i="1" s="1"/>
  <c r="G40" i="1"/>
  <c r="H39" i="1"/>
  <c r="I39" i="1" s="1"/>
  <c r="I40" i="1" s="1"/>
  <c r="J39" i="1" s="1"/>
  <c r="J40" i="1" s="1"/>
  <c r="J28" i="1"/>
  <c r="J26" i="1"/>
  <c r="G38" i="1"/>
  <c r="F38" i="1"/>
  <c r="J23" i="1"/>
  <c r="J24" i="1"/>
  <c r="J25" i="1"/>
  <c r="J27" i="1"/>
  <c r="E24" i="1"/>
  <c r="E26" i="1"/>
  <c r="G24" i="1" l="1"/>
  <c r="G29" i="1" s="1"/>
  <c r="G28" i="1"/>
  <c r="G160" i="12"/>
  <c r="M161" i="12"/>
  <c r="M160" i="12" s="1"/>
  <c r="M18" i="12"/>
  <c r="M17" i="12" s="1"/>
  <c r="G17" i="12"/>
  <c r="G43" i="12"/>
  <c r="M44" i="12"/>
  <c r="M43" i="12" s="1"/>
  <c r="G208" i="12"/>
  <c r="G8" i="12"/>
  <c r="M33" i="12"/>
  <c r="M32" i="12" s="1"/>
  <c r="M107" i="12"/>
  <c r="M106" i="12" s="1"/>
  <c r="G24" i="12"/>
  <c r="I21" i="1"/>
  <c r="H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<sst xmlns="http://schemas.openxmlformats.org/spreadsheetml/2006/main" count="710" uniqueCount="345">
  <si>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</si>
  <si>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</si>
  <si>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</si>
  <si>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</si>
  <si>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</si>
  <si>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</si>
  <si>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</si>
  <si>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</si>
  <si>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</si>
  <si>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</si>
  <si>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</si>
  <si>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</si>
  <si>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</si>
  <si>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</si>
  <si>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</si>
  <si>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</si>
  <si>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</si>
  <si>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</si>
  <si>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</si>
  <si>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</si>
  <si>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</si>
  <si>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</si>
  <si>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</si>
  <si>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</si>
  <si>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</si>
  <si>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</si>
  <si>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</si>
  <si>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</si>
  <si>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</si>
  <si>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</si>
  <si>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</si>
  <si>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</si>
  <si>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</si>
  <si>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</si>
  <si>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</si>
  <si>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</si>
  <si>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</si>
  <si>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</si>
  <si>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</si>
  <si>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</si>
  <si>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</si>
  <si>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</si>
  <si>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</si>
  <si>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</si>
  <si>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</si>
  <si>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Ing. Taťána Šmejkalová</t>
  </si>
  <si>
    <t>20250125 Liberec,park při Budyšínské,Liebigova hrobka,2.etapa rekonstrukce</t>
  </si>
  <si>
    <t>Statutární město Liberec</t>
  </si>
  <si>
    <t>Náměstí Dr. Eduarda Beneše 1</t>
  </si>
  <si>
    <t>Liberec 1</t>
  </si>
  <si>
    <t>460 59</t>
  </si>
  <si>
    <t>Rozpočet</t>
  </si>
  <si>
    <t>Celkem za stavbu</t>
  </si>
  <si>
    <t>CZK</t>
  </si>
  <si>
    <t xml:space="preserve">Popis rozpočtu:  - </t>
  </si>
  <si>
    <t>Rozpočet řeší 2. etapu celkové obnovy Liebigovy hrobky:</t>
  </si>
  <si>
    <t>- kompletní opravu interieru</t>
  </si>
  <si>
    <t>- opravu venkovní dlažby před hrobkou</t>
  </si>
  <si>
    <t>- drobné opravy lokálního poškození omítek a profilace na fasádách</t>
  </si>
  <si>
    <t>Rozpočet neřeší:</t>
  </si>
  <si>
    <t>- fasády včetně připojených úseků ohradních zdí (kromě drobných oprav),</t>
  </si>
  <si>
    <t xml:space="preserve">  krov a střechu</t>
  </si>
  <si>
    <t xml:space="preserve">  (části objektu, konstrukce, provedené v předchozí etapě)</t>
  </si>
  <si>
    <t>- prostor pohřebních komor za dodatečnými zdmi po stranách krypty</t>
  </si>
  <si>
    <t xml:space="preserve">  (není předmětem projektu)</t>
  </si>
  <si>
    <t>Památková hodnota:</t>
  </si>
  <si>
    <t>- kaple z počátku 20. století, která je umístěná v památkové zóně,</t>
  </si>
  <si>
    <t xml:space="preserve">  je nemovitou kulturní památkou ČR, pod rej. č. 29823/5-4118</t>
  </si>
  <si>
    <t>- byla postavena a vyzdobena v historizujícím (eklektickém) slohu</t>
  </si>
  <si>
    <t xml:space="preserve">  s renesančními a pseudobarkoními prvky</t>
  </si>
  <si>
    <t>- cílem akce je obnovit v co největší míře původní stav objektu</t>
  </si>
  <si>
    <t>- opravy a doplnění kamenných, kovaných a uměleckořemeslných prvků</t>
  </si>
  <si>
    <t xml:space="preserve">  budou prováděny restaurátorsky podle restaurátorských záměrů</t>
  </si>
  <si>
    <t>Rozpočet je vyhotoven v podrobnosti dle:</t>
  </si>
  <si>
    <t>- aktualizovaného projektu</t>
  </si>
  <si>
    <t xml:space="preserve">  "Liberec - park při Budyšínské ulici, rekonstrukce Liebigovy hrobky",</t>
  </si>
  <si>
    <t xml:space="preserve">  vypracovaného v lednu - listopadu 2024,</t>
  </si>
  <si>
    <t xml:space="preserve">  v podrobnosti - DPS, dokumentace pro provedení stavby</t>
  </si>
  <si>
    <t>Zpracovatelé dokumentace:</t>
  </si>
  <si>
    <t>projekt z roku 2018:</t>
  </si>
  <si>
    <t>- projektant - Milan Vavruška</t>
  </si>
  <si>
    <t>aktualizovaný projekt:</t>
  </si>
  <si>
    <t>- vedoucí projektant - Martin Volejník</t>
  </si>
  <si>
    <t>- projektant - Ing. Zuzana Slačálková</t>
  </si>
  <si>
    <t>- restaurátorský průzkum a záměr na restaurování uměleckořemeslných prvků interieru</t>
  </si>
  <si>
    <t xml:space="preserve">  s kvalifikovaným odhadem ceny - Jan Vích ak. sochař a restaurátor a Ivana Kafková ak. mal.</t>
  </si>
  <si>
    <t>- restaurátorský průzkum a záměr na restaurování kovových prvků</t>
  </si>
  <si>
    <t xml:space="preserve">  s kvalifikovaným odhadem ceny - Ivan Houska</t>
  </si>
  <si>
    <t>Odhady cen restaurátoských prací:</t>
  </si>
  <si>
    <t>- na opravu a doplnění tesaných kamenných prvků (soupis v bodech 1-5 viz projekt)</t>
  </si>
  <si>
    <t xml:space="preserve">  byly stanoveny na základě kvalifikovaného odhadu cen pro Hübnerovu hrobku</t>
  </si>
  <si>
    <t xml:space="preserve">  dle Jana Vícha</t>
  </si>
  <si>
    <t>- na opravu a doplnění kovaných prvků (soupis v bodech 6-9 viz projekt)</t>
  </si>
  <si>
    <t xml:space="preserve">  byly stanoveny na základě kvalifikovaného odhadu cen Ivana Housky</t>
  </si>
  <si>
    <t>- na opravu uměleckořemeslných prvků interieru (soupis v bodech 10-14 viz projekt)</t>
  </si>
  <si>
    <t xml:space="preserve">  byly stanoveny na základě kvalifikovaného odhadu cen</t>
  </si>
  <si>
    <t xml:space="preserve">  dle Jana Vícha a Ivany Kafkové</t>
  </si>
  <si>
    <t>Vnitrostaveništní přesun hmot:</t>
  </si>
  <si>
    <t>- náklady na přemístění materiálu od staveništní skládky po prostor zabudování materiálu</t>
  </si>
  <si>
    <t xml:space="preserve">  zahrnují vodorovnou dopravu do 50 m i svislou složku přesunu výšky do 12 m</t>
  </si>
  <si>
    <t>- ocenění položek pro vnitrostaveništní přesun hmot je na zvážení dodavatele</t>
  </si>
  <si>
    <t>- náklady, dle způsobu vodorovného přesunu</t>
  </si>
  <si>
    <t xml:space="preserve">  a výběru použití zvedacích mechanizmů je třeba do jednotkové ceny zohlednit</t>
  </si>
  <si>
    <t>Náklady na zařízení staveniště jsou stanoveny orientačně, odborným odhadem;</t>
  </si>
  <si>
    <t>zohledňují například:</t>
  </si>
  <si>
    <t>- oplocení objektu během stavby a prostoru cca 11 x 8 m pro umístění staveniště,</t>
  </si>
  <si>
    <t xml:space="preserve">  kontejnerů na vybouraný materiál apod.</t>
  </si>
  <si>
    <t>- zpevněné plochy pro skladování materiálu</t>
  </si>
  <si>
    <t>- likvidaci staveniště a navrácení ploch dotčených stavbou do původního stavu</t>
  </si>
  <si>
    <t>Režijní náklady:</t>
  </si>
  <si>
    <t>- veškeré režijní náklady včetně případného ubytování a dopravy restaurátorů</t>
  </si>
  <si>
    <t xml:space="preserve">  jsou součástí jednotkových cen restaurátorských prací</t>
  </si>
  <si>
    <t>Zatřídění dle klasifikace JKSO ve smyslu vyhlášky č. 169/2016 Sb: 801 47</t>
  </si>
  <si>
    <t>Použitá cenová soustava: CS RTS DATA</t>
  </si>
  <si>
    <t>- struktura údajů a jejich formát: (soupis prací, obsah položek, výkaz výměr...)</t>
  </si>
  <si>
    <t xml:space="preserve">  jsou stanoveny programem RTS Stavitel (dle vyhlášky č. 169/2016 Sb)</t>
  </si>
  <si>
    <t>- metodika pro zpracování nabídkové ceny:</t>
  </si>
  <si>
    <t xml:space="preserve">  je předepsána programem RTS Stavitel - vyplňí se buňky s modrým pozadím</t>
  </si>
  <si>
    <t>- formát elektronického soupisu: je Excel (.xlsx),</t>
  </si>
  <si>
    <t xml:space="preserve">  do nějž je exportován z programu RTS Stavitel</t>
  </si>
  <si>
    <t>Rekapitulace dílů</t>
  </si>
  <si>
    <t>Typ dílu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</si>
  <si>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</si>
  <si>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</si>
  <si>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</si>
  <si>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</si>
  <si>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</si>
  <si>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</si>
  <si>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99</t>
  </si>
  <si>
    <t>Staveništní přesun hmot</t>
  </si>
  <si>
    <t>762</t>
  </si>
  <si>
    <t>Konstrukce tesařské</t>
  </si>
  <si>
    <t>767</t>
  </si>
  <si>
    <t>Restaurování a doplnění kovaných prvků</t>
  </si>
  <si>
    <t>782</t>
  </si>
  <si>
    <t>Restaurování a doplnění tesaných kamenných prvků</t>
  </si>
  <si>
    <t>794</t>
  </si>
  <si>
    <t>Restaurování uměleckořemeslných prvků interieru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</si>
  <si>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</si>
  <si>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</si>
  <si>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</si>
  <si>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</si>
  <si>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</si>
  <si>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</si>
  <si>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</si>
  <si>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</si>
  <si>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</si>
  <si>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</si>
  <si>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</si>
  <si>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</si>
  <si>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</si>
  <si>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</si>
  <si>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</si>
  <si>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</si>
  <si>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</si>
  <si>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</si>
  <si>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</si>
  <si>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</si>
  <si>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</si>
  <si>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</si>
  <si>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</si>
  <si>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</si>
  <si>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</si>
  <si>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</si>
  <si>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</si>
  <si>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</si>
  <si>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</si>
  <si>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OPRAVA/OM/17</t>
  </si>
  <si>
    <t>Oprava poškozené vnější omítky, otlučení+jádro+štuk+nátěr+PH+sutě</t>
  </si>
  <si>
    <t>m2</t>
  </si>
  <si>
    <t>POL1_0</t>
  </si>
  <si>
    <t>v plném rozsahu dle popisu v bodě 17 legendy projektové dokumentace</t>
  </si>
  <si>
    <t>POP</t>
  </si>
  <si>
    <t>včetně všech dodávek materiálů a souvisejících prací, přesunů, dopravy</t>
  </si>
  <si>
    <t/>
  </si>
  <si>
    <t>- odstranění narušené vrstvy</t>
  </si>
  <si>
    <t>- přeštukování</t>
  </si>
  <si>
    <t>- nátěr</t>
  </si>
  <si>
    <t>941955201R00</t>
  </si>
  <si>
    <t>Lešení lehké pomocné v omezeném prostoru,  podlahové plochy&lt;6m2,výšky podlahy&lt;1500mm</t>
  </si>
  <si>
    <t>0,5*3,14*1,4*1,4+2,8*1,0</t>
  </si>
  <si>
    <t>VV</t>
  </si>
  <si>
    <t>zaokrouhleno:6,0-5,8772</t>
  </si>
  <si>
    <t>941955202/IND</t>
  </si>
  <si>
    <t>Lešení lehké pomocné v omezeném prostoru,  podlahové plochy&lt;6m2,výšky podlahy&lt;3500mm</t>
  </si>
  <si>
    <t>VYČIŠTĚNÍ/16</t>
  </si>
  <si>
    <t>Vyčištění prostoru předpolí krypty, od suti a listí (do 1 m3)</t>
  </si>
  <si>
    <t>kompl</t>
  </si>
  <si>
    <t>- vyčištění prostoru krypty,</t>
  </si>
  <si>
    <t xml:space="preserve">  ze kterého jsou přístupné jednotlivé hrobky po stranách</t>
  </si>
  <si>
    <t>- včetně likvidace odpadu</t>
  </si>
  <si>
    <t>952901114R00</t>
  </si>
  <si>
    <t>Vyčištění budov o výšce podlaží nad 4 m, předkolaudační úklid</t>
  </si>
  <si>
    <t>999281105R00</t>
  </si>
  <si>
    <t>Přesun hmot pro opravy a údržbu do výšky 6 m</t>
  </si>
  <si>
    <t>t</t>
  </si>
  <si>
    <t>762193913RT2</t>
  </si>
  <si>
    <t>Zabednění otvorů stěn 1stranně deskami nad pl.4 m2, Heraklith 35 mm, hranoly 100/100 mm, prkna 24 mm</t>
  </si>
  <si>
    <t>- ochrana prostoru po demontáži vstupní mříže</t>
  </si>
  <si>
    <t>stěna pod nadsvětlíkem:</t>
  </si>
  <si>
    <t>2,2*3,45</t>
  </si>
  <si>
    <t>nadsvětlík:</t>
  </si>
  <si>
    <t>0,5*3,14*1,1*1,1</t>
  </si>
  <si>
    <t>Mezisoučet</t>
  </si>
  <si>
    <t>zaokrouhleno:9,5-9,4897</t>
  </si>
  <si>
    <t>DVEŘE</t>
  </si>
  <si>
    <t>Provizorní dveře 900/2000mm, dodávka+osazení+demontáž</t>
  </si>
  <si>
    <t>998762102R00</t>
  </si>
  <si>
    <t>Přesun hmot pro tesařské konstrukce, výšky do 12 m</t>
  </si>
  <si>
    <t>REST/KOV/PRŮZK</t>
  </si>
  <si>
    <t>Průzkumy,stratigrafie,technologické zkoušky</t>
  </si>
  <si>
    <t>- dodatečné průzkumy a analýzy</t>
  </si>
  <si>
    <t>REST/KOV/DOK</t>
  </si>
  <si>
    <t>Restaurátorská dokumentace+závěrečná zpráva</t>
  </si>
  <si>
    <t>paré</t>
  </si>
  <si>
    <t>REST/KOV/6A</t>
  </si>
  <si>
    <t>Vstupní stěna s 2kř dveřmi a nadsvětlíkem, 2200/3450 (DV 1100/2800)+2200/1100mm,restaurování</t>
  </si>
  <si>
    <t>v plném rozsahu dle schváleného restaurátorského záměru</t>
  </si>
  <si>
    <t>a popisu v bodě 6 legendy projektové dokumentace</t>
  </si>
  <si>
    <t>včetně všech dodávek materiálů a souvisejícíh prací jako jsou:</t>
  </si>
  <si>
    <t>- demontáž</t>
  </si>
  <si>
    <t>- odvoz do dílny</t>
  </si>
  <si>
    <t>- restaurování a doplnění chybějících prvků</t>
  </si>
  <si>
    <t>- repasování a zprovoznění zámku</t>
  </si>
  <si>
    <t>- finální povrchová úprava a zlacení vybraných detailů</t>
  </si>
  <si>
    <t>- odvoz na místo</t>
  </si>
  <si>
    <t>- osazení</t>
  </si>
  <si>
    <t>RES/KOV/6B</t>
  </si>
  <si>
    <t>Zasklení vstupní stěny 6A</t>
  </si>
  <si>
    <t xml:space="preserve">  do kovových zasklívacích lišt a sklenářského tmele</t>
  </si>
  <si>
    <t>- včetně všech dodávek materiálů a souvisejících prací, přesunů, dopravy</t>
  </si>
  <si>
    <t>stěna s dvoukřídlovými dveřmi pod nadsvětlíkem:</t>
  </si>
  <si>
    <t>2200/3450 (DV 1100/2800)mm:</t>
  </si>
  <si>
    <t>2,2*3,0</t>
  </si>
  <si>
    <t>půlkruhový nadsvětlík:</t>
  </si>
  <si>
    <t>2200/1100mm:</t>
  </si>
  <si>
    <t>zaokrouhleno:8,5-8,4997</t>
  </si>
  <si>
    <t>REST/KOV/7</t>
  </si>
  <si>
    <t>Boční pole kované přepážky ve vstupu, 700/1400mm,restaurování</t>
  </si>
  <si>
    <t>a popisu v bodě 7 legendy projektové dokumentace</t>
  </si>
  <si>
    <t>REST/KOV/8</t>
  </si>
  <si>
    <t>Branka kované přepážky ve vstupu, 800/1400mm,nová,kopie</t>
  </si>
  <si>
    <t>a popisu v bodě 8 legendy projektové dokumentace</t>
  </si>
  <si>
    <t>- výroba kopie podle bočních polí</t>
  </si>
  <si>
    <t>REST/KOV/9</t>
  </si>
  <si>
    <t>Kované zábradlí v interieru nad vřeten schodištěm, 950/1400mm,restaurování</t>
  </si>
  <si>
    <t>- finální povrchová úprava</t>
  </si>
  <si>
    <t>REST/KOV/DOPL</t>
  </si>
  <si>
    <t>Ošetření drobných prvků-táhel a závěsů</t>
  </si>
  <si>
    <t>- prověření stávajících kovových táhel a závěsů v interieru</t>
  </si>
  <si>
    <t>- odstranění prvků, které nemají řádnou funkci</t>
  </si>
  <si>
    <t>- ošetření ostatních (očištění, odrezení, nátěr 2x základovou a vrchní barvou)</t>
  </si>
  <si>
    <t>MŘÍŽKA/15</t>
  </si>
  <si>
    <t>Nerezová mřížka 720/150mm, osazení+dodávka</t>
  </si>
  <si>
    <t>kus</t>
  </si>
  <si>
    <t>v plném rozsahu dle popisu v bodě 15 legendy projektové dokumentace</t>
  </si>
  <si>
    <t>REST/KAM/PRŮZK</t>
  </si>
  <si>
    <t>Dodatečné průzkumy a analýzy</t>
  </si>
  <si>
    <t>REST/KAM/DOK</t>
  </si>
  <si>
    <t>REST/KAM/01A</t>
  </si>
  <si>
    <t>Mramorová dlažba v interieru, restaurování</t>
  </si>
  <si>
    <t>a popisu v bodě 1 legendy projektové dokumentace</t>
  </si>
  <si>
    <t>REST/KAM/01B</t>
  </si>
  <si>
    <t>Mramorová dlažba v interieru, přeložení=rozebrání+osazení do maltového lože</t>
  </si>
  <si>
    <t>REST/KAM/01C</t>
  </si>
  <si>
    <t>Mramorová dlažba v interieru,deska 310/310/50mm, doplnění=kopie+osazení do maltového lože</t>
  </si>
  <si>
    <t>REST/KAM/02</t>
  </si>
  <si>
    <t>Dekorativní mramorová konzola cca 300/300/500mm, restaurování+domodelování</t>
  </si>
  <si>
    <t>a popisu v bodě 2 legendy projektové dokumentace</t>
  </si>
  <si>
    <t>REST/KAM/03</t>
  </si>
  <si>
    <t>Venkovní žulová dlažba+krycí deska, restaurování</t>
  </si>
  <si>
    <t>a popisu v bodě 3 legendy projektové dokumentace</t>
  </si>
  <si>
    <t>7,62*6,65+2*(2,28+1,08)*0,2-2,17*0,4</t>
  </si>
  <si>
    <t>7,62*0,3-2,17*0,17</t>
  </si>
  <si>
    <t>0-2*0,61*0,61</t>
  </si>
  <si>
    <t>0-2*0,95*0,85</t>
  </si>
  <si>
    <t>0-2*0,1*0,35</t>
  </si>
  <si>
    <t>0-2*0,5*0,3*0,3</t>
  </si>
  <si>
    <t>zaokrouhleno:51,0-50,5469</t>
  </si>
  <si>
    <t>REST/KAM/04</t>
  </si>
  <si>
    <t>Žulový stupeň 2165/400/170mm, přeosazení+restaurování</t>
  </si>
  <si>
    <t>a popisu v bodě 4 legendy projektové dokumentace</t>
  </si>
  <si>
    <t>také včetně rozebrání rozvolněné koruny zdiva pod stupněm</t>
  </si>
  <si>
    <t>a přezdění z plných ostře pálených cihel pevnosti P15 na MVC (předpoklad 0,1 m3 zdiva)</t>
  </si>
  <si>
    <t>a osazení stupně zpět do lože z vápenné malty s příměsí trassového vápna</t>
  </si>
  <si>
    <t>REST/KAM/05</t>
  </si>
  <si>
    <t>Vřetenové pískovcové schodiště do krypty, restaurování</t>
  </si>
  <si>
    <t>a popisu v bodě 5 legendy projektové dokumentace</t>
  </si>
  <si>
    <t>přibližné výměry:</t>
  </si>
  <si>
    <t>stupnice:</t>
  </si>
  <si>
    <t>(3,14*1,4*1,4-3,14*0,55*0,55)/4</t>
  </si>
  <si>
    <t>podstupnice:</t>
  </si>
  <si>
    <t>1,30*0,70</t>
  </si>
  <si>
    <t>zaokrouhleno:2,5-2,21114</t>
  </si>
  <si>
    <t>REST/KAM/18</t>
  </si>
  <si>
    <t>Doplnění profilací ohradních zdí a soklu, umělým kamenem+barevná retuš</t>
  </si>
  <si>
    <t>mb</t>
  </si>
  <si>
    <t>a popisu v bodě 18 legendy projektové dokumentace</t>
  </si>
  <si>
    <t>REST/INT/PRŮZK</t>
  </si>
  <si>
    <t>REST/INT/DOK</t>
  </si>
  <si>
    <t>REST/INT/10</t>
  </si>
  <si>
    <t>Malba na klenbě a stropě, restaurování</t>
  </si>
  <si>
    <t>a popisu v bodě 10 legendy projektové dokumentace</t>
  </si>
  <si>
    <t>3,14*1,4*1,4+3,14*1,4*1,0</t>
  </si>
  <si>
    <t>zaokrouhleno:10,6-10,5504</t>
  </si>
  <si>
    <t>REST/INT/11</t>
  </si>
  <si>
    <t>Obvodová římsa pod klenbou v cca 400mm, restaurování</t>
  </si>
  <si>
    <t>m</t>
  </si>
  <si>
    <t>a popisu v bodě 11 legendy projektové dokumentace</t>
  </si>
  <si>
    <t>3,14*1,4+2*1,0</t>
  </si>
  <si>
    <t>zaokrouhleno:6,4-6,396</t>
  </si>
  <si>
    <t>REST/INT/12A</t>
  </si>
  <si>
    <t>Plochy stěn s umělým mramorem, restaurování</t>
  </si>
  <si>
    <t>a popisu v bodě 12 legendy projektové dokumentace</t>
  </si>
  <si>
    <t>(3,14*1,4+2*1,0+2*0,3)*2,5</t>
  </si>
  <si>
    <t>zaokrouhleno:17,5-17,49</t>
  </si>
  <si>
    <t>REST/INT/12B</t>
  </si>
  <si>
    <t>Plochy stěn s umělým mramorem, podchycení,injektování,doplnění</t>
  </si>
  <si>
    <t>nesoudržné plochy s degradovanými částmi výzdoby:</t>
  </si>
  <si>
    <t>odhad:1,5</t>
  </si>
  <si>
    <t>REST/INT/13</t>
  </si>
  <si>
    <t>Plochy stěn s voskovou výmalbou, restaurování</t>
  </si>
  <si>
    <t>a popisu v bodě 13 legendy projektové dokumentace</t>
  </si>
  <si>
    <t>(3,14*1,4+2*1,0+2*0,3)*1,0</t>
  </si>
  <si>
    <t>zaokrouhleno:7,0-6,996</t>
  </si>
  <si>
    <t>REST/INT/14A</t>
  </si>
  <si>
    <t>Dvoudílný kamenný podstavec sochy, restaurování</t>
  </si>
  <si>
    <t>a popisu v bodě 14 legendy projektové dokumentace</t>
  </si>
  <si>
    <t>výšky 1,3+0,5=0,8m:</t>
  </si>
  <si>
    <t>(0,9+2*(0,7-0,45)+0,5*3,14*0,9)*(1,8-0,5)</t>
  </si>
  <si>
    <t>0,9*0,25+0,5*3,14*0,45*0,45</t>
  </si>
  <si>
    <t>4*0,5*0,5+0,5*0,5</t>
  </si>
  <si>
    <t>zaokrouhleno:5,5-5,44982</t>
  </si>
  <si>
    <t>pohledové plochy celkem-orientačně=5,5m2:</t>
  </si>
  <si>
    <t>REST/INT/14B</t>
  </si>
  <si>
    <t>Kristus na kříži v životní velikosti, restaurování</t>
  </si>
  <si>
    <t>005121000R</t>
  </si>
  <si>
    <t>Zařízení staveniště, vybudování+provoz+odstranění</t>
  </si>
  <si>
    <t>Soubor</t>
  </si>
  <si>
    <t>- doplnění vápannou omítkou</t>
  </si>
  <si>
    <t>- zasklení plaveným sklem tl. 4 mm s bezpečnostní folií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</si>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</sst>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1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 shrinkToFit="1"/>
    </xf>
    <xf numFmtId="0" fontId="18" fillId="0" borderId="33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33" xfId="0" applyNumberFormat="1" applyFont="1" applyBorder="1" applyAlignment="1">
      <alignment vertical="top" wrapText="1" shrinkToFit="1"/>
    </xf>
    <xf numFmtId="0" fontId="20" fillId="0" borderId="33" xfId="0" applyNumberFormat="1" applyFont="1" applyBorder="1" applyAlignment="1">
      <alignment vertical="top" wrapText="1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0" xfId="0" applyNumberFormat="1" applyFont="1" applyBorder="1" applyAlignment="1">
      <alignment vertical="top" wrapText="1" shrinkToFit="1"/>
    </xf>
    <xf numFmtId="174" fontId="18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33" xfId="0" applyNumberFormat="1" applyFont="1" applyBorder="1" applyAlignment="1">
      <alignment vertical="top" wrapText="1" shrinkToFit="1"/>
    </xf>
    <xf numFmtId="174" fontId="20" fillId="0" borderId="33" xfId="0" applyNumberFormat="1" applyFont="1" applyBorder="1" applyAlignment="1">
      <alignment vertical="top" wrapText="1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18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9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33" xfId="0" quotePrefix="1" applyNumberFormat="1" applyFont="1" applyBorder="1" applyAlignment="1">
      <alignment horizontal="left" vertical="top" wrapText="1"/>
    </xf>
    <xf numFmtId="0" fontId="20" fillId="0" borderId="33" xfId="0" quotePrefix="1" applyNumberFormat="1" applyFont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view="pageBreakPreview" zoomScale="60" zoomScaleNormal="100" workbookViewId="0">
      <selection activeCell="L9" sqref="L9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136"/>
  <sheetViews>
    <sheetView showGridLines="0" tabSelected="1" view="pageBreakPreview" topLeftCell="B31" zoomScale="75" zoomScaleNormal="100" zoomScaleSheetLayoutView="75" workbookViewId="0">
      <selection activeCell="M31" sqref="M31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5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45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SUMIF(F124:F132,A16,I124:I132)+SUMIF(F124:F132,"PSU",I124:I132)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SUMIF(F124:F132,A17,I124:I132)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SUMIF(F124:F132,A18,I124:I132)</f>
        <v>0</v>
      </c>
      <c r="J18" s="82"/>
    </row>
    <row r="19" spans="1:10" ht="23.25" customHeight="1" x14ac:dyDescent="0.25">
      <c r="A19" s="194" t="s">
        <v>138</v>
      </c>
      <c r="B19" s="195" t="s">
        <v>26</v>
      </c>
      <c r="C19" s="56"/>
      <c r="D19" s="57"/>
      <c r="E19" s="80"/>
      <c r="F19" s="81"/>
      <c r="G19" s="80"/>
      <c r="H19" s="81"/>
      <c r="I19" s="80">
        <f>SUMIF(F124:F132,A19,I124:I132)</f>
        <v>0</v>
      </c>
      <c r="J19" s="82"/>
    </row>
    <row r="20" spans="1:10" ht="23.25" customHeight="1" x14ac:dyDescent="0.25">
      <c r="A20" s="194" t="s">
        <v>139</v>
      </c>
      <c r="B20" s="195" t="s">
        <v>27</v>
      </c>
      <c r="C20" s="56"/>
      <c r="D20" s="57"/>
      <c r="E20" s="80"/>
      <c r="F20" s="81"/>
      <c r="G20" s="80"/>
      <c r="H20" s="81"/>
      <c r="I20" s="80">
        <f>SUMIF(F124:F132,A20,I124:I132)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5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Pol'!AC211</f>
        <v>0</v>
      </c>
      <c r="G39" s="147">
        <f>'Rozpočet Pol'!AD211</f>
        <v>0</v>
      </c>
      <c r="H39" s="148">
        <f>(F39*SazbaDPH1/100)+(G39*SazbaDPH2/100)</f>
        <v>0</v>
      </c>
      <c r="I39" s="148">
        <f>F39+G39+H39</f>
        <v>0</v>
      </c>
      <c r="J39" s="139" t="str">
        <f>IF(_xlfn.SINGLE(CenaCelkemVypocet)=0,"",I39/_xlfn.SINGLE(CenaCelkemVypocet)*100)</f>
        <v/>
      </c>
    </row>
    <row r="40" spans="1:52" ht="25.5" hidden="1" customHeight="1" x14ac:dyDescent="0.25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5">
      <c r="B42" t="s">
        <v>54</v>
      </c>
    </row>
    <row r="43" spans="1:52" x14ac:dyDescent="0.25">
      <c r="B43" s="161" t="s">
        <v>55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Rozpočet řeší 2. etapu celkové obnovy Liebigovy hrobky:</v>
      </c>
    </row>
    <row r="44" spans="1:52" x14ac:dyDescent="0.25">
      <c r="B44" s="161" t="s">
        <v>56</v>
      </c>
      <c r="C44" s="161"/>
      <c r="D44" s="161"/>
      <c r="E44" s="161"/>
      <c r="F44" s="161"/>
      <c r="G44" s="161"/>
      <c r="H44" s="161"/>
      <c r="I44" s="161"/>
      <c r="J44" s="161"/>
      <c r="AZ44" s="160" t="str">
        <f>B44</f>
        <v>- kompletní opravu interieru</v>
      </c>
    </row>
    <row r="45" spans="1:52" x14ac:dyDescent="0.25">
      <c r="B45" s="161" t="s">
        <v>57</v>
      </c>
      <c r="C45" s="161"/>
      <c r="D45" s="161"/>
      <c r="E45" s="161"/>
      <c r="F45" s="161"/>
      <c r="G45" s="161"/>
      <c r="H45" s="161"/>
      <c r="I45" s="161"/>
      <c r="J45" s="161"/>
      <c r="AZ45" s="160" t="str">
        <f>B45</f>
        <v>- opravu venkovní dlažby před hrobkou</v>
      </c>
    </row>
    <row r="46" spans="1:52" x14ac:dyDescent="0.25">
      <c r="B46" s="161" t="s">
        <v>58</v>
      </c>
      <c r="C46" s="161"/>
      <c r="D46" s="161"/>
      <c r="E46" s="161"/>
      <c r="F46" s="161"/>
      <c r="G46" s="161"/>
      <c r="H46" s="161"/>
      <c r="I46" s="161"/>
      <c r="J46" s="161"/>
      <c r="AZ46" s="160" t="str">
        <f>B46</f>
        <v>- drobné opravy lokálního poškození omítek a profilace na fasádách</v>
      </c>
    </row>
    <row r="48" spans="1:52" x14ac:dyDescent="0.25">
      <c r="B48" s="161" t="s">
        <v>59</v>
      </c>
      <c r="C48" s="161"/>
      <c r="D48" s="161"/>
      <c r="E48" s="161"/>
      <c r="F48" s="161"/>
      <c r="G48" s="161"/>
      <c r="H48" s="161"/>
      <c r="I48" s="161"/>
      <c r="J48" s="161"/>
      <c r="AZ48" s="160" t="str">
        <f>B48</f>
        <v>Rozpočet neřeší:</v>
      </c>
    </row>
    <row r="49" spans="2:52" x14ac:dyDescent="0.25">
      <c r="B49" s="161" t="s">
        <v>60</v>
      </c>
      <c r="C49" s="161"/>
      <c r="D49" s="161"/>
      <c r="E49" s="161"/>
      <c r="F49" s="161"/>
      <c r="G49" s="161"/>
      <c r="H49" s="161"/>
      <c r="I49" s="161"/>
      <c r="J49" s="161"/>
      <c r="AZ49" s="160" t="str">
        <f>B49</f>
        <v>- fasády včetně připojených úseků ohradních zdí (kromě drobných oprav),</v>
      </c>
    </row>
    <row r="50" spans="2:52" x14ac:dyDescent="0.25">
      <c r="B50" s="161" t="s">
        <v>61</v>
      </c>
      <c r="C50" s="161"/>
      <c r="D50" s="161"/>
      <c r="E50" s="161"/>
      <c r="F50" s="161"/>
      <c r="G50" s="161"/>
      <c r="H50" s="161"/>
      <c r="I50" s="161"/>
      <c r="J50" s="161"/>
      <c r="AZ50" s="160" t="str">
        <f>B50</f>
        <v xml:space="preserve">  krov a střechu</v>
      </c>
    </row>
    <row r="51" spans="2:52" x14ac:dyDescent="0.25">
      <c r="B51" s="161" t="s">
        <v>62</v>
      </c>
      <c r="C51" s="161"/>
      <c r="D51" s="161"/>
      <c r="E51" s="161"/>
      <c r="F51" s="161"/>
      <c r="G51" s="161"/>
      <c r="H51" s="161"/>
      <c r="I51" s="161"/>
      <c r="J51" s="161"/>
      <c r="AZ51" s="160" t="str">
        <f>B51</f>
        <v xml:space="preserve">  (části objektu, konstrukce, provedené v předchozí etapě)</v>
      </c>
    </row>
    <row r="52" spans="2:52" x14ac:dyDescent="0.25">
      <c r="B52" s="161" t="s">
        <v>63</v>
      </c>
      <c r="C52" s="161"/>
      <c r="D52" s="161"/>
      <c r="E52" s="161"/>
      <c r="F52" s="161"/>
      <c r="G52" s="161"/>
      <c r="H52" s="161"/>
      <c r="I52" s="161"/>
      <c r="J52" s="161"/>
      <c r="AZ52" s="160" t="str">
        <f>B52</f>
        <v>- prostor pohřebních komor za dodatečnými zdmi po stranách krypty</v>
      </c>
    </row>
    <row r="53" spans="2:52" x14ac:dyDescent="0.25">
      <c r="B53" s="161" t="s">
        <v>64</v>
      </c>
      <c r="C53" s="161"/>
      <c r="D53" s="161"/>
      <c r="E53" s="161"/>
      <c r="F53" s="161"/>
      <c r="G53" s="161"/>
      <c r="H53" s="161"/>
      <c r="I53" s="161"/>
      <c r="J53" s="161"/>
      <c r="AZ53" s="160" t="str">
        <f>B53</f>
        <v xml:space="preserve">  (není předmětem projektu)</v>
      </c>
    </row>
    <row r="55" spans="2:52" x14ac:dyDescent="0.25">
      <c r="B55" s="161" t="s">
        <v>65</v>
      </c>
      <c r="C55" s="161"/>
      <c r="D55" s="161"/>
      <c r="E55" s="161"/>
      <c r="F55" s="161"/>
      <c r="G55" s="161"/>
      <c r="H55" s="161"/>
      <c r="I55" s="161"/>
      <c r="J55" s="161"/>
      <c r="AZ55" s="160" t="str">
        <f>B55</f>
        <v>Památková hodnota:</v>
      </c>
    </row>
    <row r="56" spans="2:52" x14ac:dyDescent="0.25">
      <c r="B56" s="161" t="s">
        <v>66</v>
      </c>
      <c r="C56" s="161"/>
      <c r="D56" s="161"/>
      <c r="E56" s="161"/>
      <c r="F56" s="161"/>
      <c r="G56" s="161"/>
      <c r="H56" s="161"/>
      <c r="I56" s="161"/>
      <c r="J56" s="161"/>
      <c r="AZ56" s="160" t="str">
        <f>B56</f>
        <v>- kaple z počátku 20. století, která je umístěná v památkové zóně,</v>
      </c>
    </row>
    <row r="57" spans="2:52" x14ac:dyDescent="0.25">
      <c r="B57" s="161" t="s">
        <v>67</v>
      </c>
      <c r="C57" s="161"/>
      <c r="D57" s="161"/>
      <c r="E57" s="161"/>
      <c r="F57" s="161"/>
      <c r="G57" s="161"/>
      <c r="H57" s="161"/>
      <c r="I57" s="161"/>
      <c r="J57" s="161"/>
      <c r="AZ57" s="160" t="str">
        <f>B57</f>
        <v xml:space="preserve">  je nemovitou kulturní památkou ČR, pod rej. č. 29823/5-4118</v>
      </c>
    </row>
    <row r="58" spans="2:52" x14ac:dyDescent="0.25">
      <c r="B58" s="161" t="s">
        <v>68</v>
      </c>
      <c r="C58" s="161"/>
      <c r="D58" s="161"/>
      <c r="E58" s="161"/>
      <c r="F58" s="161"/>
      <c r="G58" s="161"/>
      <c r="H58" s="161"/>
      <c r="I58" s="161"/>
      <c r="J58" s="161"/>
      <c r="AZ58" s="160" t="str">
        <f>B58</f>
        <v>- byla postavena a vyzdobena v historizujícím (eklektickém) slohu</v>
      </c>
    </row>
    <row r="59" spans="2:52" x14ac:dyDescent="0.25">
      <c r="B59" s="161" t="s">
        <v>69</v>
      </c>
      <c r="C59" s="161"/>
      <c r="D59" s="161"/>
      <c r="E59" s="161"/>
      <c r="F59" s="161"/>
      <c r="G59" s="161"/>
      <c r="H59" s="161"/>
      <c r="I59" s="161"/>
      <c r="J59" s="161"/>
      <c r="AZ59" s="160" t="str">
        <f>B59</f>
        <v xml:space="preserve">  s renesančními a pseudobarkoními prvky</v>
      </c>
    </row>
    <row r="60" spans="2:52" x14ac:dyDescent="0.25">
      <c r="B60" s="161" t="s">
        <v>70</v>
      </c>
      <c r="C60" s="161"/>
      <c r="D60" s="161"/>
      <c r="E60" s="161"/>
      <c r="F60" s="161"/>
      <c r="G60" s="161"/>
      <c r="H60" s="161"/>
      <c r="I60" s="161"/>
      <c r="J60" s="161"/>
      <c r="AZ60" s="160" t="str">
        <f>B60</f>
        <v>- cílem akce je obnovit v co největší míře původní stav objektu</v>
      </c>
    </row>
    <row r="61" spans="2:52" x14ac:dyDescent="0.25">
      <c r="B61" s="161" t="s">
        <v>71</v>
      </c>
      <c r="C61" s="161"/>
      <c r="D61" s="161"/>
      <c r="E61" s="161"/>
      <c r="F61" s="161"/>
      <c r="G61" s="161"/>
      <c r="H61" s="161"/>
      <c r="I61" s="161"/>
      <c r="J61" s="161"/>
      <c r="AZ61" s="160" t="str">
        <f>B61</f>
        <v>- opravy a doplnění kamenných, kovaných a uměleckořemeslných prvků</v>
      </c>
    </row>
    <row r="62" spans="2:52" x14ac:dyDescent="0.25">
      <c r="B62" s="161" t="s">
        <v>72</v>
      </c>
      <c r="C62" s="161"/>
      <c r="D62" s="161"/>
      <c r="E62" s="161"/>
      <c r="F62" s="161"/>
      <c r="G62" s="161"/>
      <c r="H62" s="161"/>
      <c r="I62" s="161"/>
      <c r="J62" s="161"/>
      <c r="AZ62" s="160" t="str">
        <f>B62</f>
        <v xml:space="preserve">  budou prováděny restaurátorsky podle restaurátorských záměrů</v>
      </c>
    </row>
    <row r="64" spans="2:52" x14ac:dyDescent="0.25">
      <c r="B64" s="161" t="s">
        <v>73</v>
      </c>
      <c r="C64" s="161"/>
      <c r="D64" s="161"/>
      <c r="E64" s="161"/>
      <c r="F64" s="161"/>
      <c r="G64" s="161"/>
      <c r="H64" s="161"/>
      <c r="I64" s="161"/>
      <c r="J64" s="161"/>
      <c r="AZ64" s="160" t="str">
        <f>B64</f>
        <v>Rozpočet je vyhotoven v podrobnosti dle:</v>
      </c>
    </row>
    <row r="65" spans="2:52" x14ac:dyDescent="0.25">
      <c r="B65" s="161" t="s">
        <v>74</v>
      </c>
      <c r="C65" s="161"/>
      <c r="D65" s="161"/>
      <c r="E65" s="161"/>
      <c r="F65" s="161"/>
      <c r="G65" s="161"/>
      <c r="H65" s="161"/>
      <c r="I65" s="161"/>
      <c r="J65" s="161"/>
      <c r="AZ65" s="160" t="str">
        <f>B65</f>
        <v>- aktualizovaného projektu</v>
      </c>
    </row>
    <row r="66" spans="2:52" x14ac:dyDescent="0.25">
      <c r="B66" s="161" t="s">
        <v>75</v>
      </c>
      <c r="C66" s="161"/>
      <c r="D66" s="161"/>
      <c r="E66" s="161"/>
      <c r="F66" s="161"/>
      <c r="G66" s="161"/>
      <c r="H66" s="161"/>
      <c r="I66" s="161"/>
      <c r="J66" s="161"/>
      <c r="AZ66" s="160" t="str">
        <f>B66</f>
        <v xml:space="preserve">  "Liberec - park při Budyšínské ulici, rekonstrukce Liebigovy hrobky",</v>
      </c>
    </row>
    <row r="67" spans="2:52" x14ac:dyDescent="0.25">
      <c r="B67" s="161" t="s">
        <v>76</v>
      </c>
      <c r="C67" s="161"/>
      <c r="D67" s="161"/>
      <c r="E67" s="161"/>
      <c r="F67" s="161"/>
      <c r="G67" s="161"/>
      <c r="H67" s="161"/>
      <c r="I67" s="161"/>
      <c r="J67" s="161"/>
      <c r="AZ67" s="160" t="str">
        <f>B67</f>
        <v xml:space="preserve">  vypracovaného v lednu - listopadu 2024,</v>
      </c>
    </row>
    <row r="68" spans="2:52" x14ac:dyDescent="0.25">
      <c r="B68" s="161" t="s">
        <v>77</v>
      </c>
      <c r="C68" s="161"/>
      <c r="D68" s="161"/>
      <c r="E68" s="161"/>
      <c r="F68" s="161"/>
      <c r="G68" s="161"/>
      <c r="H68" s="161"/>
      <c r="I68" s="161"/>
      <c r="J68" s="161"/>
      <c r="AZ68" s="160" t="str">
        <f>B68</f>
        <v xml:space="preserve">  v podrobnosti - DPS, dokumentace pro provedení stavby</v>
      </c>
    </row>
    <row r="70" spans="2:52" x14ac:dyDescent="0.25">
      <c r="B70" s="161" t="s">
        <v>78</v>
      </c>
      <c r="C70" s="161"/>
      <c r="D70" s="161"/>
      <c r="E70" s="161"/>
      <c r="F70" s="161"/>
      <c r="G70" s="161"/>
      <c r="H70" s="161"/>
      <c r="I70" s="161"/>
      <c r="J70" s="161"/>
      <c r="AZ70" s="160" t="str">
        <f>B70</f>
        <v>Zpracovatelé dokumentace:</v>
      </c>
    </row>
    <row r="71" spans="2:52" x14ac:dyDescent="0.25">
      <c r="B71" s="161" t="s">
        <v>79</v>
      </c>
      <c r="C71" s="161"/>
      <c r="D71" s="161"/>
      <c r="E71" s="161"/>
      <c r="F71" s="161"/>
      <c r="G71" s="161"/>
      <c r="H71" s="161"/>
      <c r="I71" s="161"/>
      <c r="J71" s="161"/>
      <c r="AZ71" s="160" t="str">
        <f>B71</f>
        <v>projekt z roku 2018:</v>
      </c>
    </row>
    <row r="72" spans="2:52" x14ac:dyDescent="0.25">
      <c r="B72" s="161" t="s">
        <v>80</v>
      </c>
      <c r="C72" s="161"/>
      <c r="D72" s="161"/>
      <c r="E72" s="161"/>
      <c r="F72" s="161"/>
      <c r="G72" s="161"/>
      <c r="H72" s="161"/>
      <c r="I72" s="161"/>
      <c r="J72" s="161"/>
      <c r="AZ72" s="160" t="str">
        <f>B72</f>
        <v>- projektant - Milan Vavruška</v>
      </c>
    </row>
    <row r="74" spans="2:52" x14ac:dyDescent="0.25">
      <c r="B74" s="161" t="s">
        <v>81</v>
      </c>
      <c r="C74" s="161"/>
      <c r="D74" s="161"/>
      <c r="E74" s="161"/>
      <c r="F74" s="161"/>
      <c r="G74" s="161"/>
      <c r="H74" s="161"/>
      <c r="I74" s="161"/>
      <c r="J74" s="161"/>
      <c r="AZ74" s="160" t="str">
        <f>B74</f>
        <v>aktualizovaný projekt:</v>
      </c>
    </row>
    <row r="75" spans="2:52" x14ac:dyDescent="0.25">
      <c r="B75" s="161" t="s">
        <v>82</v>
      </c>
      <c r="C75" s="161"/>
      <c r="D75" s="161"/>
      <c r="E75" s="161"/>
      <c r="F75" s="161"/>
      <c r="G75" s="161"/>
      <c r="H75" s="161"/>
      <c r="I75" s="161"/>
      <c r="J75" s="161"/>
      <c r="AZ75" s="160" t="str">
        <f>B75</f>
        <v>- vedoucí projektant - Martin Volejník</v>
      </c>
    </row>
    <row r="76" spans="2:52" x14ac:dyDescent="0.25">
      <c r="B76" s="161" t="s">
        <v>83</v>
      </c>
      <c r="C76" s="161"/>
      <c r="D76" s="161"/>
      <c r="E76" s="161"/>
      <c r="F76" s="161"/>
      <c r="G76" s="161"/>
      <c r="H76" s="161"/>
      <c r="I76" s="161"/>
      <c r="J76" s="161"/>
      <c r="AZ76" s="160" t="str">
        <f>B76</f>
        <v>- projektant - Ing. Zuzana Slačálková</v>
      </c>
    </row>
    <row r="78" spans="2:52" x14ac:dyDescent="0.25">
      <c r="B78" s="161" t="s">
        <v>84</v>
      </c>
      <c r="C78" s="161"/>
      <c r="D78" s="161"/>
      <c r="E78" s="161"/>
      <c r="F78" s="161"/>
      <c r="G78" s="161"/>
      <c r="H78" s="161"/>
      <c r="I78" s="161"/>
      <c r="J78" s="161"/>
      <c r="AZ78" s="160" t="str">
        <f>B78</f>
        <v>- restaurátorský průzkum a záměr na restaurování uměleckořemeslných prvků interieru</v>
      </c>
    </row>
    <row r="79" spans="2:52" x14ac:dyDescent="0.25">
      <c r="B79" s="161" t="s">
        <v>85</v>
      </c>
      <c r="C79" s="161"/>
      <c r="D79" s="161"/>
      <c r="E79" s="161"/>
      <c r="F79" s="161"/>
      <c r="G79" s="161"/>
      <c r="H79" s="161"/>
      <c r="I79" s="161"/>
      <c r="J79" s="161"/>
      <c r="AZ79" s="160" t="str">
        <f>B79</f>
        <v xml:space="preserve">  s kvalifikovaným odhadem ceny - Jan Vích ak. sochař a restaurátor a Ivana Kafková ak. mal.</v>
      </c>
    </row>
    <row r="80" spans="2:52" x14ac:dyDescent="0.25">
      <c r="B80" s="161" t="s">
        <v>86</v>
      </c>
      <c r="C80" s="161"/>
      <c r="D80" s="161"/>
      <c r="E80" s="161"/>
      <c r="F80" s="161"/>
      <c r="G80" s="161"/>
      <c r="H80" s="161"/>
      <c r="I80" s="161"/>
      <c r="J80" s="161"/>
      <c r="AZ80" s="160" t="str">
        <f>B80</f>
        <v>- restaurátorský průzkum a záměr na restaurování kovových prvků</v>
      </c>
    </row>
    <row r="81" spans="2:52" x14ac:dyDescent="0.25">
      <c r="B81" s="161" t="s">
        <v>87</v>
      </c>
      <c r="C81" s="161"/>
      <c r="D81" s="161"/>
      <c r="E81" s="161"/>
      <c r="F81" s="161"/>
      <c r="G81" s="161"/>
      <c r="H81" s="161"/>
      <c r="I81" s="161"/>
      <c r="J81" s="161"/>
      <c r="AZ81" s="160" t="str">
        <f>B81</f>
        <v xml:space="preserve">  s kvalifikovaným odhadem ceny - Ivan Houska</v>
      </c>
    </row>
    <row r="83" spans="2:52" x14ac:dyDescent="0.25">
      <c r="B83" s="161" t="s">
        <v>88</v>
      </c>
      <c r="C83" s="161"/>
      <c r="D83" s="161"/>
      <c r="E83" s="161"/>
      <c r="F83" s="161"/>
      <c r="G83" s="161"/>
      <c r="H83" s="161"/>
      <c r="I83" s="161"/>
      <c r="J83" s="161"/>
      <c r="AZ83" s="160" t="str">
        <f>B83</f>
        <v>Odhady cen restaurátoských prací:</v>
      </c>
    </row>
    <row r="84" spans="2:52" x14ac:dyDescent="0.25">
      <c r="B84" s="161" t="s">
        <v>89</v>
      </c>
      <c r="C84" s="161"/>
      <c r="D84" s="161"/>
      <c r="E84" s="161"/>
      <c r="F84" s="161"/>
      <c r="G84" s="161"/>
      <c r="H84" s="161"/>
      <c r="I84" s="161"/>
      <c r="J84" s="161"/>
      <c r="AZ84" s="160" t="str">
        <f>B84</f>
        <v>- na opravu a doplnění tesaných kamenných prvků (soupis v bodech 1-5 viz projekt)</v>
      </c>
    </row>
    <row r="85" spans="2:52" x14ac:dyDescent="0.25">
      <c r="B85" s="161" t="s">
        <v>90</v>
      </c>
      <c r="C85" s="161"/>
      <c r="D85" s="161"/>
      <c r="E85" s="161"/>
      <c r="F85" s="161"/>
      <c r="G85" s="161"/>
      <c r="H85" s="161"/>
      <c r="I85" s="161"/>
      <c r="J85" s="161"/>
      <c r="AZ85" s="160" t="str">
        <f>B85</f>
        <v xml:space="preserve">  byly stanoveny na základě kvalifikovaného odhadu cen pro Hübnerovu hrobku</v>
      </c>
    </row>
    <row r="86" spans="2:52" x14ac:dyDescent="0.25">
      <c r="B86" s="161" t="s">
        <v>91</v>
      </c>
      <c r="C86" s="161"/>
      <c r="D86" s="161"/>
      <c r="E86" s="161"/>
      <c r="F86" s="161"/>
      <c r="G86" s="161"/>
      <c r="H86" s="161"/>
      <c r="I86" s="161"/>
      <c r="J86" s="161"/>
      <c r="AZ86" s="160" t="str">
        <f>B86</f>
        <v xml:space="preserve">  dle Jana Vícha</v>
      </c>
    </row>
    <row r="87" spans="2:52" x14ac:dyDescent="0.25">
      <c r="B87" s="161" t="s">
        <v>92</v>
      </c>
      <c r="C87" s="161"/>
      <c r="D87" s="161"/>
      <c r="E87" s="161"/>
      <c r="F87" s="161"/>
      <c r="G87" s="161"/>
      <c r="H87" s="161"/>
      <c r="I87" s="161"/>
      <c r="J87" s="161"/>
      <c r="AZ87" s="160" t="str">
        <f>B87</f>
        <v>- na opravu a doplnění kovaných prvků (soupis v bodech 6-9 viz projekt)</v>
      </c>
    </row>
    <row r="88" spans="2:52" x14ac:dyDescent="0.25">
      <c r="B88" s="161" t="s">
        <v>93</v>
      </c>
      <c r="C88" s="161"/>
      <c r="D88" s="161"/>
      <c r="E88" s="161"/>
      <c r="F88" s="161"/>
      <c r="G88" s="161"/>
      <c r="H88" s="161"/>
      <c r="I88" s="161"/>
      <c r="J88" s="161"/>
      <c r="AZ88" s="160" t="str">
        <f>B88</f>
        <v xml:space="preserve">  byly stanoveny na základě kvalifikovaného odhadu cen Ivana Housky</v>
      </c>
    </row>
    <row r="89" spans="2:52" x14ac:dyDescent="0.25">
      <c r="B89" s="161" t="s">
        <v>94</v>
      </c>
      <c r="C89" s="161"/>
      <c r="D89" s="161"/>
      <c r="E89" s="161"/>
      <c r="F89" s="161"/>
      <c r="G89" s="161"/>
      <c r="H89" s="161"/>
      <c r="I89" s="161"/>
      <c r="J89" s="161"/>
      <c r="AZ89" s="160" t="str">
        <f>B89</f>
        <v>- na opravu uměleckořemeslných prvků interieru (soupis v bodech 10-14 viz projekt)</v>
      </c>
    </row>
    <row r="90" spans="2:52" x14ac:dyDescent="0.25">
      <c r="B90" s="161" t="s">
        <v>95</v>
      </c>
      <c r="C90" s="161"/>
      <c r="D90" s="161"/>
      <c r="E90" s="161"/>
      <c r="F90" s="161"/>
      <c r="G90" s="161"/>
      <c r="H90" s="161"/>
      <c r="I90" s="161"/>
      <c r="J90" s="161"/>
      <c r="AZ90" s="160" t="str">
        <f>B90</f>
        <v xml:space="preserve">  byly stanoveny na základě kvalifikovaného odhadu cen</v>
      </c>
    </row>
    <row r="91" spans="2:52" x14ac:dyDescent="0.25">
      <c r="B91" s="161" t="s">
        <v>96</v>
      </c>
      <c r="C91" s="161"/>
      <c r="D91" s="161"/>
      <c r="E91" s="161"/>
      <c r="F91" s="161"/>
      <c r="G91" s="161"/>
      <c r="H91" s="161"/>
      <c r="I91" s="161"/>
      <c r="J91" s="161"/>
      <c r="AZ91" s="160" t="str">
        <f>B91</f>
        <v xml:space="preserve">  dle Jana Vícha a Ivany Kafkové</v>
      </c>
    </row>
    <row r="93" spans="2:52" x14ac:dyDescent="0.25">
      <c r="B93" s="161" t="s">
        <v>97</v>
      </c>
      <c r="C93" s="161"/>
      <c r="D93" s="161"/>
      <c r="E93" s="161"/>
      <c r="F93" s="161"/>
      <c r="G93" s="161"/>
      <c r="H93" s="161"/>
      <c r="I93" s="161"/>
      <c r="J93" s="161"/>
      <c r="AZ93" s="160" t="str">
        <f>B93</f>
        <v>Vnitrostaveništní přesun hmot:</v>
      </c>
    </row>
    <row r="94" spans="2:52" x14ac:dyDescent="0.25">
      <c r="B94" s="161" t="s">
        <v>98</v>
      </c>
      <c r="C94" s="161"/>
      <c r="D94" s="161"/>
      <c r="E94" s="161"/>
      <c r="F94" s="161"/>
      <c r="G94" s="161"/>
      <c r="H94" s="161"/>
      <c r="I94" s="161"/>
      <c r="J94" s="161"/>
      <c r="AZ94" s="160" t="str">
        <f>B94</f>
        <v>- náklady na přemístění materiálu od staveništní skládky po prostor zabudování materiálu</v>
      </c>
    </row>
    <row r="95" spans="2:52" x14ac:dyDescent="0.25">
      <c r="B95" s="161" t="s">
        <v>99</v>
      </c>
      <c r="C95" s="161"/>
      <c r="D95" s="161"/>
      <c r="E95" s="161"/>
      <c r="F95" s="161"/>
      <c r="G95" s="161"/>
      <c r="H95" s="161"/>
      <c r="I95" s="161"/>
      <c r="J95" s="161"/>
      <c r="AZ95" s="160" t="str">
        <f>B95</f>
        <v xml:space="preserve">  zahrnují vodorovnou dopravu do 50 m i svislou složku přesunu výšky do 12 m</v>
      </c>
    </row>
    <row r="96" spans="2:52" x14ac:dyDescent="0.25">
      <c r="B96" s="161" t="s">
        <v>100</v>
      </c>
      <c r="C96" s="161"/>
      <c r="D96" s="161"/>
      <c r="E96" s="161"/>
      <c r="F96" s="161"/>
      <c r="G96" s="161"/>
      <c r="H96" s="161"/>
      <c r="I96" s="161"/>
      <c r="J96" s="161"/>
      <c r="AZ96" s="160" t="str">
        <f>B96</f>
        <v>- ocenění položek pro vnitrostaveništní přesun hmot je na zvážení dodavatele</v>
      </c>
    </row>
    <row r="97" spans="2:52" x14ac:dyDescent="0.25">
      <c r="B97" s="161" t="s">
        <v>101</v>
      </c>
      <c r="C97" s="161"/>
      <c r="D97" s="161"/>
      <c r="E97" s="161"/>
      <c r="F97" s="161"/>
      <c r="G97" s="161"/>
      <c r="H97" s="161"/>
      <c r="I97" s="161"/>
      <c r="J97" s="161"/>
      <c r="AZ97" s="160" t="str">
        <f>B97</f>
        <v>- náklady, dle způsobu vodorovného přesunu</v>
      </c>
    </row>
    <row r="98" spans="2:52" x14ac:dyDescent="0.25">
      <c r="B98" s="161" t="s">
        <v>102</v>
      </c>
      <c r="C98" s="161"/>
      <c r="D98" s="161"/>
      <c r="E98" s="161"/>
      <c r="F98" s="161"/>
      <c r="G98" s="161"/>
      <c r="H98" s="161"/>
      <c r="I98" s="161"/>
      <c r="J98" s="161"/>
      <c r="AZ98" s="160" t="str">
        <f>B98</f>
        <v xml:space="preserve">  a výběru použití zvedacích mechanizmů je třeba do jednotkové ceny zohlednit</v>
      </c>
    </row>
    <row r="100" spans="2:52" x14ac:dyDescent="0.25">
      <c r="B100" s="161" t="s">
        <v>103</v>
      </c>
      <c r="C100" s="161"/>
      <c r="D100" s="161"/>
      <c r="E100" s="161"/>
      <c r="F100" s="161"/>
      <c r="G100" s="161"/>
      <c r="H100" s="161"/>
      <c r="I100" s="161"/>
      <c r="J100" s="161"/>
      <c r="AZ100" s="160" t="str">
        <f>B100</f>
        <v>Náklady na zařízení staveniště jsou stanoveny orientačně, odborným odhadem;</v>
      </c>
    </row>
    <row r="101" spans="2:52" x14ac:dyDescent="0.25">
      <c r="B101" s="161" t="s">
        <v>104</v>
      </c>
      <c r="C101" s="161"/>
      <c r="D101" s="161"/>
      <c r="E101" s="161"/>
      <c r="F101" s="161"/>
      <c r="G101" s="161"/>
      <c r="H101" s="161"/>
      <c r="I101" s="161"/>
      <c r="J101" s="161"/>
      <c r="AZ101" s="160" t="str">
        <f>B101</f>
        <v>zohledňují například:</v>
      </c>
    </row>
    <row r="102" spans="2:52" x14ac:dyDescent="0.25">
      <c r="B102" s="161" t="s">
        <v>105</v>
      </c>
      <c r="C102" s="161"/>
      <c r="D102" s="161"/>
      <c r="E102" s="161"/>
      <c r="F102" s="161"/>
      <c r="G102" s="161"/>
      <c r="H102" s="161"/>
      <c r="I102" s="161"/>
      <c r="J102" s="161"/>
      <c r="AZ102" s="160" t="str">
        <f>B102</f>
        <v>- oplocení objektu během stavby a prostoru cca 11 x 8 m pro umístění staveniště,</v>
      </c>
    </row>
    <row r="103" spans="2:52" x14ac:dyDescent="0.25">
      <c r="B103" s="161" t="s">
        <v>106</v>
      </c>
      <c r="C103" s="161"/>
      <c r="D103" s="161"/>
      <c r="E103" s="161"/>
      <c r="F103" s="161"/>
      <c r="G103" s="161"/>
      <c r="H103" s="161"/>
      <c r="I103" s="161"/>
      <c r="J103" s="161"/>
      <c r="AZ103" s="160" t="str">
        <f>B103</f>
        <v xml:space="preserve">  kontejnerů na vybouraný materiál apod.</v>
      </c>
    </row>
    <row r="104" spans="2:52" x14ac:dyDescent="0.25">
      <c r="B104" s="161" t="s">
        <v>107</v>
      </c>
      <c r="C104" s="161"/>
      <c r="D104" s="161"/>
      <c r="E104" s="161"/>
      <c r="F104" s="161"/>
      <c r="G104" s="161"/>
      <c r="H104" s="161"/>
      <c r="I104" s="161"/>
      <c r="J104" s="161"/>
      <c r="AZ104" s="160" t="str">
        <f>B104</f>
        <v>- zpevněné plochy pro skladování materiálu</v>
      </c>
    </row>
    <row r="105" spans="2:52" x14ac:dyDescent="0.25">
      <c r="B105" s="161" t="s">
        <v>108</v>
      </c>
      <c r="C105" s="161"/>
      <c r="D105" s="161"/>
      <c r="E105" s="161"/>
      <c r="F105" s="161"/>
      <c r="G105" s="161"/>
      <c r="H105" s="161"/>
      <c r="I105" s="161"/>
      <c r="J105" s="161"/>
      <c r="AZ105" s="160" t="str">
        <f>B105</f>
        <v>- likvidaci staveniště a navrácení ploch dotčených stavbou do původního stavu</v>
      </c>
    </row>
    <row r="107" spans="2:52" x14ac:dyDescent="0.25">
      <c r="B107" s="161" t="s">
        <v>109</v>
      </c>
      <c r="C107" s="161"/>
      <c r="D107" s="161"/>
      <c r="E107" s="161"/>
      <c r="F107" s="161"/>
      <c r="G107" s="161"/>
      <c r="H107" s="161"/>
      <c r="I107" s="161"/>
      <c r="J107" s="161"/>
      <c r="AZ107" s="160" t="str">
        <f>B107</f>
        <v>Režijní náklady:</v>
      </c>
    </row>
    <row r="108" spans="2:52" x14ac:dyDescent="0.25">
      <c r="B108" s="161" t="s">
        <v>110</v>
      </c>
      <c r="C108" s="161"/>
      <c r="D108" s="161"/>
      <c r="E108" s="161"/>
      <c r="F108" s="161"/>
      <c r="G108" s="161"/>
      <c r="H108" s="161"/>
      <c r="I108" s="161"/>
      <c r="J108" s="161"/>
      <c r="AZ108" s="160" t="str">
        <f>B108</f>
        <v>- veškeré režijní náklady včetně případného ubytování a dopravy restaurátorů</v>
      </c>
    </row>
    <row r="109" spans="2:52" x14ac:dyDescent="0.25">
      <c r="B109" s="161" t="s">
        <v>111</v>
      </c>
      <c r="C109" s="161"/>
      <c r="D109" s="161"/>
      <c r="E109" s="161"/>
      <c r="F109" s="161"/>
      <c r="G109" s="161"/>
      <c r="H109" s="161"/>
      <c r="I109" s="161"/>
      <c r="J109" s="161"/>
      <c r="AZ109" s="160" t="str">
        <f>B109</f>
        <v xml:space="preserve">  jsou součástí jednotkových cen restaurátorských prací</v>
      </c>
    </row>
    <row r="111" spans="2:52" x14ac:dyDescent="0.25">
      <c r="B111" s="161" t="s">
        <v>112</v>
      </c>
      <c r="C111" s="161"/>
      <c r="D111" s="161"/>
      <c r="E111" s="161"/>
      <c r="F111" s="161"/>
      <c r="G111" s="161"/>
      <c r="H111" s="161"/>
      <c r="I111" s="161"/>
      <c r="J111" s="161"/>
      <c r="AZ111" s="160" t="str">
        <f>B111</f>
        <v>Zatřídění dle klasifikace JKSO ve smyslu vyhlášky č. 169/2016 Sb: 801 47</v>
      </c>
    </row>
    <row r="112" spans="2:52" x14ac:dyDescent="0.25">
      <c r="B112" s="161" t="s">
        <v>113</v>
      </c>
      <c r="C112" s="161"/>
      <c r="D112" s="161"/>
      <c r="E112" s="161"/>
      <c r="F112" s="161"/>
      <c r="G112" s="161"/>
      <c r="H112" s="161"/>
      <c r="I112" s="161"/>
      <c r="J112" s="161"/>
      <c r="AZ112" s="160" t="str">
        <f>B112</f>
        <v>Použitá cenová soustava: CS RTS DATA</v>
      </c>
    </row>
    <row r="113" spans="1:52" x14ac:dyDescent="0.25">
      <c r="B113" s="161" t="s">
        <v>114</v>
      </c>
      <c r="C113" s="161"/>
      <c r="D113" s="161"/>
      <c r="E113" s="161"/>
      <c r="F113" s="161"/>
      <c r="G113" s="161"/>
      <c r="H113" s="161"/>
      <c r="I113" s="161"/>
      <c r="J113" s="161"/>
      <c r="AZ113" s="160" t="str">
        <f>B113</f>
        <v>- struktura údajů a jejich formát: (soupis prací, obsah položek, výkaz výměr...)</v>
      </c>
    </row>
    <row r="114" spans="1:52" x14ac:dyDescent="0.25">
      <c r="B114" s="161" t="s">
        <v>115</v>
      </c>
      <c r="C114" s="161"/>
      <c r="D114" s="161"/>
      <c r="E114" s="161"/>
      <c r="F114" s="161"/>
      <c r="G114" s="161"/>
      <c r="H114" s="161"/>
      <c r="I114" s="161"/>
      <c r="J114" s="161"/>
      <c r="AZ114" s="160" t="str">
        <f>B114</f>
        <v xml:space="preserve">  jsou stanoveny programem RTS Stavitel (dle vyhlášky č. 169/2016 Sb)</v>
      </c>
    </row>
    <row r="115" spans="1:52" x14ac:dyDescent="0.25">
      <c r="B115" s="161" t="s">
        <v>116</v>
      </c>
      <c r="C115" s="161"/>
      <c r="D115" s="161"/>
      <c r="E115" s="161"/>
      <c r="F115" s="161"/>
      <c r="G115" s="161"/>
      <c r="H115" s="161"/>
      <c r="I115" s="161"/>
      <c r="J115" s="161"/>
      <c r="AZ115" s="160" t="str">
        <f>B115</f>
        <v>- metodika pro zpracování nabídkové ceny:</v>
      </c>
    </row>
    <row r="116" spans="1:52" x14ac:dyDescent="0.25">
      <c r="B116" s="161" t="s">
        <v>117</v>
      </c>
      <c r="C116" s="161"/>
      <c r="D116" s="161"/>
      <c r="E116" s="161"/>
      <c r="F116" s="161"/>
      <c r="G116" s="161"/>
      <c r="H116" s="161"/>
      <c r="I116" s="161"/>
      <c r="J116" s="161"/>
      <c r="AZ116" s="160" t="str">
        <f>B116</f>
        <v xml:space="preserve">  je předepsána programem RTS Stavitel - vyplňí se buňky s modrým pozadím</v>
      </c>
    </row>
    <row r="117" spans="1:52" x14ac:dyDescent="0.25">
      <c r="B117" s="161" t="s">
        <v>118</v>
      </c>
      <c r="C117" s="161"/>
      <c r="D117" s="161"/>
      <c r="E117" s="161"/>
      <c r="F117" s="161"/>
      <c r="G117" s="161"/>
      <c r="H117" s="161"/>
      <c r="I117" s="161"/>
      <c r="J117" s="161"/>
      <c r="AZ117" s="160" t="str">
        <f>B117</f>
        <v>- formát elektronického soupisu: je Excel (.xlsx),</v>
      </c>
    </row>
    <row r="118" spans="1:52" x14ac:dyDescent="0.25">
      <c r="B118" s="161" t="s">
        <v>119</v>
      </c>
      <c r="C118" s="161"/>
      <c r="D118" s="161"/>
      <c r="E118" s="161"/>
      <c r="F118" s="161"/>
      <c r="G118" s="161"/>
      <c r="H118" s="161"/>
      <c r="I118" s="161"/>
      <c r="J118" s="161"/>
      <c r="AZ118" s="160" t="str">
        <f>B118</f>
        <v xml:space="preserve">  do nějž je exportován z programu RTS Stavitel</v>
      </c>
    </row>
    <row r="121" spans="1:52" ht="15.6" x14ac:dyDescent="0.3">
      <c r="B121" s="162" t="s">
        <v>120</v>
      </c>
    </row>
    <row r="123" spans="1:52" ht="25.5" customHeight="1" x14ac:dyDescent="0.25">
      <c r="A123" s="163"/>
      <c r="B123" s="169" t="s">
        <v>16</v>
      </c>
      <c r="C123" s="169" t="s">
        <v>5</v>
      </c>
      <c r="D123" s="170"/>
      <c r="E123" s="170"/>
      <c r="F123" s="173" t="s">
        <v>121</v>
      </c>
      <c r="G123" s="173"/>
      <c r="H123" s="173"/>
      <c r="I123" s="174" t="s">
        <v>28</v>
      </c>
      <c r="J123" s="174"/>
    </row>
    <row r="124" spans="1:52" ht="25.5" customHeight="1" x14ac:dyDescent="0.25">
      <c r="A124" s="164"/>
      <c r="B124" s="175" t="s">
        <v>122</v>
      </c>
      <c r="C124" s="176" t="s">
        <v>123</v>
      </c>
      <c r="D124" s="177"/>
      <c r="E124" s="177"/>
      <c r="F124" s="181" t="s">
        <v>23</v>
      </c>
      <c r="G124" s="182"/>
      <c r="H124" s="182"/>
      <c r="I124" s="183">
        <f>'Rozpočet Pol'!G8</f>
        <v>0</v>
      </c>
      <c r="J124" s="183"/>
    </row>
    <row r="125" spans="1:52" ht="25.5" customHeight="1" x14ac:dyDescent="0.25">
      <c r="A125" s="164"/>
      <c r="B125" s="167" t="s">
        <v>124</v>
      </c>
      <c r="C125" s="166" t="s">
        <v>125</v>
      </c>
      <c r="D125" s="168"/>
      <c r="E125" s="168"/>
      <c r="F125" s="184" t="s">
        <v>23</v>
      </c>
      <c r="G125" s="185"/>
      <c r="H125" s="185"/>
      <c r="I125" s="186">
        <f>'Rozpočet Pol'!G17</f>
        <v>0</v>
      </c>
      <c r="J125" s="186"/>
    </row>
    <row r="126" spans="1:52" ht="25.5" customHeight="1" x14ac:dyDescent="0.25">
      <c r="A126" s="164"/>
      <c r="B126" s="167" t="s">
        <v>126</v>
      </c>
      <c r="C126" s="166" t="s">
        <v>127</v>
      </c>
      <c r="D126" s="168"/>
      <c r="E126" s="168"/>
      <c r="F126" s="184" t="s">
        <v>23</v>
      </c>
      <c r="G126" s="185"/>
      <c r="H126" s="185"/>
      <c r="I126" s="186">
        <f>'Rozpočet Pol'!G24</f>
        <v>0</v>
      </c>
      <c r="J126" s="186"/>
    </row>
    <row r="127" spans="1:52" ht="25.5" customHeight="1" x14ac:dyDescent="0.25">
      <c r="A127" s="164"/>
      <c r="B127" s="167" t="s">
        <v>128</v>
      </c>
      <c r="C127" s="166" t="s">
        <v>129</v>
      </c>
      <c r="D127" s="168"/>
      <c r="E127" s="168"/>
      <c r="F127" s="184" t="s">
        <v>23</v>
      </c>
      <c r="G127" s="185"/>
      <c r="H127" s="185"/>
      <c r="I127" s="186">
        <f>'Rozpočet Pol'!G30</f>
        <v>0</v>
      </c>
      <c r="J127" s="186"/>
    </row>
    <row r="128" spans="1:52" ht="25.5" customHeight="1" x14ac:dyDescent="0.25">
      <c r="A128" s="164"/>
      <c r="B128" s="167" t="s">
        <v>130</v>
      </c>
      <c r="C128" s="166" t="s">
        <v>131</v>
      </c>
      <c r="D128" s="168"/>
      <c r="E128" s="168"/>
      <c r="F128" s="184" t="s">
        <v>24</v>
      </c>
      <c r="G128" s="185"/>
      <c r="H128" s="185"/>
      <c r="I128" s="186">
        <f>'Rozpočet Pol'!G32</f>
        <v>0</v>
      </c>
      <c r="J128" s="186"/>
    </row>
    <row r="129" spans="1:10" ht="25.5" customHeight="1" x14ac:dyDescent="0.25">
      <c r="A129" s="164"/>
      <c r="B129" s="167" t="s">
        <v>132</v>
      </c>
      <c r="C129" s="166" t="s">
        <v>133</v>
      </c>
      <c r="D129" s="168"/>
      <c r="E129" s="168"/>
      <c r="F129" s="184" t="s">
        <v>24</v>
      </c>
      <c r="G129" s="185"/>
      <c r="H129" s="185"/>
      <c r="I129" s="186">
        <f>'Rozpočet Pol'!G43</f>
        <v>0</v>
      </c>
      <c r="J129" s="186"/>
    </row>
    <row r="130" spans="1:10" ht="25.5" customHeight="1" x14ac:dyDescent="0.25">
      <c r="A130" s="164"/>
      <c r="B130" s="167" t="s">
        <v>134</v>
      </c>
      <c r="C130" s="166" t="s">
        <v>135</v>
      </c>
      <c r="D130" s="168"/>
      <c r="E130" s="168"/>
      <c r="F130" s="184" t="s">
        <v>24</v>
      </c>
      <c r="G130" s="185"/>
      <c r="H130" s="185"/>
      <c r="I130" s="186">
        <f>'Rozpočet Pol'!G106</f>
        <v>0</v>
      </c>
      <c r="J130" s="186"/>
    </row>
    <row r="131" spans="1:10" ht="25.5" customHeight="1" x14ac:dyDescent="0.25">
      <c r="A131" s="164"/>
      <c r="B131" s="167" t="s">
        <v>136</v>
      </c>
      <c r="C131" s="166" t="s">
        <v>137</v>
      </c>
      <c r="D131" s="168"/>
      <c r="E131" s="168"/>
      <c r="F131" s="184" t="s">
        <v>24</v>
      </c>
      <c r="G131" s="185"/>
      <c r="H131" s="185"/>
      <c r="I131" s="186">
        <f>'Rozpočet Pol'!G160</f>
        <v>0</v>
      </c>
      <c r="J131" s="186"/>
    </row>
    <row r="132" spans="1:10" ht="25.5" customHeight="1" x14ac:dyDescent="0.25">
      <c r="A132" s="164"/>
      <c r="B132" s="178" t="s">
        <v>138</v>
      </c>
      <c r="C132" s="179" t="s">
        <v>26</v>
      </c>
      <c r="D132" s="180"/>
      <c r="E132" s="180"/>
      <c r="F132" s="187" t="s">
        <v>138</v>
      </c>
      <c r="G132" s="188"/>
      <c r="H132" s="188"/>
      <c r="I132" s="189">
        <f>'Rozpočet Pol'!G208</f>
        <v>0</v>
      </c>
      <c r="J132" s="189"/>
    </row>
    <row r="133" spans="1:10" ht="25.5" customHeight="1" x14ac:dyDescent="0.25">
      <c r="A133" s="165"/>
      <c r="B133" s="171" t="s">
        <v>1</v>
      </c>
      <c r="C133" s="171"/>
      <c r="D133" s="172"/>
      <c r="E133" s="172"/>
      <c r="F133" s="190"/>
      <c r="G133" s="191"/>
      <c r="H133" s="191"/>
      <c r="I133" s="192">
        <f>SUM(I124:I132)</f>
        <v>0</v>
      </c>
      <c r="J133" s="192"/>
    </row>
    <row r="134" spans="1:10" x14ac:dyDescent="0.25">
      <c r="F134" s="193"/>
      <c r="G134" s="129"/>
      <c r="H134" s="193"/>
      <c r="I134" s="129"/>
      <c r="J134" s="129"/>
    </row>
    <row r="135" spans="1:10" x14ac:dyDescent="0.25">
      <c r="F135" s="193"/>
      <c r="G135" s="129"/>
      <c r="H135" s="193"/>
      <c r="I135" s="129"/>
      <c r="J135" s="129"/>
    </row>
    <row r="136" spans="1:10" x14ac:dyDescent="0.25">
      <c r="F136" s="193"/>
      <c r="G136" s="129"/>
      <c r="H136" s="193"/>
      <c r="I136" s="129"/>
      <c r="J136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24">
    <mergeCell ref="I132:J132"/>
    <mergeCell ref="C132:E132"/>
    <mergeCell ref="I133:J133"/>
    <mergeCell ref="I129:J129"/>
    <mergeCell ref="C129:E129"/>
    <mergeCell ref="I130:J130"/>
    <mergeCell ref="C130:E130"/>
    <mergeCell ref="I131:J131"/>
    <mergeCell ref="C131:E131"/>
    <mergeCell ref="I126:J126"/>
    <mergeCell ref="C126:E126"/>
    <mergeCell ref="I127:J127"/>
    <mergeCell ref="C127:E127"/>
    <mergeCell ref="I128:J128"/>
    <mergeCell ref="C128:E128"/>
    <mergeCell ref="B117:J117"/>
    <mergeCell ref="B118:J118"/>
    <mergeCell ref="I123:J123"/>
    <mergeCell ref="I124:J124"/>
    <mergeCell ref="C124:E124"/>
    <mergeCell ref="I125:J125"/>
    <mergeCell ref="C125:E125"/>
    <mergeCell ref="B111:J111"/>
    <mergeCell ref="B112:J112"/>
    <mergeCell ref="B113:J113"/>
    <mergeCell ref="B114:J114"/>
    <mergeCell ref="B115:J115"/>
    <mergeCell ref="B116:J116"/>
    <mergeCell ref="B103:J103"/>
    <mergeCell ref="B104:J104"/>
    <mergeCell ref="B105:J105"/>
    <mergeCell ref="B107:J107"/>
    <mergeCell ref="B108:J108"/>
    <mergeCell ref="B109:J109"/>
    <mergeCell ref="B96:J96"/>
    <mergeCell ref="B97:J97"/>
    <mergeCell ref="B98:J98"/>
    <mergeCell ref="B100:J100"/>
    <mergeCell ref="B101:J101"/>
    <mergeCell ref="B102:J102"/>
    <mergeCell ref="B89:J89"/>
    <mergeCell ref="B90:J90"/>
    <mergeCell ref="B91:J91"/>
    <mergeCell ref="B93:J93"/>
    <mergeCell ref="B94:J94"/>
    <mergeCell ref="B95:J95"/>
    <mergeCell ref="B83:J83"/>
    <mergeCell ref="B84:J84"/>
    <mergeCell ref="B85:J85"/>
    <mergeCell ref="B86:J86"/>
    <mergeCell ref="B87:J87"/>
    <mergeCell ref="B88:J88"/>
    <mergeCell ref="B75:J75"/>
    <mergeCell ref="B76:J76"/>
    <mergeCell ref="B78:J78"/>
    <mergeCell ref="B79:J79"/>
    <mergeCell ref="B80:J80"/>
    <mergeCell ref="B81:J81"/>
    <mergeCell ref="B67:J67"/>
    <mergeCell ref="B68:J68"/>
    <mergeCell ref="B70:J70"/>
    <mergeCell ref="B71:J71"/>
    <mergeCell ref="B72:J72"/>
    <mergeCell ref="B74:J74"/>
    <mergeCell ref="B60:J60"/>
    <mergeCell ref="B61:J61"/>
    <mergeCell ref="B62:J62"/>
    <mergeCell ref="B64:J64"/>
    <mergeCell ref="B65:J65"/>
    <mergeCell ref="B66:J66"/>
    <mergeCell ref="B53:J53"/>
    <mergeCell ref="B55:J55"/>
    <mergeCell ref="B56:J56"/>
    <mergeCell ref="B57:J57"/>
    <mergeCell ref="B58:J58"/>
    <mergeCell ref="B59:J59"/>
    <mergeCell ref="B46:J46"/>
    <mergeCell ref="B48:J48"/>
    <mergeCell ref="B49:J49"/>
    <mergeCell ref="B50:J50"/>
    <mergeCell ref="B51:J51"/>
    <mergeCell ref="B52:J52"/>
    <mergeCell ref="D3:J3"/>
    <mergeCell ref="C39:E39"/>
    <mergeCell ref="B40:E40"/>
    <mergeCell ref="B43:J43"/>
    <mergeCell ref="B44:J44"/>
    <mergeCell ref="B45:J45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11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21"/>
  <sheetViews>
    <sheetView view="pageBreakPreview" zoomScale="60" zoomScaleNormal="100" workbookViewId="0">
      <selection activeCell="AA21" sqref="AA2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141</v>
      </c>
    </row>
    <row r="2" spans="1:60" ht="25.05" customHeight="1" x14ac:dyDescent="0.25">
      <c r="A2" s="203" t="s">
        <v>140</v>
      </c>
      <c r="B2" s="197"/>
      <c r="C2" s="198" t="s">
        <v>46</v>
      </c>
      <c r="D2" s="199"/>
      <c r="E2" s="199"/>
      <c r="F2" s="199"/>
      <c r="G2" s="205"/>
      <c r="AE2" t="s">
        <v>142</v>
      </c>
    </row>
    <row r="3" spans="1:60" ht="25.05" hidden="1" customHeight="1" x14ac:dyDescent="0.25">
      <c r="A3" s="204" t="s">
        <v>7</v>
      </c>
      <c r="B3" s="202"/>
      <c r="C3" s="200"/>
      <c r="D3" s="201"/>
      <c r="E3" s="201"/>
      <c r="F3" s="201"/>
      <c r="G3" s="206"/>
      <c r="AE3" t="s">
        <v>143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144</v>
      </c>
    </row>
    <row r="5" spans="1:60" hidden="1" x14ac:dyDescent="0.25">
      <c r="A5" s="207" t="s">
        <v>145</v>
      </c>
      <c r="B5" s="208"/>
      <c r="C5" s="209"/>
      <c r="D5" s="210"/>
      <c r="E5" s="210"/>
      <c r="F5" s="210"/>
      <c r="G5" s="211"/>
      <c r="AE5" t="s">
        <v>146</v>
      </c>
    </row>
    <row r="7" spans="1:60" ht="39.6" x14ac:dyDescent="0.25">
      <c r="A7" s="217" t="s">
        <v>147</v>
      </c>
      <c r="B7" s="218" t="s">
        <v>148</v>
      </c>
      <c r="C7" s="218" t="s">
        <v>149</v>
      </c>
      <c r="D7" s="217" t="s">
        <v>150</v>
      </c>
      <c r="E7" s="217" t="s">
        <v>151</v>
      </c>
      <c r="F7" s="212" t="s">
        <v>152</v>
      </c>
      <c r="G7" s="243" t="s">
        <v>28</v>
      </c>
      <c r="H7" s="244" t="s">
        <v>29</v>
      </c>
      <c r="I7" s="244" t="s">
        <v>153</v>
      </c>
      <c r="J7" s="244" t="s">
        <v>30</v>
      </c>
      <c r="K7" s="244" t="s">
        <v>154</v>
      </c>
      <c r="L7" s="244" t="s">
        <v>155</v>
      </c>
      <c r="M7" s="244" t="s">
        <v>156</v>
      </c>
      <c r="N7" s="244" t="s">
        <v>157</v>
      </c>
      <c r="O7" s="244" t="s">
        <v>158</v>
      </c>
      <c r="P7" s="244" t="s">
        <v>159</v>
      </c>
      <c r="Q7" s="244" t="s">
        <v>160</v>
      </c>
      <c r="R7" s="244" t="s">
        <v>161</v>
      </c>
      <c r="S7" s="244" t="s">
        <v>162</v>
      </c>
      <c r="T7" s="244" t="s">
        <v>163</v>
      </c>
      <c r="U7" s="220" t="s">
        <v>164</v>
      </c>
    </row>
    <row r="8" spans="1:60" x14ac:dyDescent="0.25">
      <c r="A8" s="245" t="s">
        <v>165</v>
      </c>
      <c r="B8" s="246" t="s">
        <v>122</v>
      </c>
      <c r="C8" s="247" t="s">
        <v>123</v>
      </c>
      <c r="D8" s="219"/>
      <c r="E8" s="248"/>
      <c r="F8" s="249"/>
      <c r="G8" s="249">
        <f>SUMIF(AE9:AE16,"&lt;&gt;NOR",G9:G16)</f>
        <v>0</v>
      </c>
      <c r="H8" s="249"/>
      <c r="I8" s="249">
        <f>SUM(I9:I16)</f>
        <v>0</v>
      </c>
      <c r="J8" s="249"/>
      <c r="K8" s="249">
        <f>SUM(K9:K16)</f>
        <v>0</v>
      </c>
      <c r="L8" s="249"/>
      <c r="M8" s="249">
        <f>SUM(M9:M16)</f>
        <v>0</v>
      </c>
      <c r="N8" s="219"/>
      <c r="O8" s="219">
        <f>SUM(O9:O16)</f>
        <v>0</v>
      </c>
      <c r="P8" s="219"/>
      <c r="Q8" s="219">
        <f>SUM(Q9:Q16)</f>
        <v>0</v>
      </c>
      <c r="R8" s="219"/>
      <c r="S8" s="219"/>
      <c r="T8" s="245"/>
      <c r="U8" s="219">
        <f>SUM(U9:U16)</f>
        <v>0</v>
      </c>
      <c r="AE8" t="s">
        <v>166</v>
      </c>
    </row>
    <row r="9" spans="1:60" ht="20.399999999999999" outlineLevel="1" x14ac:dyDescent="0.25">
      <c r="A9" s="214">
        <v>1</v>
      </c>
      <c r="B9" s="221" t="s">
        <v>167</v>
      </c>
      <c r="C9" s="271" t="s">
        <v>168</v>
      </c>
      <c r="D9" s="223" t="s">
        <v>169</v>
      </c>
      <c r="E9" s="231">
        <v>2</v>
      </c>
      <c r="F9" s="237">
        <f>H9+J9</f>
        <v>0</v>
      </c>
      <c r="G9" s="238">
        <f>ROUND(E9*F9,2)</f>
        <v>0</v>
      </c>
      <c r="H9" s="238"/>
      <c r="I9" s="238">
        <f>ROUND(E9*H9,2)</f>
        <v>0</v>
      </c>
      <c r="J9" s="238"/>
      <c r="K9" s="238">
        <f>ROUND(E9*J9,2)</f>
        <v>0</v>
      </c>
      <c r="L9" s="238">
        <v>21</v>
      </c>
      <c r="M9" s="238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0</v>
      </c>
      <c r="U9" s="223">
        <f>ROUND(E9*T9,2)</f>
        <v>0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170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/>
      <c r="B10" s="221"/>
      <c r="C10" s="272" t="s">
        <v>171</v>
      </c>
      <c r="D10" s="225"/>
      <c r="E10" s="232"/>
      <c r="F10" s="239"/>
      <c r="G10" s="240"/>
      <c r="H10" s="238"/>
      <c r="I10" s="238"/>
      <c r="J10" s="238"/>
      <c r="K10" s="238"/>
      <c r="L10" s="238"/>
      <c r="M10" s="238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172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6" t="str">
        <f>C10</f>
        <v>v plném rozsahu dle popisu v bodě 17 legendy projektové dokumentace</v>
      </c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/>
      <c r="B11" s="221"/>
      <c r="C11" s="272" t="s">
        <v>173</v>
      </c>
      <c r="D11" s="225"/>
      <c r="E11" s="232"/>
      <c r="F11" s="239"/>
      <c r="G11" s="240"/>
      <c r="H11" s="238"/>
      <c r="I11" s="238"/>
      <c r="J11" s="238"/>
      <c r="K11" s="238"/>
      <c r="L11" s="238"/>
      <c r="M11" s="238"/>
      <c r="N11" s="223"/>
      <c r="O11" s="223"/>
      <c r="P11" s="223"/>
      <c r="Q11" s="223"/>
      <c r="R11" s="223"/>
      <c r="S11" s="223"/>
      <c r="T11" s="224"/>
      <c r="U11" s="223"/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172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6" t="str">
        <f>C11</f>
        <v>včetně všech dodávek materiálů a souvisejících prací, přesunů, dopravy</v>
      </c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/>
      <c r="B12" s="221"/>
      <c r="C12" s="273" t="s">
        <v>174</v>
      </c>
      <c r="D12" s="226"/>
      <c r="E12" s="233"/>
      <c r="F12" s="241"/>
      <c r="G12" s="241"/>
      <c r="H12" s="238"/>
      <c r="I12" s="238"/>
      <c r="J12" s="238"/>
      <c r="K12" s="238"/>
      <c r="L12" s="238"/>
      <c r="M12" s="238"/>
      <c r="N12" s="223"/>
      <c r="O12" s="223"/>
      <c r="P12" s="223"/>
      <c r="Q12" s="223"/>
      <c r="R12" s="223"/>
      <c r="S12" s="223"/>
      <c r="T12" s="224"/>
      <c r="U12" s="223"/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172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14"/>
      <c r="B13" s="221"/>
      <c r="C13" s="272" t="s">
        <v>175</v>
      </c>
      <c r="D13" s="225"/>
      <c r="E13" s="232"/>
      <c r="F13" s="239"/>
      <c r="G13" s="240"/>
      <c r="H13" s="238"/>
      <c r="I13" s="238"/>
      <c r="J13" s="238"/>
      <c r="K13" s="238"/>
      <c r="L13" s="238"/>
      <c r="M13" s="238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172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6" t="str">
        <f>C13</f>
        <v>- odstranění narušené vrstvy</v>
      </c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/>
      <c r="B14" s="221"/>
      <c r="C14" s="272" t="s">
        <v>339</v>
      </c>
      <c r="D14" s="225"/>
      <c r="E14" s="232"/>
      <c r="F14" s="239"/>
      <c r="G14" s="240"/>
      <c r="H14" s="238"/>
      <c r="I14" s="238"/>
      <c r="J14" s="238"/>
      <c r="K14" s="238"/>
      <c r="L14" s="238"/>
      <c r="M14" s="238"/>
      <c r="N14" s="223"/>
      <c r="O14" s="223"/>
      <c r="P14" s="223"/>
      <c r="Q14" s="223"/>
      <c r="R14" s="223"/>
      <c r="S14" s="223"/>
      <c r="T14" s="224"/>
      <c r="U14" s="223"/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172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6" t="str">
        <f>C14</f>
        <v>- doplnění vápannou omítkou</v>
      </c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/>
      <c r="B15" s="221"/>
      <c r="C15" s="272" t="s">
        <v>176</v>
      </c>
      <c r="D15" s="225"/>
      <c r="E15" s="232"/>
      <c r="F15" s="239"/>
      <c r="G15" s="240"/>
      <c r="H15" s="238"/>
      <c r="I15" s="238"/>
      <c r="J15" s="238"/>
      <c r="K15" s="238"/>
      <c r="L15" s="238"/>
      <c r="M15" s="238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172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6" t="str">
        <f>C15</f>
        <v>- přeštukování</v>
      </c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/>
      <c r="B16" s="221"/>
      <c r="C16" s="272" t="s">
        <v>177</v>
      </c>
      <c r="D16" s="225"/>
      <c r="E16" s="232"/>
      <c r="F16" s="239"/>
      <c r="G16" s="240"/>
      <c r="H16" s="238"/>
      <c r="I16" s="238"/>
      <c r="J16" s="238"/>
      <c r="K16" s="238"/>
      <c r="L16" s="238"/>
      <c r="M16" s="238"/>
      <c r="N16" s="223"/>
      <c r="O16" s="223"/>
      <c r="P16" s="223"/>
      <c r="Q16" s="223"/>
      <c r="R16" s="223"/>
      <c r="S16" s="223"/>
      <c r="T16" s="224"/>
      <c r="U16" s="223"/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172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6" t="str">
        <f>C16</f>
        <v>- nátěr</v>
      </c>
      <c r="BB16" s="213"/>
      <c r="BC16" s="213"/>
      <c r="BD16" s="213"/>
      <c r="BE16" s="213"/>
      <c r="BF16" s="213"/>
      <c r="BG16" s="213"/>
      <c r="BH16" s="213"/>
    </row>
    <row r="17" spans="1:60" x14ac:dyDescent="0.25">
      <c r="A17" s="215" t="s">
        <v>165</v>
      </c>
      <c r="B17" s="222" t="s">
        <v>124</v>
      </c>
      <c r="C17" s="274" t="s">
        <v>125</v>
      </c>
      <c r="D17" s="227"/>
      <c r="E17" s="234"/>
      <c r="F17" s="242"/>
      <c r="G17" s="242">
        <f>SUMIF(AE18:AE23,"&lt;&gt;NOR",G18:G23)</f>
        <v>0</v>
      </c>
      <c r="H17" s="242"/>
      <c r="I17" s="242">
        <f>SUM(I18:I23)</f>
        <v>0</v>
      </c>
      <c r="J17" s="242"/>
      <c r="K17" s="242">
        <f>SUM(K18:K23)</f>
        <v>0</v>
      </c>
      <c r="L17" s="242"/>
      <c r="M17" s="242">
        <f>SUM(M18:M23)</f>
        <v>0</v>
      </c>
      <c r="N17" s="227"/>
      <c r="O17" s="227">
        <f>SUM(O18:O23)</f>
        <v>1.9140000000000001E-2</v>
      </c>
      <c r="P17" s="227"/>
      <c r="Q17" s="227">
        <f>SUM(Q18:Q23)</f>
        <v>0</v>
      </c>
      <c r="R17" s="227"/>
      <c r="S17" s="227"/>
      <c r="T17" s="228"/>
      <c r="U17" s="227">
        <f>SUM(U18:U23)</f>
        <v>5.65</v>
      </c>
      <c r="AE17" t="s">
        <v>166</v>
      </c>
    </row>
    <row r="18" spans="1:60" ht="20.399999999999999" outlineLevel="1" x14ac:dyDescent="0.25">
      <c r="A18" s="214">
        <v>2</v>
      </c>
      <c r="B18" s="221" t="s">
        <v>178</v>
      </c>
      <c r="C18" s="271" t="s">
        <v>179</v>
      </c>
      <c r="D18" s="223" t="s">
        <v>169</v>
      </c>
      <c r="E18" s="231">
        <v>6</v>
      </c>
      <c r="F18" s="237">
        <f>H18+J18</f>
        <v>0</v>
      </c>
      <c r="G18" s="238">
        <f>ROUND(E18*F18,2)</f>
        <v>0</v>
      </c>
      <c r="H18" s="238"/>
      <c r="I18" s="238">
        <f>ROUND(E18*H18,2)</f>
        <v>0</v>
      </c>
      <c r="J18" s="238"/>
      <c r="K18" s="238">
        <f>ROUND(E18*J18,2)</f>
        <v>0</v>
      </c>
      <c r="L18" s="238">
        <v>21</v>
      </c>
      <c r="M18" s="238">
        <f>G18*(1+L18/100)</f>
        <v>0</v>
      </c>
      <c r="N18" s="223">
        <v>1.0499999999999999E-3</v>
      </c>
      <c r="O18" s="223">
        <f>ROUND(E18*N18,5)</f>
        <v>6.3E-3</v>
      </c>
      <c r="P18" s="223">
        <v>0</v>
      </c>
      <c r="Q18" s="223">
        <f>ROUND(E18*P18,5)</f>
        <v>0</v>
      </c>
      <c r="R18" s="223"/>
      <c r="S18" s="223"/>
      <c r="T18" s="224">
        <v>0.35</v>
      </c>
      <c r="U18" s="223">
        <f>ROUND(E18*T18,2)</f>
        <v>2.1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170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/>
      <c r="B19" s="221"/>
      <c r="C19" s="275" t="s">
        <v>180</v>
      </c>
      <c r="D19" s="229"/>
      <c r="E19" s="235">
        <v>5.8772000000000002</v>
      </c>
      <c r="F19" s="238"/>
      <c r="G19" s="238"/>
      <c r="H19" s="238"/>
      <c r="I19" s="238"/>
      <c r="J19" s="238"/>
      <c r="K19" s="238"/>
      <c r="L19" s="238"/>
      <c r="M19" s="238"/>
      <c r="N19" s="223"/>
      <c r="O19" s="223"/>
      <c r="P19" s="223"/>
      <c r="Q19" s="223"/>
      <c r="R19" s="223"/>
      <c r="S19" s="223"/>
      <c r="T19" s="224"/>
      <c r="U19" s="223"/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181</v>
      </c>
      <c r="AF19" s="213">
        <v>0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14"/>
      <c r="B20" s="221"/>
      <c r="C20" s="275" t="s">
        <v>182</v>
      </c>
      <c r="D20" s="229"/>
      <c r="E20" s="235">
        <v>0.12280000000000001</v>
      </c>
      <c r="F20" s="238"/>
      <c r="G20" s="238"/>
      <c r="H20" s="238"/>
      <c r="I20" s="238"/>
      <c r="J20" s="238"/>
      <c r="K20" s="238"/>
      <c r="L20" s="238"/>
      <c r="M20" s="238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181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0.399999999999999" outlineLevel="1" x14ac:dyDescent="0.25">
      <c r="A21" s="214">
        <v>3</v>
      </c>
      <c r="B21" s="221" t="s">
        <v>183</v>
      </c>
      <c r="C21" s="271" t="s">
        <v>184</v>
      </c>
      <c r="D21" s="223" t="s">
        <v>169</v>
      </c>
      <c r="E21" s="231">
        <v>6</v>
      </c>
      <c r="F21" s="237">
        <f>H21+J21</f>
        <v>0</v>
      </c>
      <c r="G21" s="238">
        <f>ROUND(E21*F21,2)</f>
        <v>0</v>
      </c>
      <c r="H21" s="238"/>
      <c r="I21" s="238">
        <f>ROUND(E21*H21,2)</f>
        <v>0</v>
      </c>
      <c r="J21" s="238"/>
      <c r="K21" s="238">
        <f>ROUND(E21*J21,2)</f>
        <v>0</v>
      </c>
      <c r="L21" s="238">
        <v>21</v>
      </c>
      <c r="M21" s="238">
        <f>G21*(1+L21/100)</f>
        <v>0</v>
      </c>
      <c r="N21" s="223">
        <v>2.14E-3</v>
      </c>
      <c r="O21" s="223">
        <f>ROUND(E21*N21,5)</f>
        <v>1.2840000000000001E-2</v>
      </c>
      <c r="P21" s="223">
        <v>0</v>
      </c>
      <c r="Q21" s="223">
        <f>ROUND(E21*P21,5)</f>
        <v>0</v>
      </c>
      <c r="R21" s="223"/>
      <c r="S21" s="223"/>
      <c r="T21" s="224">
        <v>0.59099999999999997</v>
      </c>
      <c r="U21" s="223">
        <f>ROUND(E21*T21,2)</f>
        <v>3.55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170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14"/>
      <c r="B22" s="221"/>
      <c r="C22" s="275" t="s">
        <v>180</v>
      </c>
      <c r="D22" s="229"/>
      <c r="E22" s="235">
        <v>5.8772000000000002</v>
      </c>
      <c r="F22" s="238"/>
      <c r="G22" s="238"/>
      <c r="H22" s="238"/>
      <c r="I22" s="238"/>
      <c r="J22" s="238"/>
      <c r="K22" s="238"/>
      <c r="L22" s="238"/>
      <c r="M22" s="238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181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/>
      <c r="B23" s="221"/>
      <c r="C23" s="275" t="s">
        <v>182</v>
      </c>
      <c r="D23" s="229"/>
      <c r="E23" s="235">
        <v>0.12280000000000001</v>
      </c>
      <c r="F23" s="238"/>
      <c r="G23" s="238"/>
      <c r="H23" s="238"/>
      <c r="I23" s="238"/>
      <c r="J23" s="238"/>
      <c r="K23" s="238"/>
      <c r="L23" s="238"/>
      <c r="M23" s="238"/>
      <c r="N23" s="223"/>
      <c r="O23" s="223"/>
      <c r="P23" s="223"/>
      <c r="Q23" s="223"/>
      <c r="R23" s="223"/>
      <c r="S23" s="223"/>
      <c r="T23" s="224"/>
      <c r="U23" s="223"/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181</v>
      </c>
      <c r="AF23" s="213">
        <v>0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x14ac:dyDescent="0.25">
      <c r="A24" s="215" t="s">
        <v>165</v>
      </c>
      <c r="B24" s="222" t="s">
        <v>126</v>
      </c>
      <c r="C24" s="274" t="s">
        <v>127</v>
      </c>
      <c r="D24" s="227"/>
      <c r="E24" s="234"/>
      <c r="F24" s="242"/>
      <c r="G24" s="242">
        <f>SUMIF(AE25:AE29,"&lt;&gt;NOR",G25:G29)</f>
        <v>0</v>
      </c>
      <c r="H24" s="242"/>
      <c r="I24" s="242">
        <f>SUM(I25:I29)</f>
        <v>0</v>
      </c>
      <c r="J24" s="242"/>
      <c r="K24" s="242">
        <f>SUM(K25:K29)</f>
        <v>0</v>
      </c>
      <c r="L24" s="242"/>
      <c r="M24" s="242">
        <f>SUM(M25:M29)</f>
        <v>0</v>
      </c>
      <c r="N24" s="227"/>
      <c r="O24" s="227">
        <f>SUM(O25:O29)</f>
        <v>0</v>
      </c>
      <c r="P24" s="227"/>
      <c r="Q24" s="227">
        <f>SUM(Q25:Q29)</f>
        <v>0</v>
      </c>
      <c r="R24" s="227"/>
      <c r="S24" s="227"/>
      <c r="T24" s="228"/>
      <c r="U24" s="227">
        <f>SUM(U25:U29)</f>
        <v>3.54</v>
      </c>
      <c r="AE24" t="s">
        <v>166</v>
      </c>
    </row>
    <row r="25" spans="1:60" ht="20.399999999999999" outlineLevel="1" x14ac:dyDescent="0.25">
      <c r="A25" s="214">
        <v>4</v>
      </c>
      <c r="B25" s="221" t="s">
        <v>185</v>
      </c>
      <c r="C25" s="271" t="s">
        <v>186</v>
      </c>
      <c r="D25" s="223" t="s">
        <v>187</v>
      </c>
      <c r="E25" s="231">
        <v>1</v>
      </c>
      <c r="F25" s="237">
        <f>H25+J25</f>
        <v>0</v>
      </c>
      <c r="G25" s="238">
        <f>ROUND(E25*F25,2)</f>
        <v>0</v>
      </c>
      <c r="H25" s="238"/>
      <c r="I25" s="238">
        <f>ROUND(E25*H25,2)</f>
        <v>0</v>
      </c>
      <c r="J25" s="238"/>
      <c r="K25" s="238">
        <f>ROUND(E25*J25,2)</f>
        <v>0</v>
      </c>
      <c r="L25" s="238">
        <v>21</v>
      </c>
      <c r="M25" s="238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</v>
      </c>
      <c r="U25" s="223">
        <f>ROUND(E25*T25,2)</f>
        <v>0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170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/>
      <c r="B26" s="221"/>
      <c r="C26" s="272" t="s">
        <v>188</v>
      </c>
      <c r="D26" s="225"/>
      <c r="E26" s="232"/>
      <c r="F26" s="239"/>
      <c r="G26" s="240"/>
      <c r="H26" s="238"/>
      <c r="I26" s="238"/>
      <c r="J26" s="238"/>
      <c r="K26" s="238"/>
      <c r="L26" s="238"/>
      <c r="M26" s="238"/>
      <c r="N26" s="223"/>
      <c r="O26" s="223"/>
      <c r="P26" s="223"/>
      <c r="Q26" s="223"/>
      <c r="R26" s="223"/>
      <c r="S26" s="223"/>
      <c r="T26" s="224"/>
      <c r="U26" s="223"/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172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6" t="str">
        <f>C26</f>
        <v>- vyčištění prostoru krypty,</v>
      </c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/>
      <c r="B27" s="221"/>
      <c r="C27" s="272" t="s">
        <v>189</v>
      </c>
      <c r="D27" s="225"/>
      <c r="E27" s="232"/>
      <c r="F27" s="239"/>
      <c r="G27" s="240"/>
      <c r="H27" s="238"/>
      <c r="I27" s="238"/>
      <c r="J27" s="238"/>
      <c r="K27" s="238"/>
      <c r="L27" s="238"/>
      <c r="M27" s="238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172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6" t="str">
        <f>C27</f>
        <v xml:space="preserve">  ze kterého jsou přístupné jednotlivé hrobky po stranách</v>
      </c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/>
      <c r="B28" s="221"/>
      <c r="C28" s="272" t="s">
        <v>190</v>
      </c>
      <c r="D28" s="225"/>
      <c r="E28" s="232"/>
      <c r="F28" s="239"/>
      <c r="G28" s="240"/>
      <c r="H28" s="238"/>
      <c r="I28" s="238"/>
      <c r="J28" s="238"/>
      <c r="K28" s="238"/>
      <c r="L28" s="238"/>
      <c r="M28" s="238"/>
      <c r="N28" s="223"/>
      <c r="O28" s="223"/>
      <c r="P28" s="223"/>
      <c r="Q28" s="223"/>
      <c r="R28" s="223"/>
      <c r="S28" s="223"/>
      <c r="T28" s="224"/>
      <c r="U28" s="223"/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172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6" t="str">
        <f>C28</f>
        <v>- včetně likvidace odpadu</v>
      </c>
      <c r="BB28" s="213"/>
      <c r="BC28" s="213"/>
      <c r="BD28" s="213"/>
      <c r="BE28" s="213"/>
      <c r="BF28" s="213"/>
      <c r="BG28" s="213"/>
      <c r="BH28" s="213"/>
    </row>
    <row r="29" spans="1:60" ht="20.399999999999999" outlineLevel="1" x14ac:dyDescent="0.25">
      <c r="A29" s="214">
        <v>5</v>
      </c>
      <c r="B29" s="221" t="s">
        <v>191</v>
      </c>
      <c r="C29" s="271" t="s">
        <v>192</v>
      </c>
      <c r="D29" s="223" t="s">
        <v>169</v>
      </c>
      <c r="E29" s="231">
        <v>10</v>
      </c>
      <c r="F29" s="237">
        <f>H29+J29</f>
        <v>0</v>
      </c>
      <c r="G29" s="238">
        <f>ROUND(E29*F29,2)</f>
        <v>0</v>
      </c>
      <c r="H29" s="238"/>
      <c r="I29" s="238">
        <f>ROUND(E29*H29,2)</f>
        <v>0</v>
      </c>
      <c r="J29" s="238"/>
      <c r="K29" s="238">
        <f>ROUND(E29*J29,2)</f>
        <v>0</v>
      </c>
      <c r="L29" s="238">
        <v>21</v>
      </c>
      <c r="M29" s="238">
        <f>G29*(1+L29/100)</f>
        <v>0</v>
      </c>
      <c r="N29" s="223">
        <v>0</v>
      </c>
      <c r="O29" s="223">
        <f>ROUND(E29*N29,5)</f>
        <v>0</v>
      </c>
      <c r="P29" s="223">
        <v>0</v>
      </c>
      <c r="Q29" s="223">
        <f>ROUND(E29*P29,5)</f>
        <v>0</v>
      </c>
      <c r="R29" s="223"/>
      <c r="S29" s="223"/>
      <c r="T29" s="224">
        <v>0.35399999999999998</v>
      </c>
      <c r="U29" s="223">
        <f>ROUND(E29*T29,2)</f>
        <v>3.54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170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x14ac:dyDescent="0.25">
      <c r="A30" s="215" t="s">
        <v>165</v>
      </c>
      <c r="B30" s="222" t="s">
        <v>128</v>
      </c>
      <c r="C30" s="274" t="s">
        <v>129</v>
      </c>
      <c r="D30" s="227"/>
      <c r="E30" s="234"/>
      <c r="F30" s="242"/>
      <c r="G30" s="242">
        <f>SUMIF(AE31:AE31,"&lt;&gt;NOR",G31:G31)</f>
        <v>0</v>
      </c>
      <c r="H30" s="242"/>
      <c r="I30" s="242">
        <f>SUM(I31:I31)</f>
        <v>0</v>
      </c>
      <c r="J30" s="242"/>
      <c r="K30" s="242">
        <f>SUM(K31:K31)</f>
        <v>0</v>
      </c>
      <c r="L30" s="242"/>
      <c r="M30" s="242">
        <f>SUM(M31:M31)</f>
        <v>0</v>
      </c>
      <c r="N30" s="227"/>
      <c r="O30" s="227">
        <f>SUM(O31:O31)</f>
        <v>0</v>
      </c>
      <c r="P30" s="227"/>
      <c r="Q30" s="227">
        <f>SUM(Q31:Q31)</f>
        <v>0</v>
      </c>
      <c r="R30" s="227"/>
      <c r="S30" s="227"/>
      <c r="T30" s="228"/>
      <c r="U30" s="227">
        <f>SUM(U31:U31)</f>
        <v>0.02</v>
      </c>
      <c r="AE30" t="s">
        <v>166</v>
      </c>
    </row>
    <row r="31" spans="1:60" outlineLevel="1" x14ac:dyDescent="0.25">
      <c r="A31" s="214">
        <v>6</v>
      </c>
      <c r="B31" s="221" t="s">
        <v>193</v>
      </c>
      <c r="C31" s="271" t="s">
        <v>194</v>
      </c>
      <c r="D31" s="223" t="s">
        <v>195</v>
      </c>
      <c r="E31" s="231">
        <v>1.9E-2</v>
      </c>
      <c r="F31" s="237">
        <f>H31+J31</f>
        <v>0</v>
      </c>
      <c r="G31" s="238">
        <f>ROUND(E31*F31,2)</f>
        <v>0</v>
      </c>
      <c r="H31" s="238"/>
      <c r="I31" s="238">
        <f>ROUND(E31*H31,2)</f>
        <v>0</v>
      </c>
      <c r="J31" s="238"/>
      <c r="K31" s="238">
        <f>ROUND(E31*J31,2)</f>
        <v>0</v>
      </c>
      <c r="L31" s="238">
        <v>21</v>
      </c>
      <c r="M31" s="238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0.9385</v>
      </c>
      <c r="U31" s="223">
        <f>ROUND(E31*T31,2)</f>
        <v>0.02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170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x14ac:dyDescent="0.25">
      <c r="A32" s="215" t="s">
        <v>165</v>
      </c>
      <c r="B32" s="222" t="s">
        <v>130</v>
      </c>
      <c r="C32" s="274" t="s">
        <v>131</v>
      </c>
      <c r="D32" s="227"/>
      <c r="E32" s="234"/>
      <c r="F32" s="242"/>
      <c r="G32" s="242">
        <f>SUMIF(AE33:AE42,"&lt;&gt;NOR",G33:G42)</f>
        <v>0</v>
      </c>
      <c r="H32" s="242"/>
      <c r="I32" s="242">
        <f>SUM(I33:I42)</f>
        <v>0</v>
      </c>
      <c r="J32" s="242"/>
      <c r="K32" s="242">
        <f>SUM(K33:K42)</f>
        <v>0</v>
      </c>
      <c r="L32" s="242"/>
      <c r="M32" s="242">
        <f>SUM(M33:M42)</f>
        <v>0</v>
      </c>
      <c r="N32" s="227"/>
      <c r="O32" s="227">
        <f>SUM(O33:O42)</f>
        <v>0.3478</v>
      </c>
      <c r="P32" s="227"/>
      <c r="Q32" s="227">
        <f>SUM(Q33:Q42)</f>
        <v>0</v>
      </c>
      <c r="R32" s="227"/>
      <c r="S32" s="227"/>
      <c r="T32" s="228"/>
      <c r="U32" s="227">
        <f>SUM(U33:U42)</f>
        <v>2.57</v>
      </c>
      <c r="AE32" t="s">
        <v>166</v>
      </c>
    </row>
    <row r="33" spans="1:60" ht="20.399999999999999" outlineLevel="1" x14ac:dyDescent="0.25">
      <c r="A33" s="214">
        <v>7</v>
      </c>
      <c r="B33" s="221" t="s">
        <v>196</v>
      </c>
      <c r="C33" s="271" t="s">
        <v>197</v>
      </c>
      <c r="D33" s="223" t="s">
        <v>169</v>
      </c>
      <c r="E33" s="231">
        <v>9.5</v>
      </c>
      <c r="F33" s="237">
        <f>H33+J33</f>
        <v>0</v>
      </c>
      <c r="G33" s="238">
        <f>ROUND(E33*F33,2)</f>
        <v>0</v>
      </c>
      <c r="H33" s="238"/>
      <c r="I33" s="238">
        <f>ROUND(E33*H33,2)</f>
        <v>0</v>
      </c>
      <c r="J33" s="238"/>
      <c r="K33" s="238">
        <f>ROUND(E33*J33,2)</f>
        <v>0</v>
      </c>
      <c r="L33" s="238">
        <v>21</v>
      </c>
      <c r="M33" s="238">
        <f>G33*(1+L33/100)</f>
        <v>0</v>
      </c>
      <c r="N33" s="223">
        <v>3.2399999999999998E-2</v>
      </c>
      <c r="O33" s="223">
        <f>ROUND(E33*N33,5)</f>
        <v>0.30780000000000002</v>
      </c>
      <c r="P33" s="223">
        <v>0</v>
      </c>
      <c r="Q33" s="223">
        <f>ROUND(E33*P33,5)</f>
        <v>0</v>
      </c>
      <c r="R33" s="223"/>
      <c r="S33" s="223"/>
      <c r="T33" s="224">
        <v>0.20599999999999999</v>
      </c>
      <c r="U33" s="223">
        <f>ROUND(E33*T33,2)</f>
        <v>1.96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170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/>
      <c r="B34" s="221"/>
      <c r="C34" s="272" t="s">
        <v>198</v>
      </c>
      <c r="D34" s="225"/>
      <c r="E34" s="232"/>
      <c r="F34" s="239"/>
      <c r="G34" s="240"/>
      <c r="H34" s="238"/>
      <c r="I34" s="238"/>
      <c r="J34" s="238"/>
      <c r="K34" s="238"/>
      <c r="L34" s="238"/>
      <c r="M34" s="238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172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6" t="str">
        <f>C34</f>
        <v>- ochrana prostoru po demontáži vstupní mříže</v>
      </c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/>
      <c r="B35" s="221"/>
      <c r="C35" s="275" t="s">
        <v>199</v>
      </c>
      <c r="D35" s="229"/>
      <c r="E35" s="235"/>
      <c r="F35" s="238"/>
      <c r="G35" s="238"/>
      <c r="H35" s="238"/>
      <c r="I35" s="238"/>
      <c r="J35" s="238"/>
      <c r="K35" s="238"/>
      <c r="L35" s="238"/>
      <c r="M35" s="238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181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/>
      <c r="B36" s="221"/>
      <c r="C36" s="275" t="s">
        <v>200</v>
      </c>
      <c r="D36" s="229"/>
      <c r="E36" s="235">
        <v>7.59</v>
      </c>
      <c r="F36" s="238"/>
      <c r="G36" s="238"/>
      <c r="H36" s="238"/>
      <c r="I36" s="238"/>
      <c r="J36" s="238"/>
      <c r="K36" s="238"/>
      <c r="L36" s="238"/>
      <c r="M36" s="238"/>
      <c r="N36" s="223"/>
      <c r="O36" s="223"/>
      <c r="P36" s="223"/>
      <c r="Q36" s="223"/>
      <c r="R36" s="223"/>
      <c r="S36" s="223"/>
      <c r="T36" s="224"/>
      <c r="U36" s="223"/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181</v>
      </c>
      <c r="AF36" s="213">
        <v>0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5">
      <c r="A37" s="214"/>
      <c r="B37" s="221"/>
      <c r="C37" s="275" t="s">
        <v>201</v>
      </c>
      <c r="D37" s="229"/>
      <c r="E37" s="235"/>
      <c r="F37" s="238"/>
      <c r="G37" s="238"/>
      <c r="H37" s="238"/>
      <c r="I37" s="238"/>
      <c r="J37" s="238"/>
      <c r="K37" s="238"/>
      <c r="L37" s="238"/>
      <c r="M37" s="238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181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/>
      <c r="B38" s="221"/>
      <c r="C38" s="275" t="s">
        <v>202</v>
      </c>
      <c r="D38" s="229"/>
      <c r="E38" s="235">
        <v>1.8996999999999999</v>
      </c>
      <c r="F38" s="238"/>
      <c r="G38" s="238"/>
      <c r="H38" s="238"/>
      <c r="I38" s="238"/>
      <c r="J38" s="238"/>
      <c r="K38" s="238"/>
      <c r="L38" s="238"/>
      <c r="M38" s="238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181</v>
      </c>
      <c r="AF38" s="213">
        <v>0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5">
      <c r="A39" s="214"/>
      <c r="B39" s="221"/>
      <c r="C39" s="276" t="s">
        <v>203</v>
      </c>
      <c r="D39" s="230"/>
      <c r="E39" s="236">
        <v>9.4896999999999991</v>
      </c>
      <c r="F39" s="238"/>
      <c r="G39" s="238"/>
      <c r="H39" s="238"/>
      <c r="I39" s="238"/>
      <c r="J39" s="238"/>
      <c r="K39" s="238"/>
      <c r="L39" s="238"/>
      <c r="M39" s="238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181</v>
      </c>
      <c r="AF39" s="213">
        <v>1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14"/>
      <c r="B40" s="221"/>
      <c r="C40" s="275" t="s">
        <v>204</v>
      </c>
      <c r="D40" s="229"/>
      <c r="E40" s="235">
        <v>1.03000000000009E-2</v>
      </c>
      <c r="F40" s="238"/>
      <c r="G40" s="238"/>
      <c r="H40" s="238"/>
      <c r="I40" s="238"/>
      <c r="J40" s="238"/>
      <c r="K40" s="238"/>
      <c r="L40" s="238"/>
      <c r="M40" s="238"/>
      <c r="N40" s="223"/>
      <c r="O40" s="223"/>
      <c r="P40" s="223"/>
      <c r="Q40" s="223"/>
      <c r="R40" s="223"/>
      <c r="S40" s="223"/>
      <c r="T40" s="224"/>
      <c r="U40" s="223"/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181</v>
      </c>
      <c r="AF40" s="213">
        <v>0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.399999999999999" outlineLevel="1" x14ac:dyDescent="0.25">
      <c r="A41" s="214">
        <v>8</v>
      </c>
      <c r="B41" s="221" t="s">
        <v>205</v>
      </c>
      <c r="C41" s="271" t="s">
        <v>206</v>
      </c>
      <c r="D41" s="223" t="s">
        <v>187</v>
      </c>
      <c r="E41" s="231">
        <v>1</v>
      </c>
      <c r="F41" s="237">
        <f>H41+J41</f>
        <v>0</v>
      </c>
      <c r="G41" s="238">
        <f>ROUND(E41*F41,2)</f>
        <v>0</v>
      </c>
      <c r="H41" s="238"/>
      <c r="I41" s="238">
        <f>ROUND(E41*H41,2)</f>
        <v>0</v>
      </c>
      <c r="J41" s="238"/>
      <c r="K41" s="238">
        <f>ROUND(E41*J41,2)</f>
        <v>0</v>
      </c>
      <c r="L41" s="238">
        <v>21</v>
      </c>
      <c r="M41" s="238">
        <f>G41*(1+L41/100)</f>
        <v>0</v>
      </c>
      <c r="N41" s="223">
        <v>0.04</v>
      </c>
      <c r="O41" s="223">
        <f>ROUND(E41*N41,5)</f>
        <v>0.04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170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5">
      <c r="A42" s="214">
        <v>9</v>
      </c>
      <c r="B42" s="221" t="s">
        <v>207</v>
      </c>
      <c r="C42" s="271" t="s">
        <v>208</v>
      </c>
      <c r="D42" s="223" t="s">
        <v>195</v>
      </c>
      <c r="E42" s="231">
        <v>0.34799999999999998</v>
      </c>
      <c r="F42" s="237">
        <f>H42+J42</f>
        <v>0</v>
      </c>
      <c r="G42" s="238">
        <f>ROUND(E42*F42,2)</f>
        <v>0</v>
      </c>
      <c r="H42" s="238"/>
      <c r="I42" s="238">
        <f>ROUND(E42*H42,2)</f>
        <v>0</v>
      </c>
      <c r="J42" s="238"/>
      <c r="K42" s="238">
        <f>ROUND(E42*J42,2)</f>
        <v>0</v>
      </c>
      <c r="L42" s="238">
        <v>21</v>
      </c>
      <c r="M42" s="238">
        <f>G42*(1+L42/100)</f>
        <v>0</v>
      </c>
      <c r="N42" s="223">
        <v>0</v>
      </c>
      <c r="O42" s="223">
        <f>ROUND(E42*N42,5)</f>
        <v>0</v>
      </c>
      <c r="P42" s="223">
        <v>0</v>
      </c>
      <c r="Q42" s="223">
        <f>ROUND(E42*P42,5)</f>
        <v>0</v>
      </c>
      <c r="R42" s="223"/>
      <c r="S42" s="223"/>
      <c r="T42" s="224">
        <v>1.7509999999999999</v>
      </c>
      <c r="U42" s="223">
        <f>ROUND(E42*T42,2)</f>
        <v>0.61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170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x14ac:dyDescent="0.25">
      <c r="A43" s="215" t="s">
        <v>165</v>
      </c>
      <c r="B43" s="222" t="s">
        <v>132</v>
      </c>
      <c r="C43" s="274" t="s">
        <v>133</v>
      </c>
      <c r="D43" s="227"/>
      <c r="E43" s="234"/>
      <c r="F43" s="242"/>
      <c r="G43" s="242">
        <f>SUMIF(AE44:AE105,"&lt;&gt;NOR",G44:G105)</f>
        <v>0</v>
      </c>
      <c r="H43" s="242"/>
      <c r="I43" s="242">
        <f>SUM(I44:I105)</f>
        <v>0</v>
      </c>
      <c r="J43" s="242"/>
      <c r="K43" s="242">
        <f>SUM(K44:K105)</f>
        <v>0</v>
      </c>
      <c r="L43" s="242"/>
      <c r="M43" s="242">
        <f>SUM(M44:M105)</f>
        <v>0</v>
      </c>
      <c r="N43" s="227"/>
      <c r="O43" s="227">
        <f>SUM(O44:O105)</f>
        <v>0</v>
      </c>
      <c r="P43" s="227"/>
      <c r="Q43" s="227">
        <f>SUM(Q44:Q105)</f>
        <v>0</v>
      </c>
      <c r="R43" s="227"/>
      <c r="S43" s="227"/>
      <c r="T43" s="228"/>
      <c r="U43" s="227">
        <f>SUM(U44:U105)</f>
        <v>0</v>
      </c>
      <c r="AE43" t="s">
        <v>166</v>
      </c>
    </row>
    <row r="44" spans="1:60" outlineLevel="1" x14ac:dyDescent="0.25">
      <c r="A44" s="214">
        <v>10</v>
      </c>
      <c r="B44" s="221" t="s">
        <v>209</v>
      </c>
      <c r="C44" s="271" t="s">
        <v>210</v>
      </c>
      <c r="D44" s="223" t="s">
        <v>187</v>
      </c>
      <c r="E44" s="231">
        <v>1</v>
      </c>
      <c r="F44" s="237">
        <f>H44+J44</f>
        <v>0</v>
      </c>
      <c r="G44" s="238">
        <f>ROUND(E44*F44,2)</f>
        <v>0</v>
      </c>
      <c r="H44" s="238"/>
      <c r="I44" s="238">
        <f>ROUND(E44*H44,2)</f>
        <v>0</v>
      </c>
      <c r="J44" s="238"/>
      <c r="K44" s="238">
        <f>ROUND(E44*J44,2)</f>
        <v>0</v>
      </c>
      <c r="L44" s="238">
        <v>21</v>
      </c>
      <c r="M44" s="238">
        <f>G44*(1+L44/100)</f>
        <v>0</v>
      </c>
      <c r="N44" s="223">
        <v>0</v>
      </c>
      <c r="O44" s="223">
        <f>ROUND(E44*N44,5)</f>
        <v>0</v>
      </c>
      <c r="P44" s="223">
        <v>0</v>
      </c>
      <c r="Q44" s="223">
        <f>ROUND(E44*P44,5)</f>
        <v>0</v>
      </c>
      <c r="R44" s="223"/>
      <c r="S44" s="223"/>
      <c r="T44" s="224">
        <v>0</v>
      </c>
      <c r="U44" s="223">
        <f>ROUND(E44*T44,2)</f>
        <v>0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170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/>
      <c r="B45" s="221"/>
      <c r="C45" s="272" t="s">
        <v>211</v>
      </c>
      <c r="D45" s="225"/>
      <c r="E45" s="232"/>
      <c r="F45" s="239"/>
      <c r="G45" s="240"/>
      <c r="H45" s="238"/>
      <c r="I45" s="238"/>
      <c r="J45" s="238"/>
      <c r="K45" s="238"/>
      <c r="L45" s="238"/>
      <c r="M45" s="238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172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6" t="str">
        <f>C45</f>
        <v>- dodatečné průzkumy a analýzy</v>
      </c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>
        <v>11</v>
      </c>
      <c r="B46" s="221" t="s">
        <v>212</v>
      </c>
      <c r="C46" s="271" t="s">
        <v>213</v>
      </c>
      <c r="D46" s="223" t="s">
        <v>214</v>
      </c>
      <c r="E46" s="231">
        <v>3</v>
      </c>
      <c r="F46" s="237">
        <f>H46+J46</f>
        <v>0</v>
      </c>
      <c r="G46" s="238">
        <f>ROUND(E46*F46,2)</f>
        <v>0</v>
      </c>
      <c r="H46" s="238"/>
      <c r="I46" s="238">
        <f>ROUND(E46*H46,2)</f>
        <v>0</v>
      </c>
      <c r="J46" s="238"/>
      <c r="K46" s="238">
        <f>ROUND(E46*J46,2)</f>
        <v>0</v>
      </c>
      <c r="L46" s="238">
        <v>21</v>
      </c>
      <c r="M46" s="238">
        <f>G46*(1+L46/100)</f>
        <v>0</v>
      </c>
      <c r="N46" s="223">
        <v>0</v>
      </c>
      <c r="O46" s="223">
        <f>ROUND(E46*N46,5)</f>
        <v>0</v>
      </c>
      <c r="P46" s="223">
        <v>0</v>
      </c>
      <c r="Q46" s="223">
        <f>ROUND(E46*P46,5)</f>
        <v>0</v>
      </c>
      <c r="R46" s="223"/>
      <c r="S46" s="223"/>
      <c r="T46" s="224">
        <v>0</v>
      </c>
      <c r="U46" s="223">
        <f>ROUND(E46*T46,2)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170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0.399999999999999" outlineLevel="1" x14ac:dyDescent="0.25">
      <c r="A47" s="214">
        <v>12</v>
      </c>
      <c r="B47" s="221" t="s">
        <v>215</v>
      </c>
      <c r="C47" s="271" t="s">
        <v>216</v>
      </c>
      <c r="D47" s="223" t="s">
        <v>187</v>
      </c>
      <c r="E47" s="231">
        <v>1</v>
      </c>
      <c r="F47" s="237">
        <f>H47+J47</f>
        <v>0</v>
      </c>
      <c r="G47" s="238">
        <f>ROUND(E47*F47,2)</f>
        <v>0</v>
      </c>
      <c r="H47" s="238"/>
      <c r="I47" s="238">
        <f>ROUND(E47*H47,2)</f>
        <v>0</v>
      </c>
      <c r="J47" s="238"/>
      <c r="K47" s="238">
        <f>ROUND(E47*J47,2)</f>
        <v>0</v>
      </c>
      <c r="L47" s="238">
        <v>21</v>
      </c>
      <c r="M47" s="238">
        <f>G47*(1+L47/100)</f>
        <v>0</v>
      </c>
      <c r="N47" s="223">
        <v>0</v>
      </c>
      <c r="O47" s="223">
        <f>ROUND(E47*N47,5)</f>
        <v>0</v>
      </c>
      <c r="P47" s="223">
        <v>0</v>
      </c>
      <c r="Q47" s="223">
        <f>ROUND(E47*P47,5)</f>
        <v>0</v>
      </c>
      <c r="R47" s="223"/>
      <c r="S47" s="223"/>
      <c r="T47" s="224">
        <v>0</v>
      </c>
      <c r="U47" s="223">
        <f>ROUND(E47*T47,2)</f>
        <v>0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170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/>
      <c r="B48" s="221"/>
      <c r="C48" s="272" t="s">
        <v>217</v>
      </c>
      <c r="D48" s="225"/>
      <c r="E48" s="232"/>
      <c r="F48" s="239"/>
      <c r="G48" s="240"/>
      <c r="H48" s="238"/>
      <c r="I48" s="238"/>
      <c r="J48" s="238"/>
      <c r="K48" s="238"/>
      <c r="L48" s="238"/>
      <c r="M48" s="238"/>
      <c r="N48" s="223"/>
      <c r="O48" s="223"/>
      <c r="P48" s="223"/>
      <c r="Q48" s="223"/>
      <c r="R48" s="223"/>
      <c r="S48" s="223"/>
      <c r="T48" s="224"/>
      <c r="U48" s="223"/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172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6" t="str">
        <f>C48</f>
        <v>v plném rozsahu dle schváleného restaurátorského záměru</v>
      </c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/>
      <c r="B49" s="221"/>
      <c r="C49" s="272" t="s">
        <v>218</v>
      </c>
      <c r="D49" s="225"/>
      <c r="E49" s="232"/>
      <c r="F49" s="239"/>
      <c r="G49" s="240"/>
      <c r="H49" s="238"/>
      <c r="I49" s="238"/>
      <c r="J49" s="238"/>
      <c r="K49" s="238"/>
      <c r="L49" s="238"/>
      <c r="M49" s="238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172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6" t="str">
        <f>C49</f>
        <v>a popisu v bodě 6 legendy projektové dokumentace</v>
      </c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/>
      <c r="B50" s="221"/>
      <c r="C50" s="272" t="s">
        <v>219</v>
      </c>
      <c r="D50" s="225"/>
      <c r="E50" s="232"/>
      <c r="F50" s="239"/>
      <c r="G50" s="240"/>
      <c r="H50" s="238"/>
      <c r="I50" s="238"/>
      <c r="J50" s="238"/>
      <c r="K50" s="238"/>
      <c r="L50" s="238"/>
      <c r="M50" s="238"/>
      <c r="N50" s="223"/>
      <c r="O50" s="223"/>
      <c r="P50" s="223"/>
      <c r="Q50" s="223"/>
      <c r="R50" s="223"/>
      <c r="S50" s="223"/>
      <c r="T50" s="224"/>
      <c r="U50" s="223"/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172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6" t="str">
        <f>C50</f>
        <v>včetně všech dodávek materiálů a souvisejícíh prací jako jsou:</v>
      </c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/>
      <c r="B51" s="221"/>
      <c r="C51" s="272" t="s">
        <v>220</v>
      </c>
      <c r="D51" s="225"/>
      <c r="E51" s="232"/>
      <c r="F51" s="239"/>
      <c r="G51" s="240"/>
      <c r="H51" s="238"/>
      <c r="I51" s="238"/>
      <c r="J51" s="238"/>
      <c r="K51" s="238"/>
      <c r="L51" s="238"/>
      <c r="M51" s="238"/>
      <c r="N51" s="223"/>
      <c r="O51" s="223"/>
      <c r="P51" s="223"/>
      <c r="Q51" s="223"/>
      <c r="R51" s="223"/>
      <c r="S51" s="223"/>
      <c r="T51" s="224"/>
      <c r="U51" s="223"/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172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6" t="str">
        <f>C51</f>
        <v>- demontáž</v>
      </c>
      <c r="BB51" s="213"/>
      <c r="BC51" s="213"/>
      <c r="BD51" s="213"/>
      <c r="BE51" s="213"/>
      <c r="BF51" s="213"/>
      <c r="BG51" s="213"/>
      <c r="BH51" s="213"/>
    </row>
    <row r="52" spans="1:60" outlineLevel="1" x14ac:dyDescent="0.25">
      <c r="A52" s="214"/>
      <c r="B52" s="221"/>
      <c r="C52" s="272" t="s">
        <v>221</v>
      </c>
      <c r="D52" s="225"/>
      <c r="E52" s="232"/>
      <c r="F52" s="239"/>
      <c r="G52" s="240"/>
      <c r="H52" s="238"/>
      <c r="I52" s="238"/>
      <c r="J52" s="238"/>
      <c r="K52" s="238"/>
      <c r="L52" s="238"/>
      <c r="M52" s="238"/>
      <c r="N52" s="223"/>
      <c r="O52" s="223"/>
      <c r="P52" s="223"/>
      <c r="Q52" s="223"/>
      <c r="R52" s="223"/>
      <c r="S52" s="223"/>
      <c r="T52" s="224"/>
      <c r="U52" s="223"/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172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6" t="str">
        <f>C52</f>
        <v>- odvoz do dílny</v>
      </c>
      <c r="BB52" s="213"/>
      <c r="BC52" s="213"/>
      <c r="BD52" s="213"/>
      <c r="BE52" s="213"/>
      <c r="BF52" s="213"/>
      <c r="BG52" s="213"/>
      <c r="BH52" s="213"/>
    </row>
    <row r="53" spans="1:60" outlineLevel="1" x14ac:dyDescent="0.25">
      <c r="A53" s="214"/>
      <c r="B53" s="221"/>
      <c r="C53" s="272" t="s">
        <v>222</v>
      </c>
      <c r="D53" s="225"/>
      <c r="E53" s="232"/>
      <c r="F53" s="239"/>
      <c r="G53" s="240"/>
      <c r="H53" s="238"/>
      <c r="I53" s="238"/>
      <c r="J53" s="238"/>
      <c r="K53" s="238"/>
      <c r="L53" s="238"/>
      <c r="M53" s="238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172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6" t="str">
        <f>C53</f>
        <v>- restaurování a doplnění chybějících prvků</v>
      </c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/>
      <c r="B54" s="221"/>
      <c r="C54" s="272" t="s">
        <v>223</v>
      </c>
      <c r="D54" s="225"/>
      <c r="E54" s="232"/>
      <c r="F54" s="239"/>
      <c r="G54" s="240"/>
      <c r="H54" s="238"/>
      <c r="I54" s="238"/>
      <c r="J54" s="238"/>
      <c r="K54" s="238"/>
      <c r="L54" s="238"/>
      <c r="M54" s="238"/>
      <c r="N54" s="223"/>
      <c r="O54" s="223"/>
      <c r="P54" s="223"/>
      <c r="Q54" s="223"/>
      <c r="R54" s="223"/>
      <c r="S54" s="223"/>
      <c r="T54" s="224"/>
      <c r="U54" s="223"/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172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6" t="str">
        <f>C54</f>
        <v>- repasování a zprovoznění zámku</v>
      </c>
      <c r="BB54" s="213"/>
      <c r="BC54" s="213"/>
      <c r="BD54" s="213"/>
      <c r="BE54" s="213"/>
      <c r="BF54" s="213"/>
      <c r="BG54" s="213"/>
      <c r="BH54" s="213"/>
    </row>
    <row r="55" spans="1:60" outlineLevel="1" x14ac:dyDescent="0.25">
      <c r="A55" s="214"/>
      <c r="B55" s="221"/>
      <c r="C55" s="272" t="s">
        <v>224</v>
      </c>
      <c r="D55" s="225"/>
      <c r="E55" s="232"/>
      <c r="F55" s="239"/>
      <c r="G55" s="240"/>
      <c r="H55" s="238"/>
      <c r="I55" s="238"/>
      <c r="J55" s="238"/>
      <c r="K55" s="238"/>
      <c r="L55" s="238"/>
      <c r="M55" s="238"/>
      <c r="N55" s="223"/>
      <c r="O55" s="223"/>
      <c r="P55" s="223"/>
      <c r="Q55" s="223"/>
      <c r="R55" s="223"/>
      <c r="S55" s="223"/>
      <c r="T55" s="224"/>
      <c r="U55" s="223"/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172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6" t="str">
        <f>C55</f>
        <v>- finální povrchová úprava a zlacení vybraných detailů</v>
      </c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/>
      <c r="B56" s="221"/>
      <c r="C56" s="272" t="s">
        <v>225</v>
      </c>
      <c r="D56" s="225"/>
      <c r="E56" s="232"/>
      <c r="F56" s="239"/>
      <c r="G56" s="240"/>
      <c r="H56" s="238"/>
      <c r="I56" s="238"/>
      <c r="J56" s="238"/>
      <c r="K56" s="238"/>
      <c r="L56" s="238"/>
      <c r="M56" s="238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172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6" t="str">
        <f>C56</f>
        <v>- odvoz na místo</v>
      </c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/>
      <c r="B57" s="221"/>
      <c r="C57" s="272" t="s">
        <v>226</v>
      </c>
      <c r="D57" s="225"/>
      <c r="E57" s="232"/>
      <c r="F57" s="239"/>
      <c r="G57" s="240"/>
      <c r="H57" s="238"/>
      <c r="I57" s="238"/>
      <c r="J57" s="238"/>
      <c r="K57" s="238"/>
      <c r="L57" s="238"/>
      <c r="M57" s="238"/>
      <c r="N57" s="223"/>
      <c r="O57" s="223"/>
      <c r="P57" s="223"/>
      <c r="Q57" s="223"/>
      <c r="R57" s="223"/>
      <c r="S57" s="223"/>
      <c r="T57" s="224"/>
      <c r="U57" s="223"/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172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6" t="str">
        <f>C57</f>
        <v>- osazení</v>
      </c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>
        <v>13</v>
      </c>
      <c r="B58" s="221" t="s">
        <v>227</v>
      </c>
      <c r="C58" s="271" t="s">
        <v>228</v>
      </c>
      <c r="D58" s="223" t="s">
        <v>169</v>
      </c>
      <c r="E58" s="231">
        <v>8.5</v>
      </c>
      <c r="F58" s="237">
        <f>H58+J58</f>
        <v>0</v>
      </c>
      <c r="G58" s="238">
        <f>ROUND(E58*F58,2)</f>
        <v>0</v>
      </c>
      <c r="H58" s="238"/>
      <c r="I58" s="238">
        <f>ROUND(E58*H58,2)</f>
        <v>0</v>
      </c>
      <c r="J58" s="238"/>
      <c r="K58" s="238">
        <f>ROUND(E58*J58,2)</f>
        <v>0</v>
      </c>
      <c r="L58" s="238">
        <v>21</v>
      </c>
      <c r="M58" s="238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0</v>
      </c>
      <c r="U58" s="223">
        <f>ROUND(E58*T58,2)</f>
        <v>0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170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/>
      <c r="B59" s="221"/>
      <c r="C59" s="272" t="s">
        <v>340</v>
      </c>
      <c r="D59" s="225"/>
      <c r="E59" s="232"/>
      <c r="F59" s="239"/>
      <c r="G59" s="240"/>
      <c r="H59" s="238"/>
      <c r="I59" s="238"/>
      <c r="J59" s="238"/>
      <c r="K59" s="238"/>
      <c r="L59" s="238"/>
      <c r="M59" s="238"/>
      <c r="N59" s="223"/>
      <c r="O59" s="223"/>
      <c r="P59" s="223"/>
      <c r="Q59" s="223"/>
      <c r="R59" s="223"/>
      <c r="S59" s="223"/>
      <c r="T59" s="224"/>
      <c r="U59" s="223"/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172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6" t="str">
        <f>C59</f>
        <v>- zasklení plaveným sklem tl. 4 mm s bezpečnostní folií</v>
      </c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/>
      <c r="B60" s="221"/>
      <c r="C60" s="272" t="s">
        <v>229</v>
      </c>
      <c r="D60" s="225"/>
      <c r="E60" s="232"/>
      <c r="F60" s="239"/>
      <c r="G60" s="240"/>
      <c r="H60" s="238"/>
      <c r="I60" s="238"/>
      <c r="J60" s="238"/>
      <c r="K60" s="238"/>
      <c r="L60" s="238"/>
      <c r="M60" s="238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172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6" t="str">
        <f>C60</f>
        <v xml:space="preserve">  do kovových zasklívacích lišt a sklenářského tmele</v>
      </c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/>
      <c r="B61" s="221"/>
      <c r="C61" s="272" t="s">
        <v>230</v>
      </c>
      <c r="D61" s="225"/>
      <c r="E61" s="232"/>
      <c r="F61" s="239"/>
      <c r="G61" s="240"/>
      <c r="H61" s="238"/>
      <c r="I61" s="238"/>
      <c r="J61" s="238"/>
      <c r="K61" s="238"/>
      <c r="L61" s="238"/>
      <c r="M61" s="238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172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6" t="str">
        <f>C61</f>
        <v>- včetně všech dodávek materiálů a souvisejících prací, přesunů, dopravy</v>
      </c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/>
      <c r="B62" s="221"/>
      <c r="C62" s="275" t="s">
        <v>231</v>
      </c>
      <c r="D62" s="229"/>
      <c r="E62" s="235"/>
      <c r="F62" s="238"/>
      <c r="G62" s="238"/>
      <c r="H62" s="238"/>
      <c r="I62" s="238"/>
      <c r="J62" s="238"/>
      <c r="K62" s="238"/>
      <c r="L62" s="238"/>
      <c r="M62" s="238"/>
      <c r="N62" s="223"/>
      <c r="O62" s="223"/>
      <c r="P62" s="223"/>
      <c r="Q62" s="223"/>
      <c r="R62" s="223"/>
      <c r="S62" s="223"/>
      <c r="T62" s="224"/>
      <c r="U62" s="223"/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181</v>
      </c>
      <c r="AF62" s="213">
        <v>0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14"/>
      <c r="B63" s="221"/>
      <c r="C63" s="275" t="s">
        <v>232</v>
      </c>
      <c r="D63" s="229"/>
      <c r="E63" s="235"/>
      <c r="F63" s="238"/>
      <c r="G63" s="238"/>
      <c r="H63" s="238"/>
      <c r="I63" s="238"/>
      <c r="J63" s="238"/>
      <c r="K63" s="238"/>
      <c r="L63" s="238"/>
      <c r="M63" s="238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181</v>
      </c>
      <c r="AF63" s="213">
        <v>0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/>
      <c r="B64" s="221"/>
      <c r="C64" s="275" t="s">
        <v>233</v>
      </c>
      <c r="D64" s="229"/>
      <c r="E64" s="235">
        <v>6.6</v>
      </c>
      <c r="F64" s="238"/>
      <c r="G64" s="238"/>
      <c r="H64" s="238"/>
      <c r="I64" s="238"/>
      <c r="J64" s="238"/>
      <c r="K64" s="238"/>
      <c r="L64" s="238"/>
      <c r="M64" s="238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181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5">
      <c r="A65" s="214"/>
      <c r="B65" s="221"/>
      <c r="C65" s="275" t="s">
        <v>234</v>
      </c>
      <c r="D65" s="229"/>
      <c r="E65" s="235"/>
      <c r="F65" s="238"/>
      <c r="G65" s="238"/>
      <c r="H65" s="238"/>
      <c r="I65" s="238"/>
      <c r="J65" s="238"/>
      <c r="K65" s="238"/>
      <c r="L65" s="238"/>
      <c r="M65" s="238"/>
      <c r="N65" s="223"/>
      <c r="O65" s="223"/>
      <c r="P65" s="223"/>
      <c r="Q65" s="223"/>
      <c r="R65" s="223"/>
      <c r="S65" s="223"/>
      <c r="T65" s="224"/>
      <c r="U65" s="223"/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181</v>
      </c>
      <c r="AF65" s="213">
        <v>0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/>
      <c r="B66" s="221"/>
      <c r="C66" s="275" t="s">
        <v>235</v>
      </c>
      <c r="D66" s="229"/>
      <c r="E66" s="235"/>
      <c r="F66" s="238"/>
      <c r="G66" s="238"/>
      <c r="H66" s="238"/>
      <c r="I66" s="238"/>
      <c r="J66" s="238"/>
      <c r="K66" s="238"/>
      <c r="L66" s="238"/>
      <c r="M66" s="238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181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14"/>
      <c r="B67" s="221"/>
      <c r="C67" s="275" t="s">
        <v>202</v>
      </c>
      <c r="D67" s="229"/>
      <c r="E67" s="235">
        <v>1.8996999999999999</v>
      </c>
      <c r="F67" s="238"/>
      <c r="G67" s="238"/>
      <c r="H67" s="238"/>
      <c r="I67" s="238"/>
      <c r="J67" s="238"/>
      <c r="K67" s="238"/>
      <c r="L67" s="238"/>
      <c r="M67" s="238"/>
      <c r="N67" s="223"/>
      <c r="O67" s="223"/>
      <c r="P67" s="223"/>
      <c r="Q67" s="223"/>
      <c r="R67" s="223"/>
      <c r="S67" s="223"/>
      <c r="T67" s="224"/>
      <c r="U67" s="223"/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181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14"/>
      <c r="B68" s="221"/>
      <c r="C68" s="276" t="s">
        <v>203</v>
      </c>
      <c r="D68" s="230"/>
      <c r="E68" s="236">
        <v>8.4997000000000007</v>
      </c>
      <c r="F68" s="238"/>
      <c r="G68" s="238"/>
      <c r="H68" s="238"/>
      <c r="I68" s="238"/>
      <c r="J68" s="238"/>
      <c r="K68" s="238"/>
      <c r="L68" s="238"/>
      <c r="M68" s="238"/>
      <c r="N68" s="223"/>
      <c r="O68" s="223"/>
      <c r="P68" s="223"/>
      <c r="Q68" s="223"/>
      <c r="R68" s="223"/>
      <c r="S68" s="223"/>
      <c r="T68" s="224"/>
      <c r="U68" s="223"/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181</v>
      </c>
      <c r="AF68" s="213">
        <v>1</v>
      </c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14"/>
      <c r="B69" s="221"/>
      <c r="C69" s="275" t="s">
        <v>236</v>
      </c>
      <c r="D69" s="229"/>
      <c r="E69" s="235">
        <v>2.9999999999930099E-4</v>
      </c>
      <c r="F69" s="238"/>
      <c r="G69" s="238"/>
      <c r="H69" s="238"/>
      <c r="I69" s="238"/>
      <c r="J69" s="238"/>
      <c r="K69" s="238"/>
      <c r="L69" s="238"/>
      <c r="M69" s="238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181</v>
      </c>
      <c r="AF69" s="213">
        <v>0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0.399999999999999" outlineLevel="1" x14ac:dyDescent="0.25">
      <c r="A70" s="214">
        <v>14</v>
      </c>
      <c r="B70" s="221" t="s">
        <v>237</v>
      </c>
      <c r="C70" s="271" t="s">
        <v>238</v>
      </c>
      <c r="D70" s="223" t="s">
        <v>187</v>
      </c>
      <c r="E70" s="231">
        <v>2</v>
      </c>
      <c r="F70" s="237">
        <f>H70+J70</f>
        <v>0</v>
      </c>
      <c r="G70" s="238">
        <f>ROUND(E70*F70,2)</f>
        <v>0</v>
      </c>
      <c r="H70" s="238"/>
      <c r="I70" s="238">
        <f>ROUND(E70*H70,2)</f>
        <v>0</v>
      </c>
      <c r="J70" s="238"/>
      <c r="K70" s="238">
        <f>ROUND(E70*J70,2)</f>
        <v>0</v>
      </c>
      <c r="L70" s="238">
        <v>21</v>
      </c>
      <c r="M70" s="238">
        <f>G70*(1+L70/100)</f>
        <v>0</v>
      </c>
      <c r="N70" s="223">
        <v>0</v>
      </c>
      <c r="O70" s="223">
        <f>ROUND(E70*N70,5)</f>
        <v>0</v>
      </c>
      <c r="P70" s="223">
        <v>0</v>
      </c>
      <c r="Q70" s="223">
        <f>ROUND(E70*P70,5)</f>
        <v>0</v>
      </c>
      <c r="R70" s="223"/>
      <c r="S70" s="223"/>
      <c r="T70" s="224">
        <v>0</v>
      </c>
      <c r="U70" s="223">
        <f>ROUND(E70*T70,2)</f>
        <v>0</v>
      </c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170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5">
      <c r="A71" s="214"/>
      <c r="B71" s="221"/>
      <c r="C71" s="272" t="s">
        <v>217</v>
      </c>
      <c r="D71" s="225"/>
      <c r="E71" s="232"/>
      <c r="F71" s="239"/>
      <c r="G71" s="240"/>
      <c r="H71" s="238"/>
      <c r="I71" s="238"/>
      <c r="J71" s="238"/>
      <c r="K71" s="238"/>
      <c r="L71" s="238"/>
      <c r="M71" s="238"/>
      <c r="N71" s="223"/>
      <c r="O71" s="223"/>
      <c r="P71" s="223"/>
      <c r="Q71" s="223"/>
      <c r="R71" s="223"/>
      <c r="S71" s="223"/>
      <c r="T71" s="224"/>
      <c r="U71" s="223"/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172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6" t="str">
        <f>C71</f>
        <v>v plném rozsahu dle schváleného restaurátorského záměru</v>
      </c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/>
      <c r="B72" s="221"/>
      <c r="C72" s="272" t="s">
        <v>239</v>
      </c>
      <c r="D72" s="225"/>
      <c r="E72" s="232"/>
      <c r="F72" s="239"/>
      <c r="G72" s="240"/>
      <c r="H72" s="238"/>
      <c r="I72" s="238"/>
      <c r="J72" s="238"/>
      <c r="K72" s="238"/>
      <c r="L72" s="238"/>
      <c r="M72" s="238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172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6" t="str">
        <f>C72</f>
        <v>a popisu v bodě 7 legendy projektové dokumentace</v>
      </c>
      <c r="BB72" s="213"/>
      <c r="BC72" s="213"/>
      <c r="BD72" s="213"/>
      <c r="BE72" s="213"/>
      <c r="BF72" s="213"/>
      <c r="BG72" s="213"/>
      <c r="BH72" s="213"/>
    </row>
    <row r="73" spans="1:60" outlineLevel="1" x14ac:dyDescent="0.25">
      <c r="A73" s="214"/>
      <c r="B73" s="221"/>
      <c r="C73" s="272" t="s">
        <v>219</v>
      </c>
      <c r="D73" s="225"/>
      <c r="E73" s="232"/>
      <c r="F73" s="239"/>
      <c r="G73" s="240"/>
      <c r="H73" s="238"/>
      <c r="I73" s="238"/>
      <c r="J73" s="238"/>
      <c r="K73" s="238"/>
      <c r="L73" s="238"/>
      <c r="M73" s="238"/>
      <c r="N73" s="223"/>
      <c r="O73" s="223"/>
      <c r="P73" s="223"/>
      <c r="Q73" s="223"/>
      <c r="R73" s="223"/>
      <c r="S73" s="223"/>
      <c r="T73" s="224"/>
      <c r="U73" s="223"/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172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6" t="str">
        <f>C73</f>
        <v>včetně všech dodávek materiálů a souvisejícíh prací jako jsou:</v>
      </c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14"/>
      <c r="B74" s="221"/>
      <c r="C74" s="272" t="s">
        <v>220</v>
      </c>
      <c r="D74" s="225"/>
      <c r="E74" s="232"/>
      <c r="F74" s="239"/>
      <c r="G74" s="240"/>
      <c r="H74" s="238"/>
      <c r="I74" s="238"/>
      <c r="J74" s="238"/>
      <c r="K74" s="238"/>
      <c r="L74" s="238"/>
      <c r="M74" s="238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172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6" t="str">
        <f>C74</f>
        <v>- demontáž</v>
      </c>
      <c r="BB74" s="213"/>
      <c r="BC74" s="213"/>
      <c r="BD74" s="213"/>
      <c r="BE74" s="213"/>
      <c r="BF74" s="213"/>
      <c r="BG74" s="213"/>
      <c r="BH74" s="213"/>
    </row>
    <row r="75" spans="1:60" outlineLevel="1" x14ac:dyDescent="0.25">
      <c r="A75" s="214"/>
      <c r="B75" s="221"/>
      <c r="C75" s="272" t="s">
        <v>221</v>
      </c>
      <c r="D75" s="225"/>
      <c r="E75" s="232"/>
      <c r="F75" s="239"/>
      <c r="G75" s="240"/>
      <c r="H75" s="238"/>
      <c r="I75" s="238"/>
      <c r="J75" s="238"/>
      <c r="K75" s="238"/>
      <c r="L75" s="238"/>
      <c r="M75" s="238"/>
      <c r="N75" s="223"/>
      <c r="O75" s="223"/>
      <c r="P75" s="223"/>
      <c r="Q75" s="223"/>
      <c r="R75" s="223"/>
      <c r="S75" s="223"/>
      <c r="T75" s="224"/>
      <c r="U75" s="223"/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172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6" t="str">
        <f>C75</f>
        <v>- odvoz do dílny</v>
      </c>
      <c r="BB75" s="213"/>
      <c r="BC75" s="213"/>
      <c r="BD75" s="213"/>
      <c r="BE75" s="213"/>
      <c r="BF75" s="213"/>
      <c r="BG75" s="213"/>
      <c r="BH75" s="213"/>
    </row>
    <row r="76" spans="1:60" outlineLevel="1" x14ac:dyDescent="0.25">
      <c r="A76" s="214"/>
      <c r="B76" s="221"/>
      <c r="C76" s="272" t="s">
        <v>222</v>
      </c>
      <c r="D76" s="225"/>
      <c r="E76" s="232"/>
      <c r="F76" s="239"/>
      <c r="G76" s="240"/>
      <c r="H76" s="238"/>
      <c r="I76" s="238"/>
      <c r="J76" s="238"/>
      <c r="K76" s="238"/>
      <c r="L76" s="238"/>
      <c r="M76" s="238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172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6" t="str">
        <f>C76</f>
        <v>- restaurování a doplnění chybějících prvků</v>
      </c>
      <c r="BB76" s="213"/>
      <c r="BC76" s="213"/>
      <c r="BD76" s="213"/>
      <c r="BE76" s="213"/>
      <c r="BF76" s="213"/>
      <c r="BG76" s="213"/>
      <c r="BH76" s="213"/>
    </row>
    <row r="77" spans="1:60" outlineLevel="1" x14ac:dyDescent="0.25">
      <c r="A77" s="214"/>
      <c r="B77" s="221"/>
      <c r="C77" s="272" t="s">
        <v>224</v>
      </c>
      <c r="D77" s="225"/>
      <c r="E77" s="232"/>
      <c r="F77" s="239"/>
      <c r="G77" s="240"/>
      <c r="H77" s="238"/>
      <c r="I77" s="238"/>
      <c r="J77" s="238"/>
      <c r="K77" s="238"/>
      <c r="L77" s="238"/>
      <c r="M77" s="238"/>
      <c r="N77" s="223"/>
      <c r="O77" s="223"/>
      <c r="P77" s="223"/>
      <c r="Q77" s="223"/>
      <c r="R77" s="223"/>
      <c r="S77" s="223"/>
      <c r="T77" s="224"/>
      <c r="U77" s="223"/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172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6" t="str">
        <f>C77</f>
        <v>- finální povrchová úprava a zlacení vybraných detailů</v>
      </c>
      <c r="BB77" s="213"/>
      <c r="BC77" s="213"/>
      <c r="BD77" s="213"/>
      <c r="BE77" s="213"/>
      <c r="BF77" s="213"/>
      <c r="BG77" s="213"/>
      <c r="BH77" s="213"/>
    </row>
    <row r="78" spans="1:60" outlineLevel="1" x14ac:dyDescent="0.25">
      <c r="A78" s="214"/>
      <c r="B78" s="221"/>
      <c r="C78" s="272" t="s">
        <v>225</v>
      </c>
      <c r="D78" s="225"/>
      <c r="E78" s="232"/>
      <c r="F78" s="239"/>
      <c r="G78" s="240"/>
      <c r="H78" s="238"/>
      <c r="I78" s="238"/>
      <c r="J78" s="238"/>
      <c r="K78" s="238"/>
      <c r="L78" s="238"/>
      <c r="M78" s="238"/>
      <c r="N78" s="223"/>
      <c r="O78" s="223"/>
      <c r="P78" s="223"/>
      <c r="Q78" s="223"/>
      <c r="R78" s="223"/>
      <c r="S78" s="223"/>
      <c r="T78" s="224"/>
      <c r="U78" s="223"/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172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6" t="str">
        <f>C78</f>
        <v>- odvoz na místo</v>
      </c>
      <c r="BB78" s="213"/>
      <c r="BC78" s="213"/>
      <c r="BD78" s="213"/>
      <c r="BE78" s="213"/>
      <c r="BF78" s="213"/>
      <c r="BG78" s="213"/>
      <c r="BH78" s="213"/>
    </row>
    <row r="79" spans="1:60" outlineLevel="1" x14ac:dyDescent="0.25">
      <c r="A79" s="214"/>
      <c r="B79" s="221"/>
      <c r="C79" s="272" t="s">
        <v>226</v>
      </c>
      <c r="D79" s="225"/>
      <c r="E79" s="232"/>
      <c r="F79" s="239"/>
      <c r="G79" s="240"/>
      <c r="H79" s="238"/>
      <c r="I79" s="238"/>
      <c r="J79" s="238"/>
      <c r="K79" s="238"/>
      <c r="L79" s="238"/>
      <c r="M79" s="238"/>
      <c r="N79" s="223"/>
      <c r="O79" s="223"/>
      <c r="P79" s="223"/>
      <c r="Q79" s="223"/>
      <c r="R79" s="223"/>
      <c r="S79" s="223"/>
      <c r="T79" s="224"/>
      <c r="U79" s="223"/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172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6" t="str">
        <f>C79</f>
        <v>- osazení</v>
      </c>
      <c r="BB79" s="213"/>
      <c r="BC79" s="213"/>
      <c r="BD79" s="213"/>
      <c r="BE79" s="213"/>
      <c r="BF79" s="213"/>
      <c r="BG79" s="213"/>
      <c r="BH79" s="213"/>
    </row>
    <row r="80" spans="1:60" ht="20.399999999999999" outlineLevel="1" x14ac:dyDescent="0.25">
      <c r="A80" s="214">
        <v>15</v>
      </c>
      <c r="B80" s="221" t="s">
        <v>240</v>
      </c>
      <c r="C80" s="271" t="s">
        <v>241</v>
      </c>
      <c r="D80" s="223" t="s">
        <v>187</v>
      </c>
      <c r="E80" s="231">
        <v>1</v>
      </c>
      <c r="F80" s="237">
        <f>H80+J80</f>
        <v>0</v>
      </c>
      <c r="G80" s="238">
        <f>ROUND(E80*F80,2)</f>
        <v>0</v>
      </c>
      <c r="H80" s="238"/>
      <c r="I80" s="238">
        <f>ROUND(E80*H80,2)</f>
        <v>0</v>
      </c>
      <c r="J80" s="238"/>
      <c r="K80" s="238">
        <f>ROUND(E80*J80,2)</f>
        <v>0</v>
      </c>
      <c r="L80" s="238">
        <v>21</v>
      </c>
      <c r="M80" s="238">
        <f>G80*(1+L80/100)</f>
        <v>0</v>
      </c>
      <c r="N80" s="223">
        <v>0</v>
      </c>
      <c r="O80" s="223">
        <f>ROUND(E80*N80,5)</f>
        <v>0</v>
      </c>
      <c r="P80" s="223">
        <v>0</v>
      </c>
      <c r="Q80" s="223">
        <f>ROUND(E80*P80,5)</f>
        <v>0</v>
      </c>
      <c r="R80" s="223"/>
      <c r="S80" s="223"/>
      <c r="T80" s="224">
        <v>0</v>
      </c>
      <c r="U80" s="223">
        <f>ROUND(E80*T80,2)</f>
        <v>0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170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5">
      <c r="A81" s="214"/>
      <c r="B81" s="221"/>
      <c r="C81" s="272" t="s">
        <v>217</v>
      </c>
      <c r="D81" s="225"/>
      <c r="E81" s="232"/>
      <c r="F81" s="239"/>
      <c r="G81" s="240"/>
      <c r="H81" s="238"/>
      <c r="I81" s="238"/>
      <c r="J81" s="238"/>
      <c r="K81" s="238"/>
      <c r="L81" s="238"/>
      <c r="M81" s="238"/>
      <c r="N81" s="223"/>
      <c r="O81" s="223"/>
      <c r="P81" s="223"/>
      <c r="Q81" s="223"/>
      <c r="R81" s="223"/>
      <c r="S81" s="223"/>
      <c r="T81" s="224"/>
      <c r="U81" s="223"/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172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6" t="str">
        <f>C81</f>
        <v>v plném rozsahu dle schváleného restaurátorského záměru</v>
      </c>
      <c r="BB81" s="213"/>
      <c r="BC81" s="213"/>
      <c r="BD81" s="213"/>
      <c r="BE81" s="213"/>
      <c r="BF81" s="213"/>
      <c r="BG81" s="213"/>
      <c r="BH81" s="213"/>
    </row>
    <row r="82" spans="1:60" outlineLevel="1" x14ac:dyDescent="0.25">
      <c r="A82" s="214"/>
      <c r="B82" s="221"/>
      <c r="C82" s="272" t="s">
        <v>242</v>
      </c>
      <c r="D82" s="225"/>
      <c r="E82" s="232"/>
      <c r="F82" s="239"/>
      <c r="G82" s="240"/>
      <c r="H82" s="238"/>
      <c r="I82" s="238"/>
      <c r="J82" s="238"/>
      <c r="K82" s="238"/>
      <c r="L82" s="238"/>
      <c r="M82" s="238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172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6" t="str">
        <f>C82</f>
        <v>a popisu v bodě 8 legendy projektové dokumentace</v>
      </c>
      <c r="BB82" s="213"/>
      <c r="BC82" s="213"/>
      <c r="BD82" s="213"/>
      <c r="BE82" s="213"/>
      <c r="BF82" s="213"/>
      <c r="BG82" s="213"/>
      <c r="BH82" s="213"/>
    </row>
    <row r="83" spans="1:60" outlineLevel="1" x14ac:dyDescent="0.25">
      <c r="A83" s="214"/>
      <c r="B83" s="221"/>
      <c r="C83" s="272" t="s">
        <v>219</v>
      </c>
      <c r="D83" s="225"/>
      <c r="E83" s="232"/>
      <c r="F83" s="239"/>
      <c r="G83" s="240"/>
      <c r="H83" s="238"/>
      <c r="I83" s="238"/>
      <c r="J83" s="238"/>
      <c r="K83" s="238"/>
      <c r="L83" s="238"/>
      <c r="M83" s="238"/>
      <c r="N83" s="223"/>
      <c r="O83" s="223"/>
      <c r="P83" s="223"/>
      <c r="Q83" s="223"/>
      <c r="R83" s="223"/>
      <c r="S83" s="223"/>
      <c r="T83" s="224"/>
      <c r="U83" s="223"/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172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6" t="str">
        <f>C83</f>
        <v>včetně všech dodávek materiálů a souvisejícíh prací jako jsou:</v>
      </c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14"/>
      <c r="B84" s="221"/>
      <c r="C84" s="272" t="s">
        <v>243</v>
      </c>
      <c r="D84" s="225"/>
      <c r="E84" s="232"/>
      <c r="F84" s="239"/>
      <c r="G84" s="240"/>
      <c r="H84" s="238"/>
      <c r="I84" s="238"/>
      <c r="J84" s="238"/>
      <c r="K84" s="238"/>
      <c r="L84" s="238"/>
      <c r="M84" s="238"/>
      <c r="N84" s="223"/>
      <c r="O84" s="223"/>
      <c r="P84" s="223"/>
      <c r="Q84" s="223"/>
      <c r="R84" s="223"/>
      <c r="S84" s="223"/>
      <c r="T84" s="224"/>
      <c r="U84" s="223"/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172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6" t="str">
        <f>C84</f>
        <v>- výroba kopie podle bočních polí</v>
      </c>
      <c r="BB84" s="213"/>
      <c r="BC84" s="213"/>
      <c r="BD84" s="213"/>
      <c r="BE84" s="213"/>
      <c r="BF84" s="213"/>
      <c r="BG84" s="213"/>
      <c r="BH84" s="213"/>
    </row>
    <row r="85" spans="1:60" outlineLevel="1" x14ac:dyDescent="0.25">
      <c r="A85" s="214"/>
      <c r="B85" s="221"/>
      <c r="C85" s="272" t="s">
        <v>224</v>
      </c>
      <c r="D85" s="225"/>
      <c r="E85" s="232"/>
      <c r="F85" s="239"/>
      <c r="G85" s="240"/>
      <c r="H85" s="238"/>
      <c r="I85" s="238"/>
      <c r="J85" s="238"/>
      <c r="K85" s="238"/>
      <c r="L85" s="238"/>
      <c r="M85" s="238"/>
      <c r="N85" s="223"/>
      <c r="O85" s="223"/>
      <c r="P85" s="223"/>
      <c r="Q85" s="223"/>
      <c r="R85" s="223"/>
      <c r="S85" s="223"/>
      <c r="T85" s="224"/>
      <c r="U85" s="223"/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172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6" t="str">
        <f>C85</f>
        <v>- finální povrchová úprava a zlacení vybraných detailů</v>
      </c>
      <c r="BB85" s="213"/>
      <c r="BC85" s="213"/>
      <c r="BD85" s="213"/>
      <c r="BE85" s="213"/>
      <c r="BF85" s="213"/>
      <c r="BG85" s="213"/>
      <c r="BH85" s="213"/>
    </row>
    <row r="86" spans="1:60" outlineLevel="1" x14ac:dyDescent="0.25">
      <c r="A86" s="214"/>
      <c r="B86" s="221"/>
      <c r="C86" s="272" t="s">
        <v>225</v>
      </c>
      <c r="D86" s="225"/>
      <c r="E86" s="232"/>
      <c r="F86" s="239"/>
      <c r="G86" s="240"/>
      <c r="H86" s="238"/>
      <c r="I86" s="238"/>
      <c r="J86" s="238"/>
      <c r="K86" s="238"/>
      <c r="L86" s="238"/>
      <c r="M86" s="238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172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6" t="str">
        <f>C86</f>
        <v>- odvoz na místo</v>
      </c>
      <c r="BB86" s="213"/>
      <c r="BC86" s="213"/>
      <c r="BD86" s="213"/>
      <c r="BE86" s="213"/>
      <c r="BF86" s="213"/>
      <c r="BG86" s="213"/>
      <c r="BH86" s="213"/>
    </row>
    <row r="87" spans="1:60" outlineLevel="1" x14ac:dyDescent="0.25">
      <c r="A87" s="214"/>
      <c r="B87" s="221"/>
      <c r="C87" s="272" t="s">
        <v>226</v>
      </c>
      <c r="D87" s="225"/>
      <c r="E87" s="232"/>
      <c r="F87" s="239"/>
      <c r="G87" s="240"/>
      <c r="H87" s="238"/>
      <c r="I87" s="238"/>
      <c r="J87" s="238"/>
      <c r="K87" s="238"/>
      <c r="L87" s="238"/>
      <c r="M87" s="238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172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6" t="str">
        <f>C87</f>
        <v>- osazení</v>
      </c>
      <c r="BB87" s="213"/>
      <c r="BC87" s="213"/>
      <c r="BD87" s="213"/>
      <c r="BE87" s="213"/>
      <c r="BF87" s="213"/>
      <c r="BG87" s="213"/>
      <c r="BH87" s="213"/>
    </row>
    <row r="88" spans="1:60" ht="20.399999999999999" outlineLevel="1" x14ac:dyDescent="0.25">
      <c r="A88" s="214">
        <v>16</v>
      </c>
      <c r="B88" s="221" t="s">
        <v>244</v>
      </c>
      <c r="C88" s="271" t="s">
        <v>245</v>
      </c>
      <c r="D88" s="223" t="s">
        <v>187</v>
      </c>
      <c r="E88" s="231">
        <v>1</v>
      </c>
      <c r="F88" s="237">
        <f>H88+J88</f>
        <v>0</v>
      </c>
      <c r="G88" s="238">
        <f>ROUND(E88*F88,2)</f>
        <v>0</v>
      </c>
      <c r="H88" s="238"/>
      <c r="I88" s="238">
        <f>ROUND(E88*H88,2)</f>
        <v>0</v>
      </c>
      <c r="J88" s="238"/>
      <c r="K88" s="238">
        <f>ROUND(E88*J88,2)</f>
        <v>0</v>
      </c>
      <c r="L88" s="238">
        <v>21</v>
      </c>
      <c r="M88" s="238">
        <f>G88*(1+L88/100)</f>
        <v>0</v>
      </c>
      <c r="N88" s="223">
        <v>0</v>
      </c>
      <c r="O88" s="223">
        <f>ROUND(E88*N88,5)</f>
        <v>0</v>
      </c>
      <c r="P88" s="223">
        <v>0</v>
      </c>
      <c r="Q88" s="223">
        <f>ROUND(E88*P88,5)</f>
        <v>0</v>
      </c>
      <c r="R88" s="223"/>
      <c r="S88" s="223"/>
      <c r="T88" s="224">
        <v>0</v>
      </c>
      <c r="U88" s="223">
        <f>ROUND(E88*T88,2)</f>
        <v>0</v>
      </c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170</v>
      </c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5">
      <c r="A89" s="214"/>
      <c r="B89" s="221"/>
      <c r="C89" s="272" t="s">
        <v>217</v>
      </c>
      <c r="D89" s="225"/>
      <c r="E89" s="232"/>
      <c r="F89" s="239"/>
      <c r="G89" s="240"/>
      <c r="H89" s="238"/>
      <c r="I89" s="238"/>
      <c r="J89" s="238"/>
      <c r="K89" s="238"/>
      <c r="L89" s="238"/>
      <c r="M89" s="238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172</v>
      </c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6" t="str">
        <f>C89</f>
        <v>v plném rozsahu dle schváleného restaurátorského záměru</v>
      </c>
      <c r="BB89" s="213"/>
      <c r="BC89" s="213"/>
      <c r="BD89" s="213"/>
      <c r="BE89" s="213"/>
      <c r="BF89" s="213"/>
      <c r="BG89" s="213"/>
      <c r="BH89" s="213"/>
    </row>
    <row r="90" spans="1:60" outlineLevel="1" x14ac:dyDescent="0.25">
      <c r="A90" s="214"/>
      <c r="B90" s="221"/>
      <c r="C90" s="272" t="s">
        <v>239</v>
      </c>
      <c r="D90" s="225"/>
      <c r="E90" s="232"/>
      <c r="F90" s="239"/>
      <c r="G90" s="240"/>
      <c r="H90" s="238"/>
      <c r="I90" s="238"/>
      <c r="J90" s="238"/>
      <c r="K90" s="238"/>
      <c r="L90" s="238"/>
      <c r="M90" s="238"/>
      <c r="N90" s="223"/>
      <c r="O90" s="223"/>
      <c r="P90" s="223"/>
      <c r="Q90" s="223"/>
      <c r="R90" s="223"/>
      <c r="S90" s="223"/>
      <c r="T90" s="224"/>
      <c r="U90" s="223"/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172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6" t="str">
        <f>C90</f>
        <v>a popisu v bodě 7 legendy projektové dokumentace</v>
      </c>
      <c r="BB90" s="213"/>
      <c r="BC90" s="213"/>
      <c r="BD90" s="213"/>
      <c r="BE90" s="213"/>
      <c r="BF90" s="213"/>
      <c r="BG90" s="213"/>
      <c r="BH90" s="213"/>
    </row>
    <row r="91" spans="1:60" outlineLevel="1" x14ac:dyDescent="0.25">
      <c r="A91" s="214"/>
      <c r="B91" s="221"/>
      <c r="C91" s="272" t="s">
        <v>219</v>
      </c>
      <c r="D91" s="225"/>
      <c r="E91" s="232"/>
      <c r="F91" s="239"/>
      <c r="G91" s="240"/>
      <c r="H91" s="238"/>
      <c r="I91" s="238"/>
      <c r="J91" s="238"/>
      <c r="K91" s="238"/>
      <c r="L91" s="238"/>
      <c r="M91" s="238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172</v>
      </c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6" t="str">
        <f>C91</f>
        <v>včetně všech dodávek materiálů a souvisejícíh prací jako jsou:</v>
      </c>
      <c r="BB91" s="213"/>
      <c r="BC91" s="213"/>
      <c r="BD91" s="213"/>
      <c r="BE91" s="213"/>
      <c r="BF91" s="213"/>
      <c r="BG91" s="213"/>
      <c r="BH91" s="213"/>
    </row>
    <row r="92" spans="1:60" outlineLevel="1" x14ac:dyDescent="0.25">
      <c r="A92" s="214"/>
      <c r="B92" s="221"/>
      <c r="C92" s="272" t="s">
        <v>220</v>
      </c>
      <c r="D92" s="225"/>
      <c r="E92" s="232"/>
      <c r="F92" s="239"/>
      <c r="G92" s="240"/>
      <c r="H92" s="238"/>
      <c r="I92" s="238"/>
      <c r="J92" s="238"/>
      <c r="K92" s="238"/>
      <c r="L92" s="238"/>
      <c r="M92" s="238"/>
      <c r="N92" s="223"/>
      <c r="O92" s="223"/>
      <c r="P92" s="223"/>
      <c r="Q92" s="223"/>
      <c r="R92" s="223"/>
      <c r="S92" s="223"/>
      <c r="T92" s="224"/>
      <c r="U92" s="223"/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172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6" t="str">
        <f>C92</f>
        <v>- demontáž</v>
      </c>
      <c r="BB92" s="213"/>
      <c r="BC92" s="213"/>
      <c r="BD92" s="213"/>
      <c r="BE92" s="213"/>
      <c r="BF92" s="213"/>
      <c r="BG92" s="213"/>
      <c r="BH92" s="213"/>
    </row>
    <row r="93" spans="1:60" outlineLevel="1" x14ac:dyDescent="0.25">
      <c r="A93" s="214"/>
      <c r="B93" s="221"/>
      <c r="C93" s="272" t="s">
        <v>221</v>
      </c>
      <c r="D93" s="225"/>
      <c r="E93" s="232"/>
      <c r="F93" s="239"/>
      <c r="G93" s="240"/>
      <c r="H93" s="238"/>
      <c r="I93" s="238"/>
      <c r="J93" s="238"/>
      <c r="K93" s="238"/>
      <c r="L93" s="238"/>
      <c r="M93" s="238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172</v>
      </c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6" t="str">
        <f>C93</f>
        <v>- odvoz do dílny</v>
      </c>
      <c r="BB93" s="213"/>
      <c r="BC93" s="213"/>
      <c r="BD93" s="213"/>
      <c r="BE93" s="213"/>
      <c r="BF93" s="213"/>
      <c r="BG93" s="213"/>
      <c r="BH93" s="213"/>
    </row>
    <row r="94" spans="1:60" outlineLevel="1" x14ac:dyDescent="0.25">
      <c r="A94" s="214"/>
      <c r="B94" s="221"/>
      <c r="C94" s="272" t="s">
        <v>222</v>
      </c>
      <c r="D94" s="225"/>
      <c r="E94" s="232"/>
      <c r="F94" s="239"/>
      <c r="G94" s="240"/>
      <c r="H94" s="238"/>
      <c r="I94" s="238"/>
      <c r="J94" s="238"/>
      <c r="K94" s="238"/>
      <c r="L94" s="238"/>
      <c r="M94" s="238"/>
      <c r="N94" s="223"/>
      <c r="O94" s="223"/>
      <c r="P94" s="223"/>
      <c r="Q94" s="223"/>
      <c r="R94" s="223"/>
      <c r="S94" s="223"/>
      <c r="T94" s="224"/>
      <c r="U94" s="223"/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172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6" t="str">
        <f>C94</f>
        <v>- restaurování a doplnění chybějících prvků</v>
      </c>
      <c r="BB94" s="213"/>
      <c r="BC94" s="213"/>
      <c r="BD94" s="213"/>
      <c r="BE94" s="213"/>
      <c r="BF94" s="213"/>
      <c r="BG94" s="213"/>
      <c r="BH94" s="213"/>
    </row>
    <row r="95" spans="1:60" outlineLevel="1" x14ac:dyDescent="0.25">
      <c r="A95" s="214"/>
      <c r="B95" s="221"/>
      <c r="C95" s="272" t="s">
        <v>246</v>
      </c>
      <c r="D95" s="225"/>
      <c r="E95" s="232"/>
      <c r="F95" s="239"/>
      <c r="G95" s="240"/>
      <c r="H95" s="238"/>
      <c r="I95" s="238"/>
      <c r="J95" s="238"/>
      <c r="K95" s="238"/>
      <c r="L95" s="238"/>
      <c r="M95" s="238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172</v>
      </c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6" t="str">
        <f>C95</f>
        <v>- finální povrchová úprava</v>
      </c>
      <c r="BB95" s="213"/>
      <c r="BC95" s="213"/>
      <c r="BD95" s="213"/>
      <c r="BE95" s="213"/>
      <c r="BF95" s="213"/>
      <c r="BG95" s="213"/>
      <c r="BH95" s="213"/>
    </row>
    <row r="96" spans="1:60" outlineLevel="1" x14ac:dyDescent="0.25">
      <c r="A96" s="214"/>
      <c r="B96" s="221"/>
      <c r="C96" s="272" t="s">
        <v>225</v>
      </c>
      <c r="D96" s="225"/>
      <c r="E96" s="232"/>
      <c r="F96" s="239"/>
      <c r="G96" s="240"/>
      <c r="H96" s="238"/>
      <c r="I96" s="238"/>
      <c r="J96" s="238"/>
      <c r="K96" s="238"/>
      <c r="L96" s="238"/>
      <c r="M96" s="238"/>
      <c r="N96" s="223"/>
      <c r="O96" s="223"/>
      <c r="P96" s="223"/>
      <c r="Q96" s="223"/>
      <c r="R96" s="223"/>
      <c r="S96" s="223"/>
      <c r="T96" s="224"/>
      <c r="U96" s="223"/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172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6" t="str">
        <f>C96</f>
        <v>- odvoz na místo</v>
      </c>
      <c r="BB96" s="213"/>
      <c r="BC96" s="213"/>
      <c r="BD96" s="213"/>
      <c r="BE96" s="213"/>
      <c r="BF96" s="213"/>
      <c r="BG96" s="213"/>
      <c r="BH96" s="213"/>
    </row>
    <row r="97" spans="1:60" outlineLevel="1" x14ac:dyDescent="0.25">
      <c r="A97" s="214"/>
      <c r="B97" s="221"/>
      <c r="C97" s="272" t="s">
        <v>226</v>
      </c>
      <c r="D97" s="225"/>
      <c r="E97" s="232"/>
      <c r="F97" s="239"/>
      <c r="G97" s="240"/>
      <c r="H97" s="238"/>
      <c r="I97" s="238"/>
      <c r="J97" s="238"/>
      <c r="K97" s="238"/>
      <c r="L97" s="238"/>
      <c r="M97" s="238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172</v>
      </c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6" t="str">
        <f>C97</f>
        <v>- osazení</v>
      </c>
      <c r="BB97" s="213"/>
      <c r="BC97" s="213"/>
      <c r="BD97" s="213"/>
      <c r="BE97" s="213"/>
      <c r="BF97" s="213"/>
      <c r="BG97" s="213"/>
      <c r="BH97" s="213"/>
    </row>
    <row r="98" spans="1:60" outlineLevel="1" x14ac:dyDescent="0.25">
      <c r="A98" s="214">
        <v>17</v>
      </c>
      <c r="B98" s="221" t="s">
        <v>247</v>
      </c>
      <c r="C98" s="271" t="s">
        <v>248</v>
      </c>
      <c r="D98" s="223" t="s">
        <v>187</v>
      </c>
      <c r="E98" s="231">
        <v>1</v>
      </c>
      <c r="F98" s="237">
        <f>H98+J98</f>
        <v>0</v>
      </c>
      <c r="G98" s="238">
        <f>ROUND(E98*F98,2)</f>
        <v>0</v>
      </c>
      <c r="H98" s="238"/>
      <c r="I98" s="238">
        <f>ROUND(E98*H98,2)</f>
        <v>0</v>
      </c>
      <c r="J98" s="238"/>
      <c r="K98" s="238">
        <f>ROUND(E98*J98,2)</f>
        <v>0</v>
      </c>
      <c r="L98" s="238">
        <v>21</v>
      </c>
      <c r="M98" s="238">
        <f>G98*(1+L98/100)</f>
        <v>0</v>
      </c>
      <c r="N98" s="223">
        <v>0</v>
      </c>
      <c r="O98" s="223">
        <f>ROUND(E98*N98,5)</f>
        <v>0</v>
      </c>
      <c r="P98" s="223">
        <v>0</v>
      </c>
      <c r="Q98" s="223">
        <f>ROUND(E98*P98,5)</f>
        <v>0</v>
      </c>
      <c r="R98" s="223"/>
      <c r="S98" s="223"/>
      <c r="T98" s="224">
        <v>0</v>
      </c>
      <c r="U98" s="223">
        <f>ROUND(E98*T98,2)</f>
        <v>0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170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5">
      <c r="A99" s="214"/>
      <c r="B99" s="221"/>
      <c r="C99" s="272" t="s">
        <v>249</v>
      </c>
      <c r="D99" s="225"/>
      <c r="E99" s="232"/>
      <c r="F99" s="239"/>
      <c r="G99" s="240"/>
      <c r="H99" s="238"/>
      <c r="I99" s="238"/>
      <c r="J99" s="238"/>
      <c r="K99" s="238"/>
      <c r="L99" s="238"/>
      <c r="M99" s="238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172</v>
      </c>
      <c r="AF99" s="213"/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6" t="str">
        <f>C99</f>
        <v>- prověření stávajících kovových táhel a závěsů v interieru</v>
      </c>
      <c r="BB99" s="213"/>
      <c r="BC99" s="213"/>
      <c r="BD99" s="213"/>
      <c r="BE99" s="213"/>
      <c r="BF99" s="213"/>
      <c r="BG99" s="213"/>
      <c r="BH99" s="213"/>
    </row>
    <row r="100" spans="1:60" outlineLevel="1" x14ac:dyDescent="0.25">
      <c r="A100" s="214"/>
      <c r="B100" s="221"/>
      <c r="C100" s="272" t="s">
        <v>250</v>
      </c>
      <c r="D100" s="225"/>
      <c r="E100" s="232"/>
      <c r="F100" s="239"/>
      <c r="G100" s="240"/>
      <c r="H100" s="238"/>
      <c r="I100" s="238"/>
      <c r="J100" s="238"/>
      <c r="K100" s="238"/>
      <c r="L100" s="238"/>
      <c r="M100" s="238"/>
      <c r="N100" s="223"/>
      <c r="O100" s="223"/>
      <c r="P100" s="223"/>
      <c r="Q100" s="223"/>
      <c r="R100" s="223"/>
      <c r="S100" s="223"/>
      <c r="T100" s="224"/>
      <c r="U100" s="22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 t="s">
        <v>172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6" t="str">
        <f>C100</f>
        <v>- odstranění prvků, které nemají řádnou funkci</v>
      </c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5">
      <c r="A101" s="214"/>
      <c r="B101" s="221"/>
      <c r="C101" s="272" t="s">
        <v>251</v>
      </c>
      <c r="D101" s="225"/>
      <c r="E101" s="232"/>
      <c r="F101" s="239"/>
      <c r="G101" s="240"/>
      <c r="H101" s="238"/>
      <c r="I101" s="238"/>
      <c r="J101" s="238"/>
      <c r="K101" s="238"/>
      <c r="L101" s="238"/>
      <c r="M101" s="238"/>
      <c r="N101" s="223"/>
      <c r="O101" s="223"/>
      <c r="P101" s="223"/>
      <c r="Q101" s="223"/>
      <c r="R101" s="223"/>
      <c r="S101" s="223"/>
      <c r="T101" s="224"/>
      <c r="U101" s="22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172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6" t="str">
        <f>C101</f>
        <v>- ošetření ostatních (očištění, odrezení, nátěr 2x základovou a vrchní barvou)</v>
      </c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5">
      <c r="A102" s="214"/>
      <c r="B102" s="221"/>
      <c r="C102" s="272" t="s">
        <v>230</v>
      </c>
      <c r="D102" s="225"/>
      <c r="E102" s="232"/>
      <c r="F102" s="239"/>
      <c r="G102" s="240"/>
      <c r="H102" s="238"/>
      <c r="I102" s="238"/>
      <c r="J102" s="238"/>
      <c r="K102" s="238"/>
      <c r="L102" s="238"/>
      <c r="M102" s="238"/>
      <c r="N102" s="223"/>
      <c r="O102" s="223"/>
      <c r="P102" s="223"/>
      <c r="Q102" s="223"/>
      <c r="R102" s="223"/>
      <c r="S102" s="223"/>
      <c r="T102" s="224"/>
      <c r="U102" s="22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172</v>
      </c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6" t="str">
        <f>C102</f>
        <v>- včetně všech dodávek materiálů a souvisejících prací, přesunů, dopravy</v>
      </c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5">
      <c r="A103" s="214">
        <v>18</v>
      </c>
      <c r="B103" s="221" t="s">
        <v>252</v>
      </c>
      <c r="C103" s="271" t="s">
        <v>253</v>
      </c>
      <c r="D103" s="223" t="s">
        <v>254</v>
      </c>
      <c r="E103" s="231">
        <v>1</v>
      </c>
      <c r="F103" s="237">
        <f>H103+J103</f>
        <v>0</v>
      </c>
      <c r="G103" s="238">
        <f>ROUND(E103*F103,2)</f>
        <v>0</v>
      </c>
      <c r="H103" s="238"/>
      <c r="I103" s="238">
        <f>ROUND(E103*H103,2)</f>
        <v>0</v>
      </c>
      <c r="J103" s="238"/>
      <c r="K103" s="238">
        <f>ROUND(E103*J103,2)</f>
        <v>0</v>
      </c>
      <c r="L103" s="238">
        <v>21</v>
      </c>
      <c r="M103" s="238">
        <f>G103*(1+L103/100)</f>
        <v>0</v>
      </c>
      <c r="N103" s="223">
        <v>0</v>
      </c>
      <c r="O103" s="223">
        <f>ROUND(E103*N103,5)</f>
        <v>0</v>
      </c>
      <c r="P103" s="223">
        <v>0</v>
      </c>
      <c r="Q103" s="223">
        <f>ROUND(E103*P103,5)</f>
        <v>0</v>
      </c>
      <c r="R103" s="223"/>
      <c r="S103" s="223"/>
      <c r="T103" s="224">
        <v>0</v>
      </c>
      <c r="U103" s="223">
        <f>ROUND(E103*T103,2)</f>
        <v>0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170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5">
      <c r="A104" s="214"/>
      <c r="B104" s="221"/>
      <c r="C104" s="272" t="s">
        <v>255</v>
      </c>
      <c r="D104" s="225"/>
      <c r="E104" s="232"/>
      <c r="F104" s="239"/>
      <c r="G104" s="240"/>
      <c r="H104" s="238"/>
      <c r="I104" s="238"/>
      <c r="J104" s="238"/>
      <c r="K104" s="238"/>
      <c r="L104" s="238"/>
      <c r="M104" s="238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172</v>
      </c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6" t="str">
        <f>C104</f>
        <v>v plném rozsahu dle popisu v bodě 15 legendy projektové dokumentace</v>
      </c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5">
      <c r="A105" s="214"/>
      <c r="B105" s="221"/>
      <c r="C105" s="272" t="s">
        <v>173</v>
      </c>
      <c r="D105" s="225"/>
      <c r="E105" s="232"/>
      <c r="F105" s="239"/>
      <c r="G105" s="240"/>
      <c r="H105" s="238"/>
      <c r="I105" s="238"/>
      <c r="J105" s="238"/>
      <c r="K105" s="238"/>
      <c r="L105" s="238"/>
      <c r="M105" s="238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172</v>
      </c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6" t="str">
        <f>C105</f>
        <v>včetně všech dodávek materiálů a souvisejících prací, přesunů, dopravy</v>
      </c>
      <c r="BB105" s="213"/>
      <c r="BC105" s="213"/>
      <c r="BD105" s="213"/>
      <c r="BE105" s="213"/>
      <c r="BF105" s="213"/>
      <c r="BG105" s="213"/>
      <c r="BH105" s="213"/>
    </row>
    <row r="106" spans="1:60" ht="26.4" x14ac:dyDescent="0.25">
      <c r="A106" s="215" t="s">
        <v>165</v>
      </c>
      <c r="B106" s="222" t="s">
        <v>134</v>
      </c>
      <c r="C106" s="274" t="s">
        <v>135</v>
      </c>
      <c r="D106" s="227"/>
      <c r="E106" s="234"/>
      <c r="F106" s="242"/>
      <c r="G106" s="242">
        <f>SUMIF(AE107:AE159,"&lt;&gt;NOR",G107:G159)</f>
        <v>0</v>
      </c>
      <c r="H106" s="242"/>
      <c r="I106" s="242">
        <f>SUM(I107:I159)</f>
        <v>0</v>
      </c>
      <c r="J106" s="242"/>
      <c r="K106" s="242">
        <f>SUM(K107:K159)</f>
        <v>0</v>
      </c>
      <c r="L106" s="242"/>
      <c r="M106" s="242">
        <f>SUM(M107:M159)</f>
        <v>0</v>
      </c>
      <c r="N106" s="227"/>
      <c r="O106" s="227">
        <f>SUM(O107:O159)</f>
        <v>0</v>
      </c>
      <c r="P106" s="227"/>
      <c r="Q106" s="227">
        <f>SUM(Q107:Q159)</f>
        <v>0</v>
      </c>
      <c r="R106" s="227"/>
      <c r="S106" s="227"/>
      <c r="T106" s="228"/>
      <c r="U106" s="227">
        <f>SUM(U107:U159)</f>
        <v>0</v>
      </c>
      <c r="AE106" t="s">
        <v>166</v>
      </c>
    </row>
    <row r="107" spans="1:60" outlineLevel="1" x14ac:dyDescent="0.25">
      <c r="A107" s="214">
        <v>19</v>
      </c>
      <c r="B107" s="221" t="s">
        <v>256</v>
      </c>
      <c r="C107" s="271" t="s">
        <v>257</v>
      </c>
      <c r="D107" s="223" t="s">
        <v>187</v>
      </c>
      <c r="E107" s="231">
        <v>1</v>
      </c>
      <c r="F107" s="237">
        <f>H107+J107</f>
        <v>0</v>
      </c>
      <c r="G107" s="238">
        <f>ROUND(E107*F107,2)</f>
        <v>0</v>
      </c>
      <c r="H107" s="238"/>
      <c r="I107" s="238">
        <f>ROUND(E107*H107,2)</f>
        <v>0</v>
      </c>
      <c r="J107" s="238"/>
      <c r="K107" s="238">
        <f>ROUND(E107*J107,2)</f>
        <v>0</v>
      </c>
      <c r="L107" s="238">
        <v>21</v>
      </c>
      <c r="M107" s="238">
        <f>G107*(1+L107/100)</f>
        <v>0</v>
      </c>
      <c r="N107" s="223">
        <v>0</v>
      </c>
      <c r="O107" s="223">
        <f>ROUND(E107*N107,5)</f>
        <v>0</v>
      </c>
      <c r="P107" s="223">
        <v>0</v>
      </c>
      <c r="Q107" s="223">
        <f>ROUND(E107*P107,5)</f>
        <v>0</v>
      </c>
      <c r="R107" s="223"/>
      <c r="S107" s="223"/>
      <c r="T107" s="224">
        <v>0</v>
      </c>
      <c r="U107" s="223">
        <f>ROUND(E107*T107,2)</f>
        <v>0</v>
      </c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170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1" x14ac:dyDescent="0.25">
      <c r="A108" s="214">
        <v>20</v>
      </c>
      <c r="B108" s="221" t="s">
        <v>258</v>
      </c>
      <c r="C108" s="271" t="s">
        <v>213</v>
      </c>
      <c r="D108" s="223" t="s">
        <v>214</v>
      </c>
      <c r="E108" s="231">
        <v>3</v>
      </c>
      <c r="F108" s="237">
        <f>H108+J108</f>
        <v>0</v>
      </c>
      <c r="G108" s="238">
        <f>ROUND(E108*F108,2)</f>
        <v>0</v>
      </c>
      <c r="H108" s="238"/>
      <c r="I108" s="238">
        <f>ROUND(E108*H108,2)</f>
        <v>0</v>
      </c>
      <c r="J108" s="238"/>
      <c r="K108" s="238">
        <f>ROUND(E108*J108,2)</f>
        <v>0</v>
      </c>
      <c r="L108" s="238">
        <v>21</v>
      </c>
      <c r="M108" s="238">
        <f>G108*(1+L108/100)</f>
        <v>0</v>
      </c>
      <c r="N108" s="223">
        <v>0</v>
      </c>
      <c r="O108" s="223">
        <f>ROUND(E108*N108,5)</f>
        <v>0</v>
      </c>
      <c r="P108" s="223">
        <v>0</v>
      </c>
      <c r="Q108" s="223">
        <f>ROUND(E108*P108,5)</f>
        <v>0</v>
      </c>
      <c r="R108" s="223"/>
      <c r="S108" s="223"/>
      <c r="T108" s="224">
        <v>0</v>
      </c>
      <c r="U108" s="223">
        <f>ROUND(E108*T108,2)</f>
        <v>0</v>
      </c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170</v>
      </c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5">
      <c r="A109" s="214">
        <v>21</v>
      </c>
      <c r="B109" s="221" t="s">
        <v>259</v>
      </c>
      <c r="C109" s="271" t="s">
        <v>260</v>
      </c>
      <c r="D109" s="223" t="s">
        <v>169</v>
      </c>
      <c r="E109" s="231">
        <v>1.8</v>
      </c>
      <c r="F109" s="237">
        <f>H109+J109</f>
        <v>0</v>
      </c>
      <c r="G109" s="238">
        <f>ROUND(E109*F109,2)</f>
        <v>0</v>
      </c>
      <c r="H109" s="238"/>
      <c r="I109" s="238">
        <f>ROUND(E109*H109,2)</f>
        <v>0</v>
      </c>
      <c r="J109" s="238"/>
      <c r="K109" s="238">
        <f>ROUND(E109*J109,2)</f>
        <v>0</v>
      </c>
      <c r="L109" s="238">
        <v>21</v>
      </c>
      <c r="M109" s="238">
        <f>G109*(1+L109/100)</f>
        <v>0</v>
      </c>
      <c r="N109" s="223">
        <v>0</v>
      </c>
      <c r="O109" s="223">
        <f>ROUND(E109*N109,5)</f>
        <v>0</v>
      </c>
      <c r="P109" s="223">
        <v>0</v>
      </c>
      <c r="Q109" s="223">
        <f>ROUND(E109*P109,5)</f>
        <v>0</v>
      </c>
      <c r="R109" s="223"/>
      <c r="S109" s="223"/>
      <c r="T109" s="224">
        <v>0</v>
      </c>
      <c r="U109" s="223">
        <f>ROUND(E109*T109,2)</f>
        <v>0</v>
      </c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170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 x14ac:dyDescent="0.25">
      <c r="A110" s="214"/>
      <c r="B110" s="221"/>
      <c r="C110" s="272" t="s">
        <v>217</v>
      </c>
      <c r="D110" s="225"/>
      <c r="E110" s="232"/>
      <c r="F110" s="239"/>
      <c r="G110" s="240"/>
      <c r="H110" s="238"/>
      <c r="I110" s="238"/>
      <c r="J110" s="238"/>
      <c r="K110" s="238"/>
      <c r="L110" s="238"/>
      <c r="M110" s="238"/>
      <c r="N110" s="223"/>
      <c r="O110" s="223"/>
      <c r="P110" s="223"/>
      <c r="Q110" s="223"/>
      <c r="R110" s="223"/>
      <c r="S110" s="223"/>
      <c r="T110" s="224"/>
      <c r="U110" s="22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172</v>
      </c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6" t="str">
        <f>C110</f>
        <v>v plném rozsahu dle schváleného restaurátorského záměru</v>
      </c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5">
      <c r="A111" s="214"/>
      <c r="B111" s="221"/>
      <c r="C111" s="272" t="s">
        <v>261</v>
      </c>
      <c r="D111" s="225"/>
      <c r="E111" s="232"/>
      <c r="F111" s="239"/>
      <c r="G111" s="240"/>
      <c r="H111" s="238"/>
      <c r="I111" s="238"/>
      <c r="J111" s="238"/>
      <c r="K111" s="238"/>
      <c r="L111" s="238"/>
      <c r="M111" s="238"/>
      <c r="N111" s="223"/>
      <c r="O111" s="223"/>
      <c r="P111" s="223"/>
      <c r="Q111" s="223"/>
      <c r="R111" s="223"/>
      <c r="S111" s="223"/>
      <c r="T111" s="224"/>
      <c r="U111" s="22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172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6" t="str">
        <f>C111</f>
        <v>a popisu v bodě 1 legendy projektové dokumentace</v>
      </c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5">
      <c r="A112" s="214"/>
      <c r="B112" s="221"/>
      <c r="C112" s="272" t="s">
        <v>173</v>
      </c>
      <c r="D112" s="225"/>
      <c r="E112" s="232"/>
      <c r="F112" s="239"/>
      <c r="G112" s="240"/>
      <c r="H112" s="238"/>
      <c r="I112" s="238"/>
      <c r="J112" s="238"/>
      <c r="K112" s="238"/>
      <c r="L112" s="238"/>
      <c r="M112" s="238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172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6" t="str">
        <f>C112</f>
        <v>včetně všech dodávek materiálů a souvisejících prací, přesunů, dopravy</v>
      </c>
      <c r="BB112" s="213"/>
      <c r="BC112" s="213"/>
      <c r="BD112" s="213"/>
      <c r="BE112" s="213"/>
      <c r="BF112" s="213"/>
      <c r="BG112" s="213"/>
      <c r="BH112" s="213"/>
    </row>
    <row r="113" spans="1:60" ht="20.399999999999999" outlineLevel="1" x14ac:dyDescent="0.25">
      <c r="A113" s="214">
        <v>22</v>
      </c>
      <c r="B113" s="221" t="s">
        <v>262</v>
      </c>
      <c r="C113" s="271" t="s">
        <v>263</v>
      </c>
      <c r="D113" s="223" t="s">
        <v>169</v>
      </c>
      <c r="E113" s="231">
        <v>1</v>
      </c>
      <c r="F113" s="237">
        <f>H113+J113</f>
        <v>0</v>
      </c>
      <c r="G113" s="238">
        <f>ROUND(E113*F113,2)</f>
        <v>0</v>
      </c>
      <c r="H113" s="238"/>
      <c r="I113" s="238">
        <f>ROUND(E113*H113,2)</f>
        <v>0</v>
      </c>
      <c r="J113" s="238"/>
      <c r="K113" s="238">
        <f>ROUND(E113*J113,2)</f>
        <v>0</v>
      </c>
      <c r="L113" s="238">
        <v>21</v>
      </c>
      <c r="M113" s="238">
        <f>G113*(1+L113/100)</f>
        <v>0</v>
      </c>
      <c r="N113" s="223">
        <v>0</v>
      </c>
      <c r="O113" s="223">
        <f>ROUND(E113*N113,5)</f>
        <v>0</v>
      </c>
      <c r="P113" s="223">
        <v>0</v>
      </c>
      <c r="Q113" s="223">
        <f>ROUND(E113*P113,5)</f>
        <v>0</v>
      </c>
      <c r="R113" s="223"/>
      <c r="S113" s="223"/>
      <c r="T113" s="224">
        <v>0</v>
      </c>
      <c r="U113" s="223">
        <f>ROUND(E113*T113,2)</f>
        <v>0</v>
      </c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170</v>
      </c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5">
      <c r="A114" s="214"/>
      <c r="B114" s="221"/>
      <c r="C114" s="272" t="s">
        <v>217</v>
      </c>
      <c r="D114" s="225"/>
      <c r="E114" s="232"/>
      <c r="F114" s="239"/>
      <c r="G114" s="240"/>
      <c r="H114" s="238"/>
      <c r="I114" s="238"/>
      <c r="J114" s="238"/>
      <c r="K114" s="238"/>
      <c r="L114" s="238"/>
      <c r="M114" s="238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172</v>
      </c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6" t="str">
        <f>C114</f>
        <v>v plném rozsahu dle schváleného restaurátorského záměru</v>
      </c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5">
      <c r="A115" s="214"/>
      <c r="B115" s="221"/>
      <c r="C115" s="272" t="s">
        <v>261</v>
      </c>
      <c r="D115" s="225"/>
      <c r="E115" s="232"/>
      <c r="F115" s="239"/>
      <c r="G115" s="240"/>
      <c r="H115" s="238"/>
      <c r="I115" s="238"/>
      <c r="J115" s="238"/>
      <c r="K115" s="238"/>
      <c r="L115" s="238"/>
      <c r="M115" s="238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172</v>
      </c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6" t="str">
        <f>C115</f>
        <v>a popisu v bodě 1 legendy projektové dokumentace</v>
      </c>
      <c r="BB115" s="213"/>
      <c r="BC115" s="213"/>
      <c r="BD115" s="213"/>
      <c r="BE115" s="213"/>
      <c r="BF115" s="213"/>
      <c r="BG115" s="213"/>
      <c r="BH115" s="213"/>
    </row>
    <row r="116" spans="1:60" outlineLevel="1" x14ac:dyDescent="0.25">
      <c r="A116" s="214"/>
      <c r="B116" s="221"/>
      <c r="C116" s="272" t="s">
        <v>173</v>
      </c>
      <c r="D116" s="225"/>
      <c r="E116" s="232"/>
      <c r="F116" s="239"/>
      <c r="G116" s="240"/>
      <c r="H116" s="238"/>
      <c r="I116" s="238"/>
      <c r="J116" s="238"/>
      <c r="K116" s="238"/>
      <c r="L116" s="238"/>
      <c r="M116" s="238"/>
      <c r="N116" s="223"/>
      <c r="O116" s="223"/>
      <c r="P116" s="223"/>
      <c r="Q116" s="223"/>
      <c r="R116" s="223"/>
      <c r="S116" s="223"/>
      <c r="T116" s="224"/>
      <c r="U116" s="22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172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6" t="str">
        <f>C116</f>
        <v>včetně všech dodávek materiálů a souvisejících prací, přesunů, dopravy</v>
      </c>
      <c r="BB116" s="213"/>
      <c r="BC116" s="213"/>
      <c r="BD116" s="213"/>
      <c r="BE116" s="213"/>
      <c r="BF116" s="213"/>
      <c r="BG116" s="213"/>
      <c r="BH116" s="213"/>
    </row>
    <row r="117" spans="1:60" ht="20.399999999999999" outlineLevel="1" x14ac:dyDescent="0.25">
      <c r="A117" s="214">
        <v>23</v>
      </c>
      <c r="B117" s="221" t="s">
        <v>264</v>
      </c>
      <c r="C117" s="271" t="s">
        <v>265</v>
      </c>
      <c r="D117" s="223" t="s">
        <v>254</v>
      </c>
      <c r="E117" s="231">
        <v>1</v>
      </c>
      <c r="F117" s="237">
        <f>H117+J117</f>
        <v>0</v>
      </c>
      <c r="G117" s="238">
        <f>ROUND(E117*F117,2)</f>
        <v>0</v>
      </c>
      <c r="H117" s="238"/>
      <c r="I117" s="238">
        <f>ROUND(E117*H117,2)</f>
        <v>0</v>
      </c>
      <c r="J117" s="238"/>
      <c r="K117" s="238">
        <f>ROUND(E117*J117,2)</f>
        <v>0</v>
      </c>
      <c r="L117" s="238">
        <v>21</v>
      </c>
      <c r="M117" s="238">
        <f>G117*(1+L117/100)</f>
        <v>0</v>
      </c>
      <c r="N117" s="223">
        <v>0</v>
      </c>
      <c r="O117" s="223">
        <f>ROUND(E117*N117,5)</f>
        <v>0</v>
      </c>
      <c r="P117" s="223">
        <v>0</v>
      </c>
      <c r="Q117" s="223">
        <f>ROUND(E117*P117,5)</f>
        <v>0</v>
      </c>
      <c r="R117" s="223"/>
      <c r="S117" s="223"/>
      <c r="T117" s="224">
        <v>0</v>
      </c>
      <c r="U117" s="223">
        <f>ROUND(E117*T117,2)</f>
        <v>0</v>
      </c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170</v>
      </c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5">
      <c r="A118" s="214"/>
      <c r="B118" s="221"/>
      <c r="C118" s="272" t="s">
        <v>217</v>
      </c>
      <c r="D118" s="225"/>
      <c r="E118" s="232"/>
      <c r="F118" s="239"/>
      <c r="G118" s="240"/>
      <c r="H118" s="238"/>
      <c r="I118" s="238"/>
      <c r="J118" s="238"/>
      <c r="K118" s="238"/>
      <c r="L118" s="238"/>
      <c r="M118" s="238"/>
      <c r="N118" s="223"/>
      <c r="O118" s="223"/>
      <c r="P118" s="223"/>
      <c r="Q118" s="223"/>
      <c r="R118" s="223"/>
      <c r="S118" s="223"/>
      <c r="T118" s="224"/>
      <c r="U118" s="22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172</v>
      </c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6" t="str">
        <f>C118</f>
        <v>v plném rozsahu dle schváleného restaurátorského záměru</v>
      </c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5">
      <c r="A119" s="214"/>
      <c r="B119" s="221"/>
      <c r="C119" s="272" t="s">
        <v>261</v>
      </c>
      <c r="D119" s="225"/>
      <c r="E119" s="232"/>
      <c r="F119" s="239"/>
      <c r="G119" s="240"/>
      <c r="H119" s="238"/>
      <c r="I119" s="238"/>
      <c r="J119" s="238"/>
      <c r="K119" s="238"/>
      <c r="L119" s="238"/>
      <c r="M119" s="238"/>
      <c r="N119" s="223"/>
      <c r="O119" s="223"/>
      <c r="P119" s="223"/>
      <c r="Q119" s="223"/>
      <c r="R119" s="223"/>
      <c r="S119" s="223"/>
      <c r="T119" s="224"/>
      <c r="U119" s="22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172</v>
      </c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6" t="str">
        <f>C119</f>
        <v>a popisu v bodě 1 legendy projektové dokumentace</v>
      </c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5">
      <c r="A120" s="214"/>
      <c r="B120" s="221"/>
      <c r="C120" s="272" t="s">
        <v>173</v>
      </c>
      <c r="D120" s="225"/>
      <c r="E120" s="232"/>
      <c r="F120" s="239"/>
      <c r="G120" s="240"/>
      <c r="H120" s="238"/>
      <c r="I120" s="238"/>
      <c r="J120" s="238"/>
      <c r="K120" s="238"/>
      <c r="L120" s="238"/>
      <c r="M120" s="238"/>
      <c r="N120" s="223"/>
      <c r="O120" s="223"/>
      <c r="P120" s="223"/>
      <c r="Q120" s="223"/>
      <c r="R120" s="223"/>
      <c r="S120" s="223"/>
      <c r="T120" s="224"/>
      <c r="U120" s="22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 t="s">
        <v>172</v>
      </c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6" t="str">
        <f>C120</f>
        <v>včetně všech dodávek materiálů a souvisejících prací, přesunů, dopravy</v>
      </c>
      <c r="BB120" s="213"/>
      <c r="BC120" s="213"/>
      <c r="BD120" s="213"/>
      <c r="BE120" s="213"/>
      <c r="BF120" s="213"/>
      <c r="BG120" s="213"/>
      <c r="BH120" s="213"/>
    </row>
    <row r="121" spans="1:60" ht="20.399999999999999" outlineLevel="1" x14ac:dyDescent="0.25">
      <c r="A121" s="214">
        <v>24</v>
      </c>
      <c r="B121" s="221" t="s">
        <v>266</v>
      </c>
      <c r="C121" s="271" t="s">
        <v>267</v>
      </c>
      <c r="D121" s="223" t="s">
        <v>254</v>
      </c>
      <c r="E121" s="231">
        <v>5</v>
      </c>
      <c r="F121" s="237">
        <f>H121+J121</f>
        <v>0</v>
      </c>
      <c r="G121" s="238">
        <f>ROUND(E121*F121,2)</f>
        <v>0</v>
      </c>
      <c r="H121" s="238"/>
      <c r="I121" s="238">
        <f>ROUND(E121*H121,2)</f>
        <v>0</v>
      </c>
      <c r="J121" s="238"/>
      <c r="K121" s="238">
        <f>ROUND(E121*J121,2)</f>
        <v>0</v>
      </c>
      <c r="L121" s="238">
        <v>21</v>
      </c>
      <c r="M121" s="238">
        <f>G121*(1+L121/100)</f>
        <v>0</v>
      </c>
      <c r="N121" s="223">
        <v>0</v>
      </c>
      <c r="O121" s="223">
        <f>ROUND(E121*N121,5)</f>
        <v>0</v>
      </c>
      <c r="P121" s="223">
        <v>0</v>
      </c>
      <c r="Q121" s="223">
        <f>ROUND(E121*P121,5)</f>
        <v>0</v>
      </c>
      <c r="R121" s="223"/>
      <c r="S121" s="223"/>
      <c r="T121" s="224">
        <v>0</v>
      </c>
      <c r="U121" s="223">
        <f>ROUND(E121*T121,2)</f>
        <v>0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170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5">
      <c r="A122" s="214"/>
      <c r="B122" s="221"/>
      <c r="C122" s="272" t="s">
        <v>217</v>
      </c>
      <c r="D122" s="225"/>
      <c r="E122" s="232"/>
      <c r="F122" s="239"/>
      <c r="G122" s="240"/>
      <c r="H122" s="238"/>
      <c r="I122" s="238"/>
      <c r="J122" s="238"/>
      <c r="K122" s="238"/>
      <c r="L122" s="238"/>
      <c r="M122" s="238"/>
      <c r="N122" s="223"/>
      <c r="O122" s="223"/>
      <c r="P122" s="223"/>
      <c r="Q122" s="223"/>
      <c r="R122" s="223"/>
      <c r="S122" s="223"/>
      <c r="T122" s="224"/>
      <c r="U122" s="22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172</v>
      </c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6" t="str">
        <f>C122</f>
        <v>v plném rozsahu dle schváleného restaurátorského záměru</v>
      </c>
      <c r="BB122" s="213"/>
      <c r="BC122" s="213"/>
      <c r="BD122" s="213"/>
      <c r="BE122" s="213"/>
      <c r="BF122" s="213"/>
      <c r="BG122" s="213"/>
      <c r="BH122" s="213"/>
    </row>
    <row r="123" spans="1:60" outlineLevel="1" x14ac:dyDescent="0.25">
      <c r="A123" s="214"/>
      <c r="B123" s="221"/>
      <c r="C123" s="272" t="s">
        <v>268</v>
      </c>
      <c r="D123" s="225"/>
      <c r="E123" s="232"/>
      <c r="F123" s="239"/>
      <c r="G123" s="240"/>
      <c r="H123" s="238"/>
      <c r="I123" s="238"/>
      <c r="J123" s="238"/>
      <c r="K123" s="238"/>
      <c r="L123" s="238"/>
      <c r="M123" s="238"/>
      <c r="N123" s="223"/>
      <c r="O123" s="223"/>
      <c r="P123" s="223"/>
      <c r="Q123" s="223"/>
      <c r="R123" s="223"/>
      <c r="S123" s="223"/>
      <c r="T123" s="224"/>
      <c r="U123" s="22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172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6" t="str">
        <f>C123</f>
        <v>a popisu v bodě 2 legendy projektové dokumentace</v>
      </c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5">
      <c r="A124" s="214"/>
      <c r="B124" s="221"/>
      <c r="C124" s="272" t="s">
        <v>173</v>
      </c>
      <c r="D124" s="225"/>
      <c r="E124" s="232"/>
      <c r="F124" s="239"/>
      <c r="G124" s="240"/>
      <c r="H124" s="238"/>
      <c r="I124" s="238"/>
      <c r="J124" s="238"/>
      <c r="K124" s="238"/>
      <c r="L124" s="238"/>
      <c r="M124" s="238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172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6" t="str">
        <f>C124</f>
        <v>včetně všech dodávek materiálů a souvisejících prací, přesunů, dopravy</v>
      </c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5">
      <c r="A125" s="214">
        <v>25</v>
      </c>
      <c r="B125" s="221" t="s">
        <v>269</v>
      </c>
      <c r="C125" s="271" t="s">
        <v>270</v>
      </c>
      <c r="D125" s="223" t="s">
        <v>169</v>
      </c>
      <c r="E125" s="231">
        <v>51</v>
      </c>
      <c r="F125" s="237">
        <f>H125+J125</f>
        <v>0</v>
      </c>
      <c r="G125" s="238">
        <f>ROUND(E125*F125,2)</f>
        <v>0</v>
      </c>
      <c r="H125" s="238"/>
      <c r="I125" s="238">
        <f>ROUND(E125*H125,2)</f>
        <v>0</v>
      </c>
      <c r="J125" s="238"/>
      <c r="K125" s="238">
        <f>ROUND(E125*J125,2)</f>
        <v>0</v>
      </c>
      <c r="L125" s="238">
        <v>21</v>
      </c>
      <c r="M125" s="238">
        <f>G125*(1+L125/100)</f>
        <v>0</v>
      </c>
      <c r="N125" s="223">
        <v>0</v>
      </c>
      <c r="O125" s="223">
        <f>ROUND(E125*N125,5)</f>
        <v>0</v>
      </c>
      <c r="P125" s="223">
        <v>0</v>
      </c>
      <c r="Q125" s="223">
        <f>ROUND(E125*P125,5)</f>
        <v>0</v>
      </c>
      <c r="R125" s="223"/>
      <c r="S125" s="223"/>
      <c r="T125" s="224">
        <v>0</v>
      </c>
      <c r="U125" s="223">
        <f>ROUND(E125*T125,2)</f>
        <v>0</v>
      </c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170</v>
      </c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1" x14ac:dyDescent="0.25">
      <c r="A126" s="214"/>
      <c r="B126" s="221"/>
      <c r="C126" s="272" t="s">
        <v>217</v>
      </c>
      <c r="D126" s="225"/>
      <c r="E126" s="232"/>
      <c r="F126" s="239"/>
      <c r="G126" s="240"/>
      <c r="H126" s="238"/>
      <c r="I126" s="238"/>
      <c r="J126" s="238"/>
      <c r="K126" s="238"/>
      <c r="L126" s="238"/>
      <c r="M126" s="238"/>
      <c r="N126" s="223"/>
      <c r="O126" s="223"/>
      <c r="P126" s="223"/>
      <c r="Q126" s="223"/>
      <c r="R126" s="223"/>
      <c r="S126" s="223"/>
      <c r="T126" s="224"/>
      <c r="U126" s="22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172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6" t="str">
        <f>C126</f>
        <v>v plném rozsahu dle schváleného restaurátorského záměru</v>
      </c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5">
      <c r="A127" s="214"/>
      <c r="B127" s="221"/>
      <c r="C127" s="272" t="s">
        <v>271</v>
      </c>
      <c r="D127" s="225"/>
      <c r="E127" s="232"/>
      <c r="F127" s="239"/>
      <c r="G127" s="240"/>
      <c r="H127" s="238"/>
      <c r="I127" s="238"/>
      <c r="J127" s="238"/>
      <c r="K127" s="238"/>
      <c r="L127" s="238"/>
      <c r="M127" s="238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172</v>
      </c>
      <c r="AF127" s="213"/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6" t="str">
        <f>C127</f>
        <v>a popisu v bodě 3 legendy projektové dokumentace</v>
      </c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5">
      <c r="A128" s="214"/>
      <c r="B128" s="221"/>
      <c r="C128" s="272" t="s">
        <v>173</v>
      </c>
      <c r="D128" s="225"/>
      <c r="E128" s="232"/>
      <c r="F128" s="239"/>
      <c r="G128" s="240"/>
      <c r="H128" s="238"/>
      <c r="I128" s="238"/>
      <c r="J128" s="238"/>
      <c r="K128" s="238"/>
      <c r="L128" s="238"/>
      <c r="M128" s="238"/>
      <c r="N128" s="223"/>
      <c r="O128" s="223"/>
      <c r="P128" s="223"/>
      <c r="Q128" s="223"/>
      <c r="R128" s="223"/>
      <c r="S128" s="223"/>
      <c r="T128" s="224"/>
      <c r="U128" s="22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172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6" t="str">
        <f>C128</f>
        <v>včetně všech dodávek materiálů a souvisejících prací, přesunů, dopravy</v>
      </c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5">
      <c r="A129" s="214"/>
      <c r="B129" s="221"/>
      <c r="C129" s="275" t="s">
        <v>272</v>
      </c>
      <c r="D129" s="229"/>
      <c r="E129" s="235">
        <v>51.149000000000001</v>
      </c>
      <c r="F129" s="238"/>
      <c r="G129" s="238"/>
      <c r="H129" s="238"/>
      <c r="I129" s="238"/>
      <c r="J129" s="238"/>
      <c r="K129" s="238"/>
      <c r="L129" s="238"/>
      <c r="M129" s="238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181</v>
      </c>
      <c r="AF129" s="213">
        <v>0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 x14ac:dyDescent="0.25">
      <c r="A130" s="214"/>
      <c r="B130" s="221"/>
      <c r="C130" s="275" t="s">
        <v>273</v>
      </c>
      <c r="D130" s="229"/>
      <c r="E130" s="235">
        <v>1.9171</v>
      </c>
      <c r="F130" s="238"/>
      <c r="G130" s="238"/>
      <c r="H130" s="238"/>
      <c r="I130" s="238"/>
      <c r="J130" s="238"/>
      <c r="K130" s="238"/>
      <c r="L130" s="238"/>
      <c r="M130" s="238"/>
      <c r="N130" s="223"/>
      <c r="O130" s="223"/>
      <c r="P130" s="223"/>
      <c r="Q130" s="223"/>
      <c r="R130" s="223"/>
      <c r="S130" s="223"/>
      <c r="T130" s="224"/>
      <c r="U130" s="22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181</v>
      </c>
      <c r="AF130" s="213">
        <v>0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5">
      <c r="A131" s="214"/>
      <c r="B131" s="221"/>
      <c r="C131" s="275" t="s">
        <v>274</v>
      </c>
      <c r="D131" s="229"/>
      <c r="E131" s="235">
        <v>-0.74419999999999997</v>
      </c>
      <c r="F131" s="238"/>
      <c r="G131" s="238"/>
      <c r="H131" s="238"/>
      <c r="I131" s="238"/>
      <c r="J131" s="238"/>
      <c r="K131" s="238"/>
      <c r="L131" s="238"/>
      <c r="M131" s="238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181</v>
      </c>
      <c r="AF131" s="213">
        <v>0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5">
      <c r="A132" s="214"/>
      <c r="B132" s="221"/>
      <c r="C132" s="275" t="s">
        <v>275</v>
      </c>
      <c r="D132" s="229"/>
      <c r="E132" s="235">
        <v>-1.615</v>
      </c>
      <c r="F132" s="238"/>
      <c r="G132" s="238"/>
      <c r="H132" s="238"/>
      <c r="I132" s="238"/>
      <c r="J132" s="238"/>
      <c r="K132" s="238"/>
      <c r="L132" s="238"/>
      <c r="M132" s="238"/>
      <c r="N132" s="223"/>
      <c r="O132" s="223"/>
      <c r="P132" s="223"/>
      <c r="Q132" s="223"/>
      <c r="R132" s="223"/>
      <c r="S132" s="223"/>
      <c r="T132" s="224"/>
      <c r="U132" s="22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181</v>
      </c>
      <c r="AF132" s="213">
        <v>0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5">
      <c r="A133" s="214"/>
      <c r="B133" s="221"/>
      <c r="C133" s="275" t="s">
        <v>276</v>
      </c>
      <c r="D133" s="229"/>
      <c r="E133" s="235">
        <v>-7.0000000000000007E-2</v>
      </c>
      <c r="F133" s="238"/>
      <c r="G133" s="238"/>
      <c r="H133" s="238"/>
      <c r="I133" s="238"/>
      <c r="J133" s="238"/>
      <c r="K133" s="238"/>
      <c r="L133" s="238"/>
      <c r="M133" s="238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181</v>
      </c>
      <c r="AF133" s="213">
        <v>0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5">
      <c r="A134" s="214"/>
      <c r="B134" s="221"/>
      <c r="C134" s="275" t="s">
        <v>277</v>
      </c>
      <c r="D134" s="229"/>
      <c r="E134" s="235">
        <v>-0.09</v>
      </c>
      <c r="F134" s="238"/>
      <c r="G134" s="238"/>
      <c r="H134" s="238"/>
      <c r="I134" s="238"/>
      <c r="J134" s="238"/>
      <c r="K134" s="238"/>
      <c r="L134" s="238"/>
      <c r="M134" s="238"/>
      <c r="N134" s="223"/>
      <c r="O134" s="223"/>
      <c r="P134" s="223"/>
      <c r="Q134" s="223"/>
      <c r="R134" s="223"/>
      <c r="S134" s="223"/>
      <c r="T134" s="224"/>
      <c r="U134" s="22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 t="s">
        <v>181</v>
      </c>
      <c r="AF134" s="213">
        <v>0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 x14ac:dyDescent="0.25">
      <c r="A135" s="214"/>
      <c r="B135" s="221"/>
      <c r="C135" s="276" t="s">
        <v>203</v>
      </c>
      <c r="D135" s="230"/>
      <c r="E135" s="236">
        <v>50.546900000000001</v>
      </c>
      <c r="F135" s="238"/>
      <c r="G135" s="238"/>
      <c r="H135" s="238"/>
      <c r="I135" s="238"/>
      <c r="J135" s="238"/>
      <c r="K135" s="238"/>
      <c r="L135" s="238"/>
      <c r="M135" s="238"/>
      <c r="N135" s="223"/>
      <c r="O135" s="223"/>
      <c r="P135" s="223"/>
      <c r="Q135" s="223"/>
      <c r="R135" s="223"/>
      <c r="S135" s="223"/>
      <c r="T135" s="224"/>
      <c r="U135" s="22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181</v>
      </c>
      <c r="AF135" s="213">
        <v>1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5">
      <c r="A136" s="214"/>
      <c r="B136" s="221"/>
      <c r="C136" s="275" t="s">
        <v>278</v>
      </c>
      <c r="D136" s="229"/>
      <c r="E136" s="235">
        <v>0.453099999999999</v>
      </c>
      <c r="F136" s="238"/>
      <c r="G136" s="238"/>
      <c r="H136" s="238"/>
      <c r="I136" s="238"/>
      <c r="J136" s="238"/>
      <c r="K136" s="238"/>
      <c r="L136" s="238"/>
      <c r="M136" s="238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181</v>
      </c>
      <c r="AF136" s="213">
        <v>0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 x14ac:dyDescent="0.25">
      <c r="A137" s="214">
        <v>26</v>
      </c>
      <c r="B137" s="221" t="s">
        <v>279</v>
      </c>
      <c r="C137" s="271" t="s">
        <v>280</v>
      </c>
      <c r="D137" s="223" t="s">
        <v>254</v>
      </c>
      <c r="E137" s="231">
        <v>1</v>
      </c>
      <c r="F137" s="237">
        <f>H137+J137</f>
        <v>0</v>
      </c>
      <c r="G137" s="238">
        <f>ROUND(E137*F137,2)</f>
        <v>0</v>
      </c>
      <c r="H137" s="238"/>
      <c r="I137" s="238">
        <f>ROUND(E137*H137,2)</f>
        <v>0</v>
      </c>
      <c r="J137" s="238"/>
      <c r="K137" s="238">
        <f>ROUND(E137*J137,2)</f>
        <v>0</v>
      </c>
      <c r="L137" s="238">
        <v>21</v>
      </c>
      <c r="M137" s="238">
        <f>G137*(1+L137/100)</f>
        <v>0</v>
      </c>
      <c r="N137" s="223">
        <v>0</v>
      </c>
      <c r="O137" s="223">
        <f>ROUND(E137*N137,5)</f>
        <v>0</v>
      </c>
      <c r="P137" s="223">
        <v>0</v>
      </c>
      <c r="Q137" s="223">
        <f>ROUND(E137*P137,5)</f>
        <v>0</v>
      </c>
      <c r="R137" s="223"/>
      <c r="S137" s="223"/>
      <c r="T137" s="224">
        <v>0</v>
      </c>
      <c r="U137" s="223">
        <f>ROUND(E137*T137,2)</f>
        <v>0</v>
      </c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170</v>
      </c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5">
      <c r="A138" s="214"/>
      <c r="B138" s="221"/>
      <c r="C138" s="272" t="s">
        <v>217</v>
      </c>
      <c r="D138" s="225"/>
      <c r="E138" s="232"/>
      <c r="F138" s="239"/>
      <c r="G138" s="240"/>
      <c r="H138" s="238"/>
      <c r="I138" s="238"/>
      <c r="J138" s="238"/>
      <c r="K138" s="238"/>
      <c r="L138" s="238"/>
      <c r="M138" s="238"/>
      <c r="N138" s="223"/>
      <c r="O138" s="223"/>
      <c r="P138" s="223"/>
      <c r="Q138" s="223"/>
      <c r="R138" s="223"/>
      <c r="S138" s="223"/>
      <c r="T138" s="224"/>
      <c r="U138" s="22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172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6" t="str">
        <f>C138</f>
        <v>v plném rozsahu dle schváleného restaurátorského záměru</v>
      </c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5">
      <c r="A139" s="214"/>
      <c r="B139" s="221"/>
      <c r="C139" s="272" t="s">
        <v>281</v>
      </c>
      <c r="D139" s="225"/>
      <c r="E139" s="232"/>
      <c r="F139" s="239"/>
      <c r="G139" s="240"/>
      <c r="H139" s="238"/>
      <c r="I139" s="238"/>
      <c r="J139" s="238"/>
      <c r="K139" s="238"/>
      <c r="L139" s="238"/>
      <c r="M139" s="238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172</v>
      </c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6" t="str">
        <f>C139</f>
        <v>a popisu v bodě 4 legendy projektové dokumentace</v>
      </c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5">
      <c r="A140" s="214"/>
      <c r="B140" s="221"/>
      <c r="C140" s="272" t="s">
        <v>173</v>
      </c>
      <c r="D140" s="225"/>
      <c r="E140" s="232"/>
      <c r="F140" s="239"/>
      <c r="G140" s="240"/>
      <c r="H140" s="238"/>
      <c r="I140" s="238"/>
      <c r="J140" s="238"/>
      <c r="K140" s="238"/>
      <c r="L140" s="238"/>
      <c r="M140" s="238"/>
      <c r="N140" s="223"/>
      <c r="O140" s="223"/>
      <c r="P140" s="223"/>
      <c r="Q140" s="223"/>
      <c r="R140" s="223"/>
      <c r="S140" s="223"/>
      <c r="T140" s="224"/>
      <c r="U140" s="22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 t="s">
        <v>172</v>
      </c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6" t="str">
        <f>C140</f>
        <v>včetně všech dodávek materiálů a souvisejících prací, přesunů, dopravy</v>
      </c>
      <c r="BB140" s="213"/>
      <c r="BC140" s="213"/>
      <c r="BD140" s="213"/>
      <c r="BE140" s="213"/>
      <c r="BF140" s="213"/>
      <c r="BG140" s="213"/>
      <c r="BH140" s="213"/>
    </row>
    <row r="141" spans="1:60" outlineLevel="1" x14ac:dyDescent="0.25">
      <c r="A141" s="214"/>
      <c r="B141" s="221"/>
      <c r="C141" s="273" t="s">
        <v>174</v>
      </c>
      <c r="D141" s="226"/>
      <c r="E141" s="233"/>
      <c r="F141" s="241"/>
      <c r="G141" s="241"/>
      <c r="H141" s="238"/>
      <c r="I141" s="238"/>
      <c r="J141" s="238"/>
      <c r="K141" s="238"/>
      <c r="L141" s="238"/>
      <c r="M141" s="238"/>
      <c r="N141" s="223"/>
      <c r="O141" s="223"/>
      <c r="P141" s="223"/>
      <c r="Q141" s="223"/>
      <c r="R141" s="223"/>
      <c r="S141" s="223"/>
      <c r="T141" s="224"/>
      <c r="U141" s="223"/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172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1" x14ac:dyDescent="0.25">
      <c r="A142" s="214"/>
      <c r="B142" s="221"/>
      <c r="C142" s="272" t="s">
        <v>282</v>
      </c>
      <c r="D142" s="225"/>
      <c r="E142" s="232"/>
      <c r="F142" s="239"/>
      <c r="G142" s="240"/>
      <c r="H142" s="238"/>
      <c r="I142" s="238"/>
      <c r="J142" s="238"/>
      <c r="K142" s="238"/>
      <c r="L142" s="238"/>
      <c r="M142" s="238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172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6" t="str">
        <f>C142</f>
        <v>také včetně rozebrání rozvolněné koruny zdiva pod stupněm</v>
      </c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5">
      <c r="A143" s="214"/>
      <c r="B143" s="221"/>
      <c r="C143" s="272" t="s">
        <v>283</v>
      </c>
      <c r="D143" s="225"/>
      <c r="E143" s="232"/>
      <c r="F143" s="239"/>
      <c r="G143" s="240"/>
      <c r="H143" s="238"/>
      <c r="I143" s="238"/>
      <c r="J143" s="238"/>
      <c r="K143" s="238"/>
      <c r="L143" s="238"/>
      <c r="M143" s="238"/>
      <c r="N143" s="223"/>
      <c r="O143" s="223"/>
      <c r="P143" s="223"/>
      <c r="Q143" s="223"/>
      <c r="R143" s="223"/>
      <c r="S143" s="223"/>
      <c r="T143" s="224"/>
      <c r="U143" s="22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172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6" t="str">
        <f>C143</f>
        <v>a přezdění z plných ostře pálených cihel pevnosti P15 na MVC (předpoklad 0,1 m3 zdiva)</v>
      </c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5">
      <c r="A144" s="214"/>
      <c r="B144" s="221"/>
      <c r="C144" s="272" t="s">
        <v>284</v>
      </c>
      <c r="D144" s="225"/>
      <c r="E144" s="232"/>
      <c r="F144" s="239"/>
      <c r="G144" s="240"/>
      <c r="H144" s="238"/>
      <c r="I144" s="238"/>
      <c r="J144" s="238"/>
      <c r="K144" s="238"/>
      <c r="L144" s="238"/>
      <c r="M144" s="238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172</v>
      </c>
      <c r="AF144" s="213"/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6" t="str">
        <f>C144</f>
        <v>a osazení stupně zpět do lože z vápenné malty s příměsí trassového vápna</v>
      </c>
      <c r="BB144" s="213"/>
      <c r="BC144" s="213"/>
      <c r="BD144" s="213"/>
      <c r="BE144" s="213"/>
      <c r="BF144" s="213"/>
      <c r="BG144" s="213"/>
      <c r="BH144" s="213"/>
    </row>
    <row r="145" spans="1:60" outlineLevel="1" x14ac:dyDescent="0.25">
      <c r="A145" s="214">
        <v>27</v>
      </c>
      <c r="B145" s="221" t="s">
        <v>285</v>
      </c>
      <c r="C145" s="271" t="s">
        <v>286</v>
      </c>
      <c r="D145" s="223" t="s">
        <v>169</v>
      </c>
      <c r="E145" s="231">
        <v>2.4999975000000001</v>
      </c>
      <c r="F145" s="237">
        <f>H145+J145</f>
        <v>0</v>
      </c>
      <c r="G145" s="238">
        <f>ROUND(E145*F145,2)</f>
        <v>0</v>
      </c>
      <c r="H145" s="238"/>
      <c r="I145" s="238">
        <f>ROUND(E145*H145,2)</f>
        <v>0</v>
      </c>
      <c r="J145" s="238"/>
      <c r="K145" s="238">
        <f>ROUND(E145*J145,2)</f>
        <v>0</v>
      </c>
      <c r="L145" s="238">
        <v>21</v>
      </c>
      <c r="M145" s="238">
        <f>G145*(1+L145/100)</f>
        <v>0</v>
      </c>
      <c r="N145" s="223">
        <v>0</v>
      </c>
      <c r="O145" s="223">
        <f>ROUND(E145*N145,5)</f>
        <v>0</v>
      </c>
      <c r="P145" s="223">
        <v>0</v>
      </c>
      <c r="Q145" s="223">
        <f>ROUND(E145*P145,5)</f>
        <v>0</v>
      </c>
      <c r="R145" s="223"/>
      <c r="S145" s="223"/>
      <c r="T145" s="224">
        <v>0</v>
      </c>
      <c r="U145" s="223">
        <f>ROUND(E145*T145,2)</f>
        <v>0</v>
      </c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170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 x14ac:dyDescent="0.25">
      <c r="A146" s="214"/>
      <c r="B146" s="221"/>
      <c r="C146" s="272" t="s">
        <v>217</v>
      </c>
      <c r="D146" s="225"/>
      <c r="E146" s="232"/>
      <c r="F146" s="239"/>
      <c r="G146" s="240"/>
      <c r="H146" s="238"/>
      <c r="I146" s="238"/>
      <c r="J146" s="238"/>
      <c r="K146" s="238"/>
      <c r="L146" s="238"/>
      <c r="M146" s="238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172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6" t="str">
        <f>C146</f>
        <v>v plném rozsahu dle schváleného restaurátorského záměru</v>
      </c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5">
      <c r="A147" s="214"/>
      <c r="B147" s="221"/>
      <c r="C147" s="272" t="s">
        <v>287</v>
      </c>
      <c r="D147" s="225"/>
      <c r="E147" s="232"/>
      <c r="F147" s="239"/>
      <c r="G147" s="240"/>
      <c r="H147" s="238"/>
      <c r="I147" s="238"/>
      <c r="J147" s="238"/>
      <c r="K147" s="238"/>
      <c r="L147" s="238"/>
      <c r="M147" s="238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172</v>
      </c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6" t="str">
        <f>C147</f>
        <v>a popisu v bodě 5 legendy projektové dokumentace</v>
      </c>
      <c r="BB147" s="213"/>
      <c r="BC147" s="213"/>
      <c r="BD147" s="213"/>
      <c r="BE147" s="213"/>
      <c r="BF147" s="213"/>
      <c r="BG147" s="213"/>
      <c r="BH147" s="213"/>
    </row>
    <row r="148" spans="1:60" outlineLevel="1" x14ac:dyDescent="0.25">
      <c r="A148" s="214"/>
      <c r="B148" s="221"/>
      <c r="C148" s="272" t="s">
        <v>173</v>
      </c>
      <c r="D148" s="225"/>
      <c r="E148" s="232"/>
      <c r="F148" s="239"/>
      <c r="G148" s="240"/>
      <c r="H148" s="238"/>
      <c r="I148" s="238"/>
      <c r="J148" s="238"/>
      <c r="K148" s="238"/>
      <c r="L148" s="238"/>
      <c r="M148" s="238"/>
      <c r="N148" s="223"/>
      <c r="O148" s="223"/>
      <c r="P148" s="223"/>
      <c r="Q148" s="223"/>
      <c r="R148" s="223"/>
      <c r="S148" s="223"/>
      <c r="T148" s="224"/>
      <c r="U148" s="22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 t="s">
        <v>172</v>
      </c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6" t="str">
        <f>C148</f>
        <v>včetně všech dodávek materiálů a souvisejících prací, přesunů, dopravy</v>
      </c>
      <c r="BB148" s="213"/>
      <c r="BC148" s="213"/>
      <c r="BD148" s="213"/>
      <c r="BE148" s="213"/>
      <c r="BF148" s="213"/>
      <c r="BG148" s="213"/>
      <c r="BH148" s="213"/>
    </row>
    <row r="149" spans="1:60" outlineLevel="1" x14ac:dyDescent="0.25">
      <c r="A149" s="214"/>
      <c r="B149" s="221"/>
      <c r="C149" s="275" t="s">
        <v>288</v>
      </c>
      <c r="D149" s="229"/>
      <c r="E149" s="235"/>
      <c r="F149" s="238"/>
      <c r="G149" s="238"/>
      <c r="H149" s="238"/>
      <c r="I149" s="238"/>
      <c r="J149" s="238"/>
      <c r="K149" s="238"/>
      <c r="L149" s="238"/>
      <c r="M149" s="238"/>
      <c r="N149" s="223"/>
      <c r="O149" s="223"/>
      <c r="P149" s="223"/>
      <c r="Q149" s="223"/>
      <c r="R149" s="223"/>
      <c r="S149" s="223"/>
      <c r="T149" s="224"/>
      <c r="U149" s="22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181</v>
      </c>
      <c r="AF149" s="213">
        <v>0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 x14ac:dyDescent="0.25">
      <c r="A150" s="214"/>
      <c r="B150" s="221"/>
      <c r="C150" s="275" t="s">
        <v>289</v>
      </c>
      <c r="D150" s="229"/>
      <c r="E150" s="235"/>
      <c r="F150" s="238"/>
      <c r="G150" s="238"/>
      <c r="H150" s="238"/>
      <c r="I150" s="238"/>
      <c r="J150" s="238"/>
      <c r="K150" s="238"/>
      <c r="L150" s="238"/>
      <c r="M150" s="238"/>
      <c r="N150" s="223"/>
      <c r="O150" s="223"/>
      <c r="P150" s="223"/>
      <c r="Q150" s="223"/>
      <c r="R150" s="223"/>
      <c r="S150" s="223"/>
      <c r="T150" s="224"/>
      <c r="U150" s="22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181</v>
      </c>
      <c r="AF150" s="213">
        <v>0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5">
      <c r="A151" s="214"/>
      <c r="B151" s="221"/>
      <c r="C151" s="275" t="s">
        <v>290</v>
      </c>
      <c r="D151" s="229"/>
      <c r="E151" s="235">
        <v>1.3011375000000001</v>
      </c>
      <c r="F151" s="238"/>
      <c r="G151" s="238"/>
      <c r="H151" s="238"/>
      <c r="I151" s="238"/>
      <c r="J151" s="238"/>
      <c r="K151" s="238"/>
      <c r="L151" s="238"/>
      <c r="M151" s="238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181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 x14ac:dyDescent="0.25">
      <c r="A152" s="214"/>
      <c r="B152" s="221"/>
      <c r="C152" s="275" t="s">
        <v>291</v>
      </c>
      <c r="D152" s="229"/>
      <c r="E152" s="235"/>
      <c r="F152" s="238"/>
      <c r="G152" s="238"/>
      <c r="H152" s="238"/>
      <c r="I152" s="238"/>
      <c r="J152" s="238"/>
      <c r="K152" s="238"/>
      <c r="L152" s="238"/>
      <c r="M152" s="238"/>
      <c r="N152" s="223"/>
      <c r="O152" s="223"/>
      <c r="P152" s="223"/>
      <c r="Q152" s="223"/>
      <c r="R152" s="223"/>
      <c r="S152" s="223"/>
      <c r="T152" s="224"/>
      <c r="U152" s="22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181</v>
      </c>
      <c r="AF152" s="213">
        <v>0</v>
      </c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1" x14ac:dyDescent="0.25">
      <c r="A153" s="214"/>
      <c r="B153" s="221"/>
      <c r="C153" s="275" t="s">
        <v>292</v>
      </c>
      <c r="D153" s="229"/>
      <c r="E153" s="235">
        <v>0.91</v>
      </c>
      <c r="F153" s="238"/>
      <c r="G153" s="238"/>
      <c r="H153" s="238"/>
      <c r="I153" s="238"/>
      <c r="J153" s="238"/>
      <c r="K153" s="238"/>
      <c r="L153" s="238"/>
      <c r="M153" s="238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181</v>
      </c>
      <c r="AF153" s="213">
        <v>0</v>
      </c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1" x14ac:dyDescent="0.25">
      <c r="A154" s="214"/>
      <c r="B154" s="221"/>
      <c r="C154" s="276" t="s">
        <v>203</v>
      </c>
      <c r="D154" s="230"/>
      <c r="E154" s="236">
        <v>2.2111375</v>
      </c>
      <c r="F154" s="238"/>
      <c r="G154" s="238"/>
      <c r="H154" s="238"/>
      <c r="I154" s="238"/>
      <c r="J154" s="238"/>
      <c r="K154" s="238"/>
      <c r="L154" s="238"/>
      <c r="M154" s="238"/>
      <c r="N154" s="223"/>
      <c r="O154" s="223"/>
      <c r="P154" s="223"/>
      <c r="Q154" s="223"/>
      <c r="R154" s="223"/>
      <c r="S154" s="223"/>
      <c r="T154" s="224"/>
      <c r="U154" s="22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181</v>
      </c>
      <c r="AF154" s="213">
        <v>1</v>
      </c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5">
      <c r="A155" s="214"/>
      <c r="B155" s="221"/>
      <c r="C155" s="275" t="s">
        <v>293</v>
      </c>
      <c r="D155" s="229"/>
      <c r="E155" s="235">
        <v>0.28886000000000001</v>
      </c>
      <c r="F155" s="238"/>
      <c r="G155" s="238"/>
      <c r="H155" s="238"/>
      <c r="I155" s="238"/>
      <c r="J155" s="238"/>
      <c r="K155" s="238"/>
      <c r="L155" s="238"/>
      <c r="M155" s="238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181</v>
      </c>
      <c r="AF155" s="213">
        <v>0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ht="20.399999999999999" outlineLevel="1" x14ac:dyDescent="0.25">
      <c r="A156" s="214">
        <v>28</v>
      </c>
      <c r="B156" s="221" t="s">
        <v>294</v>
      </c>
      <c r="C156" s="271" t="s">
        <v>295</v>
      </c>
      <c r="D156" s="223" t="s">
        <v>296</v>
      </c>
      <c r="E156" s="231">
        <v>1</v>
      </c>
      <c r="F156" s="237">
        <f>H156+J156</f>
        <v>0</v>
      </c>
      <c r="G156" s="238">
        <f>ROUND(E156*F156,2)</f>
        <v>0</v>
      </c>
      <c r="H156" s="238"/>
      <c r="I156" s="238">
        <f>ROUND(E156*H156,2)</f>
        <v>0</v>
      </c>
      <c r="J156" s="238"/>
      <c r="K156" s="238">
        <f>ROUND(E156*J156,2)</f>
        <v>0</v>
      </c>
      <c r="L156" s="238">
        <v>21</v>
      </c>
      <c r="M156" s="238">
        <f>G156*(1+L156/100)</f>
        <v>0</v>
      </c>
      <c r="N156" s="223">
        <v>0</v>
      </c>
      <c r="O156" s="223">
        <f>ROUND(E156*N156,5)</f>
        <v>0</v>
      </c>
      <c r="P156" s="223">
        <v>0</v>
      </c>
      <c r="Q156" s="223">
        <f>ROUND(E156*P156,5)</f>
        <v>0</v>
      </c>
      <c r="R156" s="223"/>
      <c r="S156" s="223"/>
      <c r="T156" s="224">
        <v>0</v>
      </c>
      <c r="U156" s="223">
        <f>ROUND(E156*T156,2)</f>
        <v>0</v>
      </c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170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5">
      <c r="A157" s="214"/>
      <c r="B157" s="221"/>
      <c r="C157" s="272" t="s">
        <v>217</v>
      </c>
      <c r="D157" s="225"/>
      <c r="E157" s="232"/>
      <c r="F157" s="239"/>
      <c r="G157" s="240"/>
      <c r="H157" s="238"/>
      <c r="I157" s="238"/>
      <c r="J157" s="238"/>
      <c r="K157" s="238"/>
      <c r="L157" s="238"/>
      <c r="M157" s="238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172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6" t="str">
        <f>C157</f>
        <v>v plném rozsahu dle schváleného restaurátorského záměru</v>
      </c>
      <c r="BB157" s="213"/>
      <c r="BC157" s="213"/>
      <c r="BD157" s="213"/>
      <c r="BE157" s="213"/>
      <c r="BF157" s="213"/>
      <c r="BG157" s="213"/>
      <c r="BH157" s="213"/>
    </row>
    <row r="158" spans="1:60" outlineLevel="1" x14ac:dyDescent="0.25">
      <c r="A158" s="214"/>
      <c r="B158" s="221"/>
      <c r="C158" s="272" t="s">
        <v>297</v>
      </c>
      <c r="D158" s="225"/>
      <c r="E158" s="232"/>
      <c r="F158" s="239"/>
      <c r="G158" s="240"/>
      <c r="H158" s="238"/>
      <c r="I158" s="238"/>
      <c r="J158" s="238"/>
      <c r="K158" s="238"/>
      <c r="L158" s="238"/>
      <c r="M158" s="238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172</v>
      </c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6" t="str">
        <f>C158</f>
        <v>a popisu v bodě 18 legendy projektové dokumentace</v>
      </c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5">
      <c r="A159" s="214"/>
      <c r="B159" s="221"/>
      <c r="C159" s="272" t="s">
        <v>173</v>
      </c>
      <c r="D159" s="225"/>
      <c r="E159" s="232"/>
      <c r="F159" s="239"/>
      <c r="G159" s="240"/>
      <c r="H159" s="238"/>
      <c r="I159" s="238"/>
      <c r="J159" s="238"/>
      <c r="K159" s="238"/>
      <c r="L159" s="238"/>
      <c r="M159" s="238"/>
      <c r="N159" s="223"/>
      <c r="O159" s="223"/>
      <c r="P159" s="223"/>
      <c r="Q159" s="223"/>
      <c r="R159" s="223"/>
      <c r="S159" s="223"/>
      <c r="T159" s="224"/>
      <c r="U159" s="223"/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172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6" t="str">
        <f>C159</f>
        <v>včetně všech dodávek materiálů a souvisejících prací, přesunů, dopravy</v>
      </c>
      <c r="BB159" s="213"/>
      <c r="BC159" s="213"/>
      <c r="BD159" s="213"/>
      <c r="BE159" s="213"/>
      <c r="BF159" s="213"/>
      <c r="BG159" s="213"/>
      <c r="BH159" s="213"/>
    </row>
    <row r="160" spans="1:60" ht="26.4" x14ac:dyDescent="0.25">
      <c r="A160" s="215" t="s">
        <v>165</v>
      </c>
      <c r="B160" s="222" t="s">
        <v>136</v>
      </c>
      <c r="C160" s="274" t="s">
        <v>137</v>
      </c>
      <c r="D160" s="227"/>
      <c r="E160" s="234"/>
      <c r="F160" s="242"/>
      <c r="G160" s="242">
        <f>SUMIF(AE161:AE207,"&lt;&gt;NOR",G161:G207)</f>
        <v>0</v>
      </c>
      <c r="H160" s="242"/>
      <c r="I160" s="242">
        <f>SUM(I161:I207)</f>
        <v>0</v>
      </c>
      <c r="J160" s="242"/>
      <c r="K160" s="242">
        <f>SUM(K161:K207)</f>
        <v>0</v>
      </c>
      <c r="L160" s="242"/>
      <c r="M160" s="242">
        <f>SUM(M161:M207)</f>
        <v>0</v>
      </c>
      <c r="N160" s="227"/>
      <c r="O160" s="227">
        <f>SUM(O161:O207)</f>
        <v>0</v>
      </c>
      <c r="P160" s="227"/>
      <c r="Q160" s="227">
        <f>SUM(Q161:Q207)</f>
        <v>0</v>
      </c>
      <c r="R160" s="227"/>
      <c r="S160" s="227"/>
      <c r="T160" s="228"/>
      <c r="U160" s="227">
        <f>SUM(U161:U207)</f>
        <v>0</v>
      </c>
      <c r="AE160" t="s">
        <v>166</v>
      </c>
    </row>
    <row r="161" spans="1:60" outlineLevel="1" x14ac:dyDescent="0.25">
      <c r="A161" s="214">
        <v>29</v>
      </c>
      <c r="B161" s="221" t="s">
        <v>298</v>
      </c>
      <c r="C161" s="271" t="s">
        <v>257</v>
      </c>
      <c r="D161" s="223" t="s">
        <v>187</v>
      </c>
      <c r="E161" s="231">
        <v>1</v>
      </c>
      <c r="F161" s="237">
        <f>H161+J161</f>
        <v>0</v>
      </c>
      <c r="G161" s="238">
        <f>ROUND(E161*F161,2)</f>
        <v>0</v>
      </c>
      <c r="H161" s="238"/>
      <c r="I161" s="238">
        <f>ROUND(E161*H161,2)</f>
        <v>0</v>
      </c>
      <c r="J161" s="238"/>
      <c r="K161" s="238">
        <f>ROUND(E161*J161,2)</f>
        <v>0</v>
      </c>
      <c r="L161" s="238">
        <v>21</v>
      </c>
      <c r="M161" s="238">
        <f>G161*(1+L161/100)</f>
        <v>0</v>
      </c>
      <c r="N161" s="223">
        <v>0</v>
      </c>
      <c r="O161" s="223">
        <f>ROUND(E161*N161,5)</f>
        <v>0</v>
      </c>
      <c r="P161" s="223">
        <v>0</v>
      </c>
      <c r="Q161" s="223">
        <f>ROUND(E161*P161,5)</f>
        <v>0</v>
      </c>
      <c r="R161" s="223"/>
      <c r="S161" s="223"/>
      <c r="T161" s="224">
        <v>0</v>
      </c>
      <c r="U161" s="223">
        <f>ROUND(E161*T161,2)</f>
        <v>0</v>
      </c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170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 x14ac:dyDescent="0.25">
      <c r="A162" s="214">
        <v>30</v>
      </c>
      <c r="B162" s="221" t="s">
        <v>299</v>
      </c>
      <c r="C162" s="271" t="s">
        <v>213</v>
      </c>
      <c r="D162" s="223" t="s">
        <v>214</v>
      </c>
      <c r="E162" s="231">
        <v>3</v>
      </c>
      <c r="F162" s="237">
        <f>H162+J162</f>
        <v>0</v>
      </c>
      <c r="G162" s="238">
        <f>ROUND(E162*F162,2)</f>
        <v>0</v>
      </c>
      <c r="H162" s="238"/>
      <c r="I162" s="238">
        <f>ROUND(E162*H162,2)</f>
        <v>0</v>
      </c>
      <c r="J162" s="238"/>
      <c r="K162" s="238">
        <f>ROUND(E162*J162,2)</f>
        <v>0</v>
      </c>
      <c r="L162" s="238">
        <v>21</v>
      </c>
      <c r="M162" s="238">
        <f>G162*(1+L162/100)</f>
        <v>0</v>
      </c>
      <c r="N162" s="223">
        <v>0</v>
      </c>
      <c r="O162" s="223">
        <f>ROUND(E162*N162,5)</f>
        <v>0</v>
      </c>
      <c r="P162" s="223">
        <v>0</v>
      </c>
      <c r="Q162" s="223">
        <f>ROUND(E162*P162,5)</f>
        <v>0</v>
      </c>
      <c r="R162" s="223"/>
      <c r="S162" s="223"/>
      <c r="T162" s="224">
        <v>0</v>
      </c>
      <c r="U162" s="223">
        <f>ROUND(E162*T162,2)</f>
        <v>0</v>
      </c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170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5">
      <c r="A163" s="214">
        <v>31</v>
      </c>
      <c r="B163" s="221" t="s">
        <v>300</v>
      </c>
      <c r="C163" s="271" t="s">
        <v>301</v>
      </c>
      <c r="D163" s="223" t="s">
        <v>169</v>
      </c>
      <c r="E163" s="231">
        <v>10.6</v>
      </c>
      <c r="F163" s="237">
        <f>H163+J163</f>
        <v>0</v>
      </c>
      <c r="G163" s="238">
        <f>ROUND(E163*F163,2)</f>
        <v>0</v>
      </c>
      <c r="H163" s="238"/>
      <c r="I163" s="238">
        <f>ROUND(E163*H163,2)</f>
        <v>0</v>
      </c>
      <c r="J163" s="238"/>
      <c r="K163" s="238">
        <f>ROUND(E163*J163,2)</f>
        <v>0</v>
      </c>
      <c r="L163" s="238">
        <v>21</v>
      </c>
      <c r="M163" s="238">
        <f>G163*(1+L163/100)</f>
        <v>0</v>
      </c>
      <c r="N163" s="223">
        <v>0</v>
      </c>
      <c r="O163" s="223">
        <f>ROUND(E163*N163,5)</f>
        <v>0</v>
      </c>
      <c r="P163" s="223">
        <v>0</v>
      </c>
      <c r="Q163" s="223">
        <f>ROUND(E163*P163,5)</f>
        <v>0</v>
      </c>
      <c r="R163" s="223"/>
      <c r="S163" s="223"/>
      <c r="T163" s="224">
        <v>0</v>
      </c>
      <c r="U163" s="223">
        <f>ROUND(E163*T163,2)</f>
        <v>0</v>
      </c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170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5">
      <c r="A164" s="214"/>
      <c r="B164" s="221"/>
      <c r="C164" s="272" t="s">
        <v>217</v>
      </c>
      <c r="D164" s="225"/>
      <c r="E164" s="232"/>
      <c r="F164" s="239"/>
      <c r="G164" s="240"/>
      <c r="H164" s="238"/>
      <c r="I164" s="238"/>
      <c r="J164" s="238"/>
      <c r="K164" s="238"/>
      <c r="L164" s="238"/>
      <c r="M164" s="238"/>
      <c r="N164" s="223"/>
      <c r="O164" s="223"/>
      <c r="P164" s="223"/>
      <c r="Q164" s="223"/>
      <c r="R164" s="223"/>
      <c r="S164" s="223"/>
      <c r="T164" s="224"/>
      <c r="U164" s="22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 t="s">
        <v>172</v>
      </c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6" t="str">
        <f>C164</f>
        <v>v plném rozsahu dle schváleného restaurátorského záměru</v>
      </c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5">
      <c r="A165" s="214"/>
      <c r="B165" s="221"/>
      <c r="C165" s="272" t="s">
        <v>302</v>
      </c>
      <c r="D165" s="225"/>
      <c r="E165" s="232"/>
      <c r="F165" s="239"/>
      <c r="G165" s="240"/>
      <c r="H165" s="238"/>
      <c r="I165" s="238"/>
      <c r="J165" s="238"/>
      <c r="K165" s="238"/>
      <c r="L165" s="238"/>
      <c r="M165" s="238"/>
      <c r="N165" s="223"/>
      <c r="O165" s="223"/>
      <c r="P165" s="223"/>
      <c r="Q165" s="223"/>
      <c r="R165" s="223"/>
      <c r="S165" s="223"/>
      <c r="T165" s="224"/>
      <c r="U165" s="223"/>
      <c r="V165" s="213"/>
      <c r="W165" s="213"/>
      <c r="X165" s="213"/>
      <c r="Y165" s="213"/>
      <c r="Z165" s="213"/>
      <c r="AA165" s="213"/>
      <c r="AB165" s="213"/>
      <c r="AC165" s="213"/>
      <c r="AD165" s="213"/>
      <c r="AE165" s="213" t="s">
        <v>172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6" t="str">
        <f>C165</f>
        <v>a popisu v bodě 10 legendy projektové dokumentace</v>
      </c>
      <c r="BB165" s="213"/>
      <c r="BC165" s="213"/>
      <c r="BD165" s="213"/>
      <c r="BE165" s="213"/>
      <c r="BF165" s="213"/>
      <c r="BG165" s="213"/>
      <c r="BH165" s="213"/>
    </row>
    <row r="166" spans="1:60" outlineLevel="1" x14ac:dyDescent="0.25">
      <c r="A166" s="214"/>
      <c r="B166" s="221"/>
      <c r="C166" s="272" t="s">
        <v>173</v>
      </c>
      <c r="D166" s="225"/>
      <c r="E166" s="232"/>
      <c r="F166" s="239"/>
      <c r="G166" s="240"/>
      <c r="H166" s="238"/>
      <c r="I166" s="238"/>
      <c r="J166" s="238"/>
      <c r="K166" s="238"/>
      <c r="L166" s="238"/>
      <c r="M166" s="238"/>
      <c r="N166" s="223"/>
      <c r="O166" s="223"/>
      <c r="P166" s="223"/>
      <c r="Q166" s="223"/>
      <c r="R166" s="223"/>
      <c r="S166" s="223"/>
      <c r="T166" s="224"/>
      <c r="U166" s="223"/>
      <c r="V166" s="213"/>
      <c r="W166" s="213"/>
      <c r="X166" s="213"/>
      <c r="Y166" s="213"/>
      <c r="Z166" s="213"/>
      <c r="AA166" s="213"/>
      <c r="AB166" s="213"/>
      <c r="AC166" s="213"/>
      <c r="AD166" s="213"/>
      <c r="AE166" s="213" t="s">
        <v>172</v>
      </c>
      <c r="AF166" s="213"/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6" t="str">
        <f>C166</f>
        <v>včetně všech dodávek materiálů a souvisejících prací, přesunů, dopravy</v>
      </c>
      <c r="BB166" s="213"/>
      <c r="BC166" s="213"/>
      <c r="BD166" s="213"/>
      <c r="BE166" s="213"/>
      <c r="BF166" s="213"/>
      <c r="BG166" s="213"/>
      <c r="BH166" s="213"/>
    </row>
    <row r="167" spans="1:60" outlineLevel="1" x14ac:dyDescent="0.25">
      <c r="A167" s="214"/>
      <c r="B167" s="221"/>
      <c r="C167" s="275" t="s">
        <v>303</v>
      </c>
      <c r="D167" s="229"/>
      <c r="E167" s="235">
        <v>10.5504</v>
      </c>
      <c r="F167" s="238"/>
      <c r="G167" s="238"/>
      <c r="H167" s="238"/>
      <c r="I167" s="238"/>
      <c r="J167" s="238"/>
      <c r="K167" s="238"/>
      <c r="L167" s="238"/>
      <c r="M167" s="238"/>
      <c r="N167" s="223"/>
      <c r="O167" s="223"/>
      <c r="P167" s="223"/>
      <c r="Q167" s="223"/>
      <c r="R167" s="223"/>
      <c r="S167" s="223"/>
      <c r="T167" s="224"/>
      <c r="U167" s="223"/>
      <c r="V167" s="213"/>
      <c r="W167" s="213"/>
      <c r="X167" s="213"/>
      <c r="Y167" s="213"/>
      <c r="Z167" s="213"/>
      <c r="AA167" s="213"/>
      <c r="AB167" s="213"/>
      <c r="AC167" s="213"/>
      <c r="AD167" s="213"/>
      <c r="AE167" s="213" t="s">
        <v>181</v>
      </c>
      <c r="AF167" s="213">
        <v>0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 x14ac:dyDescent="0.25">
      <c r="A168" s="214"/>
      <c r="B168" s="221"/>
      <c r="C168" s="275" t="s">
        <v>304</v>
      </c>
      <c r="D168" s="229"/>
      <c r="E168" s="235">
        <v>4.9599999999999901E-2</v>
      </c>
      <c r="F168" s="238"/>
      <c r="G168" s="238"/>
      <c r="H168" s="238"/>
      <c r="I168" s="238"/>
      <c r="J168" s="238"/>
      <c r="K168" s="238"/>
      <c r="L168" s="238"/>
      <c r="M168" s="238"/>
      <c r="N168" s="223"/>
      <c r="O168" s="223"/>
      <c r="P168" s="223"/>
      <c r="Q168" s="223"/>
      <c r="R168" s="223"/>
      <c r="S168" s="223"/>
      <c r="T168" s="224"/>
      <c r="U168" s="22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 t="s">
        <v>181</v>
      </c>
      <c r="AF168" s="213">
        <v>0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outlineLevel="1" x14ac:dyDescent="0.25">
      <c r="A169" s="214">
        <v>32</v>
      </c>
      <c r="B169" s="221" t="s">
        <v>305</v>
      </c>
      <c r="C169" s="271" t="s">
        <v>306</v>
      </c>
      <c r="D169" s="223" t="s">
        <v>307</v>
      </c>
      <c r="E169" s="231">
        <v>6.4</v>
      </c>
      <c r="F169" s="237">
        <f>H169+J169</f>
        <v>0</v>
      </c>
      <c r="G169" s="238">
        <f>ROUND(E169*F169,2)</f>
        <v>0</v>
      </c>
      <c r="H169" s="238"/>
      <c r="I169" s="238">
        <f>ROUND(E169*H169,2)</f>
        <v>0</v>
      </c>
      <c r="J169" s="238"/>
      <c r="K169" s="238">
        <f>ROUND(E169*J169,2)</f>
        <v>0</v>
      </c>
      <c r="L169" s="238">
        <v>21</v>
      </c>
      <c r="M169" s="238">
        <f>G169*(1+L169/100)</f>
        <v>0</v>
      </c>
      <c r="N169" s="223">
        <v>0</v>
      </c>
      <c r="O169" s="223">
        <f>ROUND(E169*N169,5)</f>
        <v>0</v>
      </c>
      <c r="P169" s="223">
        <v>0</v>
      </c>
      <c r="Q169" s="223">
        <f>ROUND(E169*P169,5)</f>
        <v>0</v>
      </c>
      <c r="R169" s="223"/>
      <c r="S169" s="223"/>
      <c r="T169" s="224">
        <v>0</v>
      </c>
      <c r="U169" s="223">
        <f>ROUND(E169*T169,2)</f>
        <v>0</v>
      </c>
      <c r="V169" s="213"/>
      <c r="W169" s="213"/>
      <c r="X169" s="213"/>
      <c r="Y169" s="213"/>
      <c r="Z169" s="213"/>
      <c r="AA169" s="213"/>
      <c r="AB169" s="213"/>
      <c r="AC169" s="213"/>
      <c r="AD169" s="213"/>
      <c r="AE169" s="213" t="s">
        <v>170</v>
      </c>
      <c r="AF169" s="213"/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1" x14ac:dyDescent="0.25">
      <c r="A170" s="214"/>
      <c r="B170" s="221"/>
      <c r="C170" s="272" t="s">
        <v>217</v>
      </c>
      <c r="D170" s="225"/>
      <c r="E170" s="232"/>
      <c r="F170" s="239"/>
      <c r="G170" s="240"/>
      <c r="H170" s="238"/>
      <c r="I170" s="238"/>
      <c r="J170" s="238"/>
      <c r="K170" s="238"/>
      <c r="L170" s="238"/>
      <c r="M170" s="238"/>
      <c r="N170" s="223"/>
      <c r="O170" s="223"/>
      <c r="P170" s="223"/>
      <c r="Q170" s="223"/>
      <c r="R170" s="223"/>
      <c r="S170" s="223"/>
      <c r="T170" s="224"/>
      <c r="U170" s="223"/>
      <c r="V170" s="213"/>
      <c r="W170" s="213"/>
      <c r="X170" s="213"/>
      <c r="Y170" s="213"/>
      <c r="Z170" s="213"/>
      <c r="AA170" s="213"/>
      <c r="AB170" s="213"/>
      <c r="AC170" s="213"/>
      <c r="AD170" s="213"/>
      <c r="AE170" s="213" t="s">
        <v>172</v>
      </c>
      <c r="AF170" s="213"/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6" t="str">
        <f>C170</f>
        <v>v plném rozsahu dle schváleného restaurátorského záměru</v>
      </c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5">
      <c r="A171" s="214"/>
      <c r="B171" s="221"/>
      <c r="C171" s="272" t="s">
        <v>308</v>
      </c>
      <c r="D171" s="225"/>
      <c r="E171" s="232"/>
      <c r="F171" s="239"/>
      <c r="G171" s="240"/>
      <c r="H171" s="238"/>
      <c r="I171" s="238"/>
      <c r="J171" s="238"/>
      <c r="K171" s="238"/>
      <c r="L171" s="238"/>
      <c r="M171" s="238"/>
      <c r="N171" s="223"/>
      <c r="O171" s="223"/>
      <c r="P171" s="223"/>
      <c r="Q171" s="223"/>
      <c r="R171" s="223"/>
      <c r="S171" s="223"/>
      <c r="T171" s="224"/>
      <c r="U171" s="223"/>
      <c r="V171" s="213"/>
      <c r="W171" s="213"/>
      <c r="X171" s="213"/>
      <c r="Y171" s="213"/>
      <c r="Z171" s="213"/>
      <c r="AA171" s="213"/>
      <c r="AB171" s="213"/>
      <c r="AC171" s="213"/>
      <c r="AD171" s="213"/>
      <c r="AE171" s="213" t="s">
        <v>172</v>
      </c>
      <c r="AF171" s="213"/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6" t="str">
        <f>C171</f>
        <v>a popisu v bodě 11 legendy projektové dokumentace</v>
      </c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5">
      <c r="A172" s="214"/>
      <c r="B172" s="221"/>
      <c r="C172" s="272" t="s">
        <v>173</v>
      </c>
      <c r="D172" s="225"/>
      <c r="E172" s="232"/>
      <c r="F172" s="239"/>
      <c r="G172" s="240"/>
      <c r="H172" s="238"/>
      <c r="I172" s="238"/>
      <c r="J172" s="238"/>
      <c r="K172" s="238"/>
      <c r="L172" s="238"/>
      <c r="M172" s="238"/>
      <c r="N172" s="223"/>
      <c r="O172" s="223"/>
      <c r="P172" s="223"/>
      <c r="Q172" s="223"/>
      <c r="R172" s="223"/>
      <c r="S172" s="223"/>
      <c r="T172" s="224"/>
      <c r="U172" s="223"/>
      <c r="V172" s="213"/>
      <c r="W172" s="213"/>
      <c r="X172" s="213"/>
      <c r="Y172" s="213"/>
      <c r="Z172" s="213"/>
      <c r="AA172" s="213"/>
      <c r="AB172" s="213"/>
      <c r="AC172" s="213"/>
      <c r="AD172" s="213"/>
      <c r="AE172" s="213" t="s">
        <v>172</v>
      </c>
      <c r="AF172" s="213"/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6" t="str">
        <f>C172</f>
        <v>včetně všech dodávek materiálů a souvisejících prací, přesunů, dopravy</v>
      </c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5">
      <c r="A173" s="214"/>
      <c r="B173" s="221"/>
      <c r="C173" s="275" t="s">
        <v>309</v>
      </c>
      <c r="D173" s="229"/>
      <c r="E173" s="235">
        <v>6.3959999999999999</v>
      </c>
      <c r="F173" s="238"/>
      <c r="G173" s="238"/>
      <c r="H173" s="238"/>
      <c r="I173" s="238"/>
      <c r="J173" s="238"/>
      <c r="K173" s="238"/>
      <c r="L173" s="238"/>
      <c r="M173" s="238"/>
      <c r="N173" s="223"/>
      <c r="O173" s="223"/>
      <c r="P173" s="223"/>
      <c r="Q173" s="223"/>
      <c r="R173" s="223"/>
      <c r="S173" s="223"/>
      <c r="T173" s="224"/>
      <c r="U173" s="223"/>
      <c r="V173" s="213"/>
      <c r="W173" s="213"/>
      <c r="X173" s="213"/>
      <c r="Y173" s="213"/>
      <c r="Z173" s="213"/>
      <c r="AA173" s="213"/>
      <c r="AB173" s="213"/>
      <c r="AC173" s="213"/>
      <c r="AD173" s="213"/>
      <c r="AE173" s="213" t="s">
        <v>181</v>
      </c>
      <c r="AF173" s="213">
        <v>0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 x14ac:dyDescent="0.25">
      <c r="A174" s="214"/>
      <c r="B174" s="221"/>
      <c r="C174" s="275" t="s">
        <v>310</v>
      </c>
      <c r="D174" s="229"/>
      <c r="E174" s="235">
        <v>4.0000000000004502E-3</v>
      </c>
      <c r="F174" s="238"/>
      <c r="G174" s="238"/>
      <c r="H174" s="238"/>
      <c r="I174" s="238"/>
      <c r="J174" s="238"/>
      <c r="K174" s="238"/>
      <c r="L174" s="238"/>
      <c r="M174" s="238"/>
      <c r="N174" s="223"/>
      <c r="O174" s="223"/>
      <c r="P174" s="223"/>
      <c r="Q174" s="223"/>
      <c r="R174" s="223"/>
      <c r="S174" s="223"/>
      <c r="T174" s="224"/>
      <c r="U174" s="223"/>
      <c r="V174" s="213"/>
      <c r="W174" s="213"/>
      <c r="X174" s="213"/>
      <c r="Y174" s="213"/>
      <c r="Z174" s="213"/>
      <c r="AA174" s="213"/>
      <c r="AB174" s="213"/>
      <c r="AC174" s="213"/>
      <c r="AD174" s="213"/>
      <c r="AE174" s="213" t="s">
        <v>181</v>
      </c>
      <c r="AF174" s="213">
        <v>0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 x14ac:dyDescent="0.25">
      <c r="A175" s="214">
        <v>33</v>
      </c>
      <c r="B175" s="221" t="s">
        <v>311</v>
      </c>
      <c r="C175" s="271" t="s">
        <v>312</v>
      </c>
      <c r="D175" s="223" t="s">
        <v>169</v>
      </c>
      <c r="E175" s="231">
        <v>17.5</v>
      </c>
      <c r="F175" s="237">
        <f>H175+J175</f>
        <v>0</v>
      </c>
      <c r="G175" s="238">
        <f>ROUND(E175*F175,2)</f>
        <v>0</v>
      </c>
      <c r="H175" s="238"/>
      <c r="I175" s="238">
        <f>ROUND(E175*H175,2)</f>
        <v>0</v>
      </c>
      <c r="J175" s="238"/>
      <c r="K175" s="238">
        <f>ROUND(E175*J175,2)</f>
        <v>0</v>
      </c>
      <c r="L175" s="238">
        <v>21</v>
      </c>
      <c r="M175" s="238">
        <f>G175*(1+L175/100)</f>
        <v>0</v>
      </c>
      <c r="N175" s="223">
        <v>0</v>
      </c>
      <c r="O175" s="223">
        <f>ROUND(E175*N175,5)</f>
        <v>0</v>
      </c>
      <c r="P175" s="223">
        <v>0</v>
      </c>
      <c r="Q175" s="223">
        <f>ROUND(E175*P175,5)</f>
        <v>0</v>
      </c>
      <c r="R175" s="223"/>
      <c r="S175" s="223"/>
      <c r="T175" s="224">
        <v>0</v>
      </c>
      <c r="U175" s="223">
        <f>ROUND(E175*T175,2)</f>
        <v>0</v>
      </c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 t="s">
        <v>170</v>
      </c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1" x14ac:dyDescent="0.25">
      <c r="A176" s="214"/>
      <c r="B176" s="221"/>
      <c r="C176" s="272" t="s">
        <v>217</v>
      </c>
      <c r="D176" s="225"/>
      <c r="E176" s="232"/>
      <c r="F176" s="239"/>
      <c r="G176" s="240"/>
      <c r="H176" s="238"/>
      <c r="I176" s="238"/>
      <c r="J176" s="238"/>
      <c r="K176" s="238"/>
      <c r="L176" s="238"/>
      <c r="M176" s="238"/>
      <c r="N176" s="223"/>
      <c r="O176" s="223"/>
      <c r="P176" s="223"/>
      <c r="Q176" s="223"/>
      <c r="R176" s="223"/>
      <c r="S176" s="223"/>
      <c r="T176" s="224"/>
      <c r="U176" s="22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 t="s">
        <v>172</v>
      </c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6" t="str">
        <f>C176</f>
        <v>v plném rozsahu dle schváleného restaurátorského záměru</v>
      </c>
      <c r="BB176" s="213"/>
      <c r="BC176" s="213"/>
      <c r="BD176" s="213"/>
      <c r="BE176" s="213"/>
      <c r="BF176" s="213"/>
      <c r="BG176" s="213"/>
      <c r="BH176" s="213"/>
    </row>
    <row r="177" spans="1:60" outlineLevel="1" x14ac:dyDescent="0.25">
      <c r="A177" s="214"/>
      <c r="B177" s="221"/>
      <c r="C177" s="272" t="s">
        <v>313</v>
      </c>
      <c r="D177" s="225"/>
      <c r="E177" s="232"/>
      <c r="F177" s="239"/>
      <c r="G177" s="240"/>
      <c r="H177" s="238"/>
      <c r="I177" s="238"/>
      <c r="J177" s="238"/>
      <c r="K177" s="238"/>
      <c r="L177" s="238"/>
      <c r="M177" s="238"/>
      <c r="N177" s="223"/>
      <c r="O177" s="223"/>
      <c r="P177" s="223"/>
      <c r="Q177" s="223"/>
      <c r="R177" s="223"/>
      <c r="S177" s="223"/>
      <c r="T177" s="224"/>
      <c r="U177" s="22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 t="s">
        <v>172</v>
      </c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6" t="str">
        <f>C177</f>
        <v>a popisu v bodě 12 legendy projektové dokumentace</v>
      </c>
      <c r="BB177" s="213"/>
      <c r="BC177" s="213"/>
      <c r="BD177" s="213"/>
      <c r="BE177" s="213"/>
      <c r="BF177" s="213"/>
      <c r="BG177" s="213"/>
      <c r="BH177" s="213"/>
    </row>
    <row r="178" spans="1:60" outlineLevel="1" x14ac:dyDescent="0.25">
      <c r="A178" s="214"/>
      <c r="B178" s="221"/>
      <c r="C178" s="272" t="s">
        <v>173</v>
      </c>
      <c r="D178" s="225"/>
      <c r="E178" s="232"/>
      <c r="F178" s="239"/>
      <c r="G178" s="240"/>
      <c r="H178" s="238"/>
      <c r="I178" s="238"/>
      <c r="J178" s="238"/>
      <c r="K178" s="238"/>
      <c r="L178" s="238"/>
      <c r="M178" s="238"/>
      <c r="N178" s="223"/>
      <c r="O178" s="223"/>
      <c r="P178" s="223"/>
      <c r="Q178" s="223"/>
      <c r="R178" s="223"/>
      <c r="S178" s="223"/>
      <c r="T178" s="224"/>
      <c r="U178" s="22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 t="s">
        <v>172</v>
      </c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6" t="str">
        <f>C178</f>
        <v>včetně všech dodávek materiálů a souvisejících prací, přesunů, dopravy</v>
      </c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5">
      <c r="A179" s="214"/>
      <c r="B179" s="221"/>
      <c r="C179" s="275" t="s">
        <v>314</v>
      </c>
      <c r="D179" s="229"/>
      <c r="E179" s="235">
        <v>17.489999999999998</v>
      </c>
      <c r="F179" s="238"/>
      <c r="G179" s="238"/>
      <c r="H179" s="238"/>
      <c r="I179" s="238"/>
      <c r="J179" s="238"/>
      <c r="K179" s="238"/>
      <c r="L179" s="238"/>
      <c r="M179" s="238"/>
      <c r="N179" s="223"/>
      <c r="O179" s="223"/>
      <c r="P179" s="223"/>
      <c r="Q179" s="223"/>
      <c r="R179" s="223"/>
      <c r="S179" s="223"/>
      <c r="T179" s="224"/>
      <c r="U179" s="22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 t="s">
        <v>181</v>
      </c>
      <c r="AF179" s="213">
        <v>0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 x14ac:dyDescent="0.25">
      <c r="A180" s="214"/>
      <c r="B180" s="221"/>
      <c r="C180" s="275" t="s">
        <v>315</v>
      </c>
      <c r="D180" s="229"/>
      <c r="E180" s="235">
        <v>1.00000000000016E-2</v>
      </c>
      <c r="F180" s="238"/>
      <c r="G180" s="238"/>
      <c r="H180" s="238"/>
      <c r="I180" s="238"/>
      <c r="J180" s="238"/>
      <c r="K180" s="238"/>
      <c r="L180" s="238"/>
      <c r="M180" s="238"/>
      <c r="N180" s="223"/>
      <c r="O180" s="223"/>
      <c r="P180" s="223"/>
      <c r="Q180" s="223"/>
      <c r="R180" s="223"/>
      <c r="S180" s="223"/>
      <c r="T180" s="224"/>
      <c r="U180" s="22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 t="s">
        <v>181</v>
      </c>
      <c r="AF180" s="213">
        <v>0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ht="20.399999999999999" outlineLevel="1" x14ac:dyDescent="0.25">
      <c r="A181" s="214">
        <v>34</v>
      </c>
      <c r="B181" s="221" t="s">
        <v>316</v>
      </c>
      <c r="C181" s="271" t="s">
        <v>317</v>
      </c>
      <c r="D181" s="223" t="s">
        <v>169</v>
      </c>
      <c r="E181" s="231">
        <v>1.5</v>
      </c>
      <c r="F181" s="237">
        <f>H181+J181</f>
        <v>0</v>
      </c>
      <c r="G181" s="238">
        <f>ROUND(E181*F181,2)</f>
        <v>0</v>
      </c>
      <c r="H181" s="238"/>
      <c r="I181" s="238">
        <f>ROUND(E181*H181,2)</f>
        <v>0</v>
      </c>
      <c r="J181" s="238"/>
      <c r="K181" s="238">
        <f>ROUND(E181*J181,2)</f>
        <v>0</v>
      </c>
      <c r="L181" s="238">
        <v>21</v>
      </c>
      <c r="M181" s="238">
        <f>G181*(1+L181/100)</f>
        <v>0</v>
      </c>
      <c r="N181" s="223">
        <v>0</v>
      </c>
      <c r="O181" s="223">
        <f>ROUND(E181*N181,5)</f>
        <v>0</v>
      </c>
      <c r="P181" s="223">
        <v>0</v>
      </c>
      <c r="Q181" s="223">
        <f>ROUND(E181*P181,5)</f>
        <v>0</v>
      </c>
      <c r="R181" s="223"/>
      <c r="S181" s="223"/>
      <c r="T181" s="224">
        <v>0</v>
      </c>
      <c r="U181" s="223">
        <f>ROUND(E181*T181,2)</f>
        <v>0</v>
      </c>
      <c r="V181" s="213"/>
      <c r="W181" s="213"/>
      <c r="X181" s="213"/>
      <c r="Y181" s="213"/>
      <c r="Z181" s="213"/>
      <c r="AA181" s="213"/>
      <c r="AB181" s="213"/>
      <c r="AC181" s="213"/>
      <c r="AD181" s="213"/>
      <c r="AE181" s="213" t="s">
        <v>170</v>
      </c>
      <c r="AF181" s="213"/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1" x14ac:dyDescent="0.25">
      <c r="A182" s="214"/>
      <c r="B182" s="221"/>
      <c r="C182" s="272" t="s">
        <v>217</v>
      </c>
      <c r="D182" s="225"/>
      <c r="E182" s="232"/>
      <c r="F182" s="239"/>
      <c r="G182" s="240"/>
      <c r="H182" s="238"/>
      <c r="I182" s="238"/>
      <c r="J182" s="238"/>
      <c r="K182" s="238"/>
      <c r="L182" s="238"/>
      <c r="M182" s="238"/>
      <c r="N182" s="223"/>
      <c r="O182" s="223"/>
      <c r="P182" s="223"/>
      <c r="Q182" s="223"/>
      <c r="R182" s="223"/>
      <c r="S182" s="223"/>
      <c r="T182" s="224"/>
      <c r="U182" s="223"/>
      <c r="V182" s="213"/>
      <c r="W182" s="213"/>
      <c r="X182" s="213"/>
      <c r="Y182" s="213"/>
      <c r="Z182" s="213"/>
      <c r="AA182" s="213"/>
      <c r="AB182" s="213"/>
      <c r="AC182" s="213"/>
      <c r="AD182" s="213"/>
      <c r="AE182" s="213" t="s">
        <v>172</v>
      </c>
      <c r="AF182" s="213"/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6" t="str">
        <f>C182</f>
        <v>v plném rozsahu dle schváleného restaurátorského záměru</v>
      </c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5">
      <c r="A183" s="214"/>
      <c r="B183" s="221"/>
      <c r="C183" s="272" t="s">
        <v>313</v>
      </c>
      <c r="D183" s="225"/>
      <c r="E183" s="232"/>
      <c r="F183" s="239"/>
      <c r="G183" s="240"/>
      <c r="H183" s="238"/>
      <c r="I183" s="238"/>
      <c r="J183" s="238"/>
      <c r="K183" s="238"/>
      <c r="L183" s="238"/>
      <c r="M183" s="238"/>
      <c r="N183" s="223"/>
      <c r="O183" s="223"/>
      <c r="P183" s="223"/>
      <c r="Q183" s="223"/>
      <c r="R183" s="223"/>
      <c r="S183" s="223"/>
      <c r="T183" s="224"/>
      <c r="U183" s="223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 t="s">
        <v>172</v>
      </c>
      <c r="AF183" s="213"/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6" t="str">
        <f>C183</f>
        <v>a popisu v bodě 12 legendy projektové dokumentace</v>
      </c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5">
      <c r="A184" s="214"/>
      <c r="B184" s="221"/>
      <c r="C184" s="272" t="s">
        <v>173</v>
      </c>
      <c r="D184" s="225"/>
      <c r="E184" s="232"/>
      <c r="F184" s="239"/>
      <c r="G184" s="240"/>
      <c r="H184" s="238"/>
      <c r="I184" s="238"/>
      <c r="J184" s="238"/>
      <c r="K184" s="238"/>
      <c r="L184" s="238"/>
      <c r="M184" s="238"/>
      <c r="N184" s="223"/>
      <c r="O184" s="223"/>
      <c r="P184" s="223"/>
      <c r="Q184" s="223"/>
      <c r="R184" s="223"/>
      <c r="S184" s="223"/>
      <c r="T184" s="224"/>
      <c r="U184" s="22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 t="s">
        <v>172</v>
      </c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6" t="str">
        <f>C184</f>
        <v>včetně všech dodávek materiálů a souvisejících prací, přesunů, dopravy</v>
      </c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5">
      <c r="A185" s="214"/>
      <c r="B185" s="221"/>
      <c r="C185" s="275" t="s">
        <v>318</v>
      </c>
      <c r="D185" s="229"/>
      <c r="E185" s="235"/>
      <c r="F185" s="238"/>
      <c r="G185" s="238"/>
      <c r="H185" s="238"/>
      <c r="I185" s="238"/>
      <c r="J185" s="238"/>
      <c r="K185" s="238"/>
      <c r="L185" s="238"/>
      <c r="M185" s="238"/>
      <c r="N185" s="223"/>
      <c r="O185" s="223"/>
      <c r="P185" s="223"/>
      <c r="Q185" s="223"/>
      <c r="R185" s="223"/>
      <c r="S185" s="223"/>
      <c r="T185" s="224"/>
      <c r="U185" s="22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 t="s">
        <v>181</v>
      </c>
      <c r="AF185" s="213">
        <v>0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 x14ac:dyDescent="0.25">
      <c r="A186" s="214"/>
      <c r="B186" s="221"/>
      <c r="C186" s="275" t="s">
        <v>319</v>
      </c>
      <c r="D186" s="229"/>
      <c r="E186" s="235">
        <v>1.5</v>
      </c>
      <c r="F186" s="238"/>
      <c r="G186" s="238"/>
      <c r="H186" s="238"/>
      <c r="I186" s="238"/>
      <c r="J186" s="238"/>
      <c r="K186" s="238"/>
      <c r="L186" s="238"/>
      <c r="M186" s="238"/>
      <c r="N186" s="223"/>
      <c r="O186" s="223"/>
      <c r="P186" s="223"/>
      <c r="Q186" s="223"/>
      <c r="R186" s="223"/>
      <c r="S186" s="223"/>
      <c r="T186" s="224"/>
      <c r="U186" s="22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 t="s">
        <v>181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5">
      <c r="A187" s="214">
        <v>35</v>
      </c>
      <c r="B187" s="221" t="s">
        <v>320</v>
      </c>
      <c r="C187" s="271" t="s">
        <v>321</v>
      </c>
      <c r="D187" s="223" t="s">
        <v>169</v>
      </c>
      <c r="E187" s="231">
        <v>7</v>
      </c>
      <c r="F187" s="237">
        <f>H187+J187</f>
        <v>0</v>
      </c>
      <c r="G187" s="238">
        <f>ROUND(E187*F187,2)</f>
        <v>0</v>
      </c>
      <c r="H187" s="238"/>
      <c r="I187" s="238">
        <f>ROUND(E187*H187,2)</f>
        <v>0</v>
      </c>
      <c r="J187" s="238"/>
      <c r="K187" s="238">
        <f>ROUND(E187*J187,2)</f>
        <v>0</v>
      </c>
      <c r="L187" s="238">
        <v>21</v>
      </c>
      <c r="M187" s="238">
        <f>G187*(1+L187/100)</f>
        <v>0</v>
      </c>
      <c r="N187" s="223">
        <v>0</v>
      </c>
      <c r="O187" s="223">
        <f>ROUND(E187*N187,5)</f>
        <v>0</v>
      </c>
      <c r="P187" s="223">
        <v>0</v>
      </c>
      <c r="Q187" s="223">
        <f>ROUND(E187*P187,5)</f>
        <v>0</v>
      </c>
      <c r="R187" s="223"/>
      <c r="S187" s="223"/>
      <c r="T187" s="224">
        <v>0</v>
      </c>
      <c r="U187" s="223">
        <f>ROUND(E187*T187,2)</f>
        <v>0</v>
      </c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 t="s">
        <v>170</v>
      </c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1" x14ac:dyDescent="0.25">
      <c r="A188" s="214"/>
      <c r="B188" s="221"/>
      <c r="C188" s="272" t="s">
        <v>217</v>
      </c>
      <c r="D188" s="225"/>
      <c r="E188" s="232"/>
      <c r="F188" s="239"/>
      <c r="G188" s="240"/>
      <c r="H188" s="238"/>
      <c r="I188" s="238"/>
      <c r="J188" s="238"/>
      <c r="K188" s="238"/>
      <c r="L188" s="238"/>
      <c r="M188" s="238"/>
      <c r="N188" s="223"/>
      <c r="O188" s="223"/>
      <c r="P188" s="223"/>
      <c r="Q188" s="223"/>
      <c r="R188" s="223"/>
      <c r="S188" s="223"/>
      <c r="T188" s="224"/>
      <c r="U188" s="22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 t="s">
        <v>172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6" t="str">
        <f>C188</f>
        <v>v plném rozsahu dle schváleného restaurátorského záměru</v>
      </c>
      <c r="BB188" s="213"/>
      <c r="BC188" s="213"/>
      <c r="BD188" s="213"/>
      <c r="BE188" s="213"/>
      <c r="BF188" s="213"/>
      <c r="BG188" s="213"/>
      <c r="BH188" s="213"/>
    </row>
    <row r="189" spans="1:60" outlineLevel="1" x14ac:dyDescent="0.25">
      <c r="A189" s="214"/>
      <c r="B189" s="221"/>
      <c r="C189" s="272" t="s">
        <v>322</v>
      </c>
      <c r="D189" s="225"/>
      <c r="E189" s="232"/>
      <c r="F189" s="239"/>
      <c r="G189" s="240"/>
      <c r="H189" s="238"/>
      <c r="I189" s="238"/>
      <c r="J189" s="238"/>
      <c r="K189" s="238"/>
      <c r="L189" s="238"/>
      <c r="M189" s="238"/>
      <c r="N189" s="223"/>
      <c r="O189" s="223"/>
      <c r="P189" s="223"/>
      <c r="Q189" s="223"/>
      <c r="R189" s="223"/>
      <c r="S189" s="223"/>
      <c r="T189" s="224"/>
      <c r="U189" s="22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 t="s">
        <v>172</v>
      </c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6" t="str">
        <f>C189</f>
        <v>a popisu v bodě 13 legendy projektové dokumentace</v>
      </c>
      <c r="BB189" s="213"/>
      <c r="BC189" s="213"/>
      <c r="BD189" s="213"/>
      <c r="BE189" s="213"/>
      <c r="BF189" s="213"/>
      <c r="BG189" s="213"/>
      <c r="BH189" s="213"/>
    </row>
    <row r="190" spans="1:60" outlineLevel="1" x14ac:dyDescent="0.25">
      <c r="A190" s="214"/>
      <c r="B190" s="221"/>
      <c r="C190" s="272" t="s">
        <v>173</v>
      </c>
      <c r="D190" s="225"/>
      <c r="E190" s="232"/>
      <c r="F190" s="239"/>
      <c r="G190" s="240"/>
      <c r="H190" s="238"/>
      <c r="I190" s="238"/>
      <c r="J190" s="238"/>
      <c r="K190" s="238"/>
      <c r="L190" s="238"/>
      <c r="M190" s="238"/>
      <c r="N190" s="223"/>
      <c r="O190" s="223"/>
      <c r="P190" s="223"/>
      <c r="Q190" s="223"/>
      <c r="R190" s="223"/>
      <c r="S190" s="223"/>
      <c r="T190" s="224"/>
      <c r="U190" s="22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 t="s">
        <v>172</v>
      </c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6" t="str">
        <f>C190</f>
        <v>včetně všech dodávek materiálů a souvisejících prací, přesunů, dopravy</v>
      </c>
      <c r="BB190" s="213"/>
      <c r="BC190" s="213"/>
      <c r="BD190" s="213"/>
      <c r="BE190" s="213"/>
      <c r="BF190" s="213"/>
      <c r="BG190" s="213"/>
      <c r="BH190" s="213"/>
    </row>
    <row r="191" spans="1:60" outlineLevel="1" x14ac:dyDescent="0.25">
      <c r="A191" s="214"/>
      <c r="B191" s="221"/>
      <c r="C191" s="275" t="s">
        <v>323</v>
      </c>
      <c r="D191" s="229"/>
      <c r="E191" s="235">
        <v>6.9960000000000004</v>
      </c>
      <c r="F191" s="238"/>
      <c r="G191" s="238"/>
      <c r="H191" s="238"/>
      <c r="I191" s="238"/>
      <c r="J191" s="238"/>
      <c r="K191" s="238"/>
      <c r="L191" s="238"/>
      <c r="M191" s="238"/>
      <c r="N191" s="223"/>
      <c r="O191" s="223"/>
      <c r="P191" s="223"/>
      <c r="Q191" s="223"/>
      <c r="R191" s="223"/>
      <c r="S191" s="223"/>
      <c r="T191" s="224"/>
      <c r="U191" s="22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 t="s">
        <v>181</v>
      </c>
      <c r="AF191" s="213">
        <v>0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outlineLevel="1" x14ac:dyDescent="0.25">
      <c r="A192" s="214"/>
      <c r="B192" s="221"/>
      <c r="C192" s="275" t="s">
        <v>324</v>
      </c>
      <c r="D192" s="229"/>
      <c r="E192" s="235">
        <v>3.9999999999995603E-3</v>
      </c>
      <c r="F192" s="238"/>
      <c r="G192" s="238"/>
      <c r="H192" s="238"/>
      <c r="I192" s="238"/>
      <c r="J192" s="238"/>
      <c r="K192" s="238"/>
      <c r="L192" s="238"/>
      <c r="M192" s="238"/>
      <c r="N192" s="223"/>
      <c r="O192" s="223"/>
      <c r="P192" s="223"/>
      <c r="Q192" s="223"/>
      <c r="R192" s="223"/>
      <c r="S192" s="223"/>
      <c r="T192" s="224"/>
      <c r="U192" s="22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 t="s">
        <v>181</v>
      </c>
      <c r="AF192" s="213">
        <v>0</v>
      </c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5">
      <c r="A193" s="214">
        <v>36</v>
      </c>
      <c r="B193" s="221" t="s">
        <v>325</v>
      </c>
      <c r="C193" s="271" t="s">
        <v>326</v>
      </c>
      <c r="D193" s="223" t="s">
        <v>169</v>
      </c>
      <c r="E193" s="231">
        <v>5.5000049999999998</v>
      </c>
      <c r="F193" s="237">
        <f>H193+J193</f>
        <v>0</v>
      </c>
      <c r="G193" s="238">
        <f>ROUND(E193*F193,2)</f>
        <v>0</v>
      </c>
      <c r="H193" s="238"/>
      <c r="I193" s="238">
        <f>ROUND(E193*H193,2)</f>
        <v>0</v>
      </c>
      <c r="J193" s="238"/>
      <c r="K193" s="238">
        <f>ROUND(E193*J193,2)</f>
        <v>0</v>
      </c>
      <c r="L193" s="238">
        <v>21</v>
      </c>
      <c r="M193" s="238">
        <f>G193*(1+L193/100)</f>
        <v>0</v>
      </c>
      <c r="N193" s="223">
        <v>0</v>
      </c>
      <c r="O193" s="223">
        <f>ROUND(E193*N193,5)</f>
        <v>0</v>
      </c>
      <c r="P193" s="223">
        <v>0</v>
      </c>
      <c r="Q193" s="223">
        <f>ROUND(E193*P193,5)</f>
        <v>0</v>
      </c>
      <c r="R193" s="223"/>
      <c r="S193" s="223"/>
      <c r="T193" s="224">
        <v>0</v>
      </c>
      <c r="U193" s="223">
        <f>ROUND(E193*T193,2)</f>
        <v>0</v>
      </c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 t="s">
        <v>170</v>
      </c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5">
      <c r="A194" s="214"/>
      <c r="B194" s="221"/>
      <c r="C194" s="272" t="s">
        <v>217</v>
      </c>
      <c r="D194" s="225"/>
      <c r="E194" s="232"/>
      <c r="F194" s="239"/>
      <c r="G194" s="240"/>
      <c r="H194" s="238"/>
      <c r="I194" s="238"/>
      <c r="J194" s="238"/>
      <c r="K194" s="238"/>
      <c r="L194" s="238"/>
      <c r="M194" s="238"/>
      <c r="N194" s="223"/>
      <c r="O194" s="223"/>
      <c r="P194" s="223"/>
      <c r="Q194" s="223"/>
      <c r="R194" s="223"/>
      <c r="S194" s="223"/>
      <c r="T194" s="224"/>
      <c r="U194" s="22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 t="s">
        <v>172</v>
      </c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6" t="str">
        <f>C194</f>
        <v>v plném rozsahu dle schváleného restaurátorského záměru</v>
      </c>
      <c r="BB194" s="213"/>
      <c r="BC194" s="213"/>
      <c r="BD194" s="213"/>
      <c r="BE194" s="213"/>
      <c r="BF194" s="213"/>
      <c r="BG194" s="213"/>
      <c r="BH194" s="213"/>
    </row>
    <row r="195" spans="1:60" outlineLevel="1" x14ac:dyDescent="0.25">
      <c r="A195" s="214"/>
      <c r="B195" s="221"/>
      <c r="C195" s="272" t="s">
        <v>327</v>
      </c>
      <c r="D195" s="225"/>
      <c r="E195" s="232"/>
      <c r="F195" s="239"/>
      <c r="G195" s="240"/>
      <c r="H195" s="238"/>
      <c r="I195" s="238"/>
      <c r="J195" s="238"/>
      <c r="K195" s="238"/>
      <c r="L195" s="238"/>
      <c r="M195" s="238"/>
      <c r="N195" s="223"/>
      <c r="O195" s="223"/>
      <c r="P195" s="223"/>
      <c r="Q195" s="223"/>
      <c r="R195" s="223"/>
      <c r="S195" s="223"/>
      <c r="T195" s="224"/>
      <c r="U195" s="22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 t="s">
        <v>172</v>
      </c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6" t="str">
        <f>C195</f>
        <v>a popisu v bodě 14 legendy projektové dokumentace</v>
      </c>
      <c r="BB195" s="213"/>
      <c r="BC195" s="213"/>
      <c r="BD195" s="213"/>
      <c r="BE195" s="213"/>
      <c r="BF195" s="213"/>
      <c r="BG195" s="213"/>
      <c r="BH195" s="213"/>
    </row>
    <row r="196" spans="1:60" outlineLevel="1" x14ac:dyDescent="0.25">
      <c r="A196" s="214"/>
      <c r="B196" s="221"/>
      <c r="C196" s="272" t="s">
        <v>173</v>
      </c>
      <c r="D196" s="225"/>
      <c r="E196" s="232"/>
      <c r="F196" s="239"/>
      <c r="G196" s="240"/>
      <c r="H196" s="238"/>
      <c r="I196" s="238"/>
      <c r="J196" s="238"/>
      <c r="K196" s="238"/>
      <c r="L196" s="238"/>
      <c r="M196" s="238"/>
      <c r="N196" s="223"/>
      <c r="O196" s="223"/>
      <c r="P196" s="223"/>
      <c r="Q196" s="223"/>
      <c r="R196" s="223"/>
      <c r="S196" s="223"/>
      <c r="T196" s="224"/>
      <c r="U196" s="22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 t="s">
        <v>172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6" t="str">
        <f>C196</f>
        <v>včetně všech dodávek materiálů a souvisejících prací, přesunů, dopravy</v>
      </c>
      <c r="BB196" s="213"/>
      <c r="BC196" s="213"/>
      <c r="BD196" s="213"/>
      <c r="BE196" s="213"/>
      <c r="BF196" s="213"/>
      <c r="BG196" s="213"/>
      <c r="BH196" s="213"/>
    </row>
    <row r="197" spans="1:60" outlineLevel="1" x14ac:dyDescent="0.25">
      <c r="A197" s="214"/>
      <c r="B197" s="221"/>
      <c r="C197" s="275" t="s">
        <v>328</v>
      </c>
      <c r="D197" s="229"/>
      <c r="E197" s="235"/>
      <c r="F197" s="238"/>
      <c r="G197" s="238"/>
      <c r="H197" s="238"/>
      <c r="I197" s="238"/>
      <c r="J197" s="238"/>
      <c r="K197" s="238"/>
      <c r="L197" s="238"/>
      <c r="M197" s="238"/>
      <c r="N197" s="223"/>
      <c r="O197" s="223"/>
      <c r="P197" s="223"/>
      <c r="Q197" s="223"/>
      <c r="R197" s="223"/>
      <c r="S197" s="223"/>
      <c r="T197" s="224"/>
      <c r="U197" s="22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 t="s">
        <v>181</v>
      </c>
      <c r="AF197" s="213">
        <v>0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1" x14ac:dyDescent="0.25">
      <c r="A198" s="214"/>
      <c r="B198" s="221"/>
      <c r="C198" s="275" t="s">
        <v>329</v>
      </c>
      <c r="D198" s="229"/>
      <c r="E198" s="235">
        <v>3.6568999999999998</v>
      </c>
      <c r="F198" s="238"/>
      <c r="G198" s="238"/>
      <c r="H198" s="238"/>
      <c r="I198" s="238"/>
      <c r="J198" s="238"/>
      <c r="K198" s="238"/>
      <c r="L198" s="238"/>
      <c r="M198" s="238"/>
      <c r="N198" s="223"/>
      <c r="O198" s="223"/>
      <c r="P198" s="223"/>
      <c r="Q198" s="223"/>
      <c r="R198" s="223"/>
      <c r="S198" s="223"/>
      <c r="T198" s="224"/>
      <c r="U198" s="22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 t="s">
        <v>181</v>
      </c>
      <c r="AF198" s="213">
        <v>0</v>
      </c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1" x14ac:dyDescent="0.25">
      <c r="A199" s="214"/>
      <c r="B199" s="221"/>
      <c r="C199" s="275" t="s">
        <v>330</v>
      </c>
      <c r="D199" s="229"/>
      <c r="E199" s="235">
        <v>0.54292499999999999</v>
      </c>
      <c r="F199" s="238"/>
      <c r="G199" s="238"/>
      <c r="H199" s="238"/>
      <c r="I199" s="238"/>
      <c r="J199" s="238"/>
      <c r="K199" s="238"/>
      <c r="L199" s="238"/>
      <c r="M199" s="238"/>
      <c r="N199" s="223"/>
      <c r="O199" s="223"/>
      <c r="P199" s="223"/>
      <c r="Q199" s="223"/>
      <c r="R199" s="223"/>
      <c r="S199" s="223"/>
      <c r="T199" s="224"/>
      <c r="U199" s="22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 t="s">
        <v>181</v>
      </c>
      <c r="AF199" s="213">
        <v>0</v>
      </c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1" x14ac:dyDescent="0.25">
      <c r="A200" s="214"/>
      <c r="B200" s="221"/>
      <c r="C200" s="275" t="s">
        <v>331</v>
      </c>
      <c r="D200" s="229"/>
      <c r="E200" s="235">
        <v>1.25</v>
      </c>
      <c r="F200" s="238"/>
      <c r="G200" s="238"/>
      <c r="H200" s="238"/>
      <c r="I200" s="238"/>
      <c r="J200" s="238"/>
      <c r="K200" s="238"/>
      <c r="L200" s="238"/>
      <c r="M200" s="238"/>
      <c r="N200" s="223"/>
      <c r="O200" s="223"/>
      <c r="P200" s="223"/>
      <c r="Q200" s="223"/>
      <c r="R200" s="223"/>
      <c r="S200" s="223"/>
      <c r="T200" s="224"/>
      <c r="U200" s="22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 t="s">
        <v>181</v>
      </c>
      <c r="AF200" s="213">
        <v>0</v>
      </c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outlineLevel="1" x14ac:dyDescent="0.25">
      <c r="A201" s="214"/>
      <c r="B201" s="221"/>
      <c r="C201" s="276" t="s">
        <v>203</v>
      </c>
      <c r="D201" s="230"/>
      <c r="E201" s="236">
        <v>5.4498249999999997</v>
      </c>
      <c r="F201" s="238"/>
      <c r="G201" s="238"/>
      <c r="H201" s="238"/>
      <c r="I201" s="238"/>
      <c r="J201" s="238"/>
      <c r="K201" s="238"/>
      <c r="L201" s="238"/>
      <c r="M201" s="238"/>
      <c r="N201" s="223"/>
      <c r="O201" s="223"/>
      <c r="P201" s="223"/>
      <c r="Q201" s="223"/>
      <c r="R201" s="223"/>
      <c r="S201" s="223"/>
      <c r="T201" s="224"/>
      <c r="U201" s="22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 t="s">
        <v>181</v>
      </c>
      <c r="AF201" s="213">
        <v>1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 x14ac:dyDescent="0.25">
      <c r="A202" s="214"/>
      <c r="B202" s="221"/>
      <c r="C202" s="275" t="s">
        <v>332</v>
      </c>
      <c r="D202" s="229"/>
      <c r="E202" s="235">
        <v>5.01800000000001E-2</v>
      </c>
      <c r="F202" s="238"/>
      <c r="G202" s="238"/>
      <c r="H202" s="238"/>
      <c r="I202" s="238"/>
      <c r="J202" s="238"/>
      <c r="K202" s="238"/>
      <c r="L202" s="238"/>
      <c r="M202" s="238"/>
      <c r="N202" s="223"/>
      <c r="O202" s="223"/>
      <c r="P202" s="223"/>
      <c r="Q202" s="223"/>
      <c r="R202" s="223"/>
      <c r="S202" s="223"/>
      <c r="T202" s="224"/>
      <c r="U202" s="22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 t="s">
        <v>181</v>
      </c>
      <c r="AF202" s="213">
        <v>0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 x14ac:dyDescent="0.25">
      <c r="A203" s="214"/>
      <c r="B203" s="221"/>
      <c r="C203" s="275" t="s">
        <v>333</v>
      </c>
      <c r="D203" s="229"/>
      <c r="E203" s="235"/>
      <c r="F203" s="238"/>
      <c r="G203" s="238"/>
      <c r="H203" s="238"/>
      <c r="I203" s="238"/>
      <c r="J203" s="238"/>
      <c r="K203" s="238"/>
      <c r="L203" s="238"/>
      <c r="M203" s="238"/>
      <c r="N203" s="223"/>
      <c r="O203" s="223"/>
      <c r="P203" s="223"/>
      <c r="Q203" s="223"/>
      <c r="R203" s="223"/>
      <c r="S203" s="223"/>
      <c r="T203" s="224"/>
      <c r="U203" s="22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 t="s">
        <v>181</v>
      </c>
      <c r="AF203" s="213">
        <v>0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1" x14ac:dyDescent="0.25">
      <c r="A204" s="214">
        <v>37</v>
      </c>
      <c r="B204" s="221" t="s">
        <v>334</v>
      </c>
      <c r="C204" s="271" t="s">
        <v>335</v>
      </c>
      <c r="D204" s="223" t="s">
        <v>187</v>
      </c>
      <c r="E204" s="231">
        <v>1</v>
      </c>
      <c r="F204" s="237">
        <f>H204+J204</f>
        <v>0</v>
      </c>
      <c r="G204" s="238">
        <f>ROUND(E204*F204,2)</f>
        <v>0</v>
      </c>
      <c r="H204" s="238"/>
      <c r="I204" s="238">
        <f>ROUND(E204*H204,2)</f>
        <v>0</v>
      </c>
      <c r="J204" s="238"/>
      <c r="K204" s="238">
        <f>ROUND(E204*J204,2)</f>
        <v>0</v>
      </c>
      <c r="L204" s="238">
        <v>21</v>
      </c>
      <c r="M204" s="238">
        <f>G204*(1+L204/100)</f>
        <v>0</v>
      </c>
      <c r="N204" s="223">
        <v>0</v>
      </c>
      <c r="O204" s="223">
        <f>ROUND(E204*N204,5)</f>
        <v>0</v>
      </c>
      <c r="P204" s="223">
        <v>0</v>
      </c>
      <c r="Q204" s="223">
        <f>ROUND(E204*P204,5)</f>
        <v>0</v>
      </c>
      <c r="R204" s="223"/>
      <c r="S204" s="223"/>
      <c r="T204" s="224">
        <v>0</v>
      </c>
      <c r="U204" s="223">
        <f>ROUND(E204*T204,2)</f>
        <v>0</v>
      </c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 t="s">
        <v>170</v>
      </c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 x14ac:dyDescent="0.25">
      <c r="A205" s="214"/>
      <c r="B205" s="221"/>
      <c r="C205" s="272" t="s">
        <v>217</v>
      </c>
      <c r="D205" s="225"/>
      <c r="E205" s="232"/>
      <c r="F205" s="239"/>
      <c r="G205" s="240"/>
      <c r="H205" s="238"/>
      <c r="I205" s="238"/>
      <c r="J205" s="238"/>
      <c r="K205" s="238"/>
      <c r="L205" s="238"/>
      <c r="M205" s="238"/>
      <c r="N205" s="223"/>
      <c r="O205" s="223"/>
      <c r="P205" s="223"/>
      <c r="Q205" s="223"/>
      <c r="R205" s="223"/>
      <c r="S205" s="223"/>
      <c r="T205" s="224"/>
      <c r="U205" s="22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 t="s">
        <v>172</v>
      </c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6" t="str">
        <f>C205</f>
        <v>v plném rozsahu dle schváleného restaurátorského záměru</v>
      </c>
      <c r="BB205" s="213"/>
      <c r="BC205" s="213"/>
      <c r="BD205" s="213"/>
      <c r="BE205" s="213"/>
      <c r="BF205" s="213"/>
      <c r="BG205" s="213"/>
      <c r="BH205" s="213"/>
    </row>
    <row r="206" spans="1:60" outlineLevel="1" x14ac:dyDescent="0.25">
      <c r="A206" s="214"/>
      <c r="B206" s="221"/>
      <c r="C206" s="272" t="s">
        <v>327</v>
      </c>
      <c r="D206" s="225"/>
      <c r="E206" s="232"/>
      <c r="F206" s="239"/>
      <c r="G206" s="240"/>
      <c r="H206" s="238"/>
      <c r="I206" s="238"/>
      <c r="J206" s="238"/>
      <c r="K206" s="238"/>
      <c r="L206" s="238"/>
      <c r="M206" s="238"/>
      <c r="N206" s="223"/>
      <c r="O206" s="223"/>
      <c r="P206" s="223"/>
      <c r="Q206" s="223"/>
      <c r="R206" s="223"/>
      <c r="S206" s="223"/>
      <c r="T206" s="224"/>
      <c r="U206" s="22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 t="s">
        <v>172</v>
      </c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6" t="str">
        <f>C206</f>
        <v>a popisu v bodě 14 legendy projektové dokumentace</v>
      </c>
      <c r="BB206" s="213"/>
      <c r="BC206" s="213"/>
      <c r="BD206" s="213"/>
      <c r="BE206" s="213"/>
      <c r="BF206" s="213"/>
      <c r="BG206" s="213"/>
      <c r="BH206" s="213"/>
    </row>
    <row r="207" spans="1:60" outlineLevel="1" x14ac:dyDescent="0.25">
      <c r="A207" s="214"/>
      <c r="B207" s="221"/>
      <c r="C207" s="272" t="s">
        <v>173</v>
      </c>
      <c r="D207" s="225"/>
      <c r="E207" s="232"/>
      <c r="F207" s="239"/>
      <c r="G207" s="240"/>
      <c r="H207" s="238"/>
      <c r="I207" s="238"/>
      <c r="J207" s="238"/>
      <c r="K207" s="238"/>
      <c r="L207" s="238"/>
      <c r="M207" s="238"/>
      <c r="N207" s="223"/>
      <c r="O207" s="223"/>
      <c r="P207" s="223"/>
      <c r="Q207" s="223"/>
      <c r="R207" s="223"/>
      <c r="S207" s="223"/>
      <c r="T207" s="224"/>
      <c r="U207" s="22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 t="s">
        <v>172</v>
      </c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6" t="str">
        <f>C207</f>
        <v>včetně všech dodávek materiálů a souvisejících prací, přesunů, dopravy</v>
      </c>
      <c r="BB207" s="213"/>
      <c r="BC207" s="213"/>
      <c r="BD207" s="213"/>
      <c r="BE207" s="213"/>
      <c r="BF207" s="213"/>
      <c r="BG207" s="213"/>
      <c r="BH207" s="213"/>
    </row>
    <row r="208" spans="1:60" x14ac:dyDescent="0.25">
      <c r="A208" s="215" t="s">
        <v>165</v>
      </c>
      <c r="B208" s="222" t="s">
        <v>138</v>
      </c>
      <c r="C208" s="274" t="s">
        <v>26</v>
      </c>
      <c r="D208" s="227"/>
      <c r="E208" s="234"/>
      <c r="F208" s="242"/>
      <c r="G208" s="242">
        <f>SUMIF(AE209:AE209,"&lt;&gt;NOR",G209:G209)</f>
        <v>0</v>
      </c>
      <c r="H208" s="242"/>
      <c r="I208" s="242">
        <f>SUM(I209:I209)</f>
        <v>0</v>
      </c>
      <c r="J208" s="242"/>
      <c r="K208" s="242">
        <f>SUM(K209:K209)</f>
        <v>0</v>
      </c>
      <c r="L208" s="242"/>
      <c r="M208" s="242">
        <f>SUM(M209:M209)</f>
        <v>0</v>
      </c>
      <c r="N208" s="227"/>
      <c r="O208" s="227">
        <f>SUM(O209:O209)</f>
        <v>0</v>
      </c>
      <c r="P208" s="227"/>
      <c r="Q208" s="227">
        <f>SUM(Q209:Q209)</f>
        <v>0</v>
      </c>
      <c r="R208" s="227"/>
      <c r="S208" s="227"/>
      <c r="T208" s="228"/>
      <c r="U208" s="227">
        <f>SUM(U209:U209)</f>
        <v>0</v>
      </c>
      <c r="AE208" t="s">
        <v>166</v>
      </c>
    </row>
    <row r="209" spans="1:60" outlineLevel="1" x14ac:dyDescent="0.25">
      <c r="A209" s="250">
        <v>38</v>
      </c>
      <c r="B209" s="251" t="s">
        <v>336</v>
      </c>
      <c r="C209" s="277" t="s">
        <v>337</v>
      </c>
      <c r="D209" s="252" t="s">
        <v>338</v>
      </c>
      <c r="E209" s="253">
        <v>1</v>
      </c>
      <c r="F209" s="254">
        <f>H209+J209</f>
        <v>0</v>
      </c>
      <c r="G209" s="255">
        <f>ROUND(E209*F209,2)</f>
        <v>0</v>
      </c>
      <c r="H209" s="255"/>
      <c r="I209" s="255">
        <f>ROUND(E209*H209,2)</f>
        <v>0</v>
      </c>
      <c r="J209" s="255"/>
      <c r="K209" s="255">
        <f>ROUND(E209*J209,2)</f>
        <v>0</v>
      </c>
      <c r="L209" s="255">
        <v>21</v>
      </c>
      <c r="M209" s="255">
        <f>G209*(1+L209/100)</f>
        <v>0</v>
      </c>
      <c r="N209" s="252">
        <v>0</v>
      </c>
      <c r="O209" s="252">
        <f>ROUND(E209*N209,5)</f>
        <v>0</v>
      </c>
      <c r="P209" s="252">
        <v>0</v>
      </c>
      <c r="Q209" s="252">
        <f>ROUND(E209*P209,5)</f>
        <v>0</v>
      </c>
      <c r="R209" s="252"/>
      <c r="S209" s="252"/>
      <c r="T209" s="256">
        <v>0</v>
      </c>
      <c r="U209" s="252">
        <f>ROUND(E209*T209,2)</f>
        <v>0</v>
      </c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 t="s">
        <v>170</v>
      </c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x14ac:dyDescent="0.25">
      <c r="A210" s="6"/>
      <c r="B210" s="7" t="s">
        <v>174</v>
      </c>
      <c r="C210" s="278" t="s">
        <v>174</v>
      </c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AC210">
        <v>12</v>
      </c>
      <c r="AD210">
        <v>21</v>
      </c>
    </row>
    <row r="211" spans="1:60" x14ac:dyDescent="0.25">
      <c r="A211" s="257"/>
      <c r="B211" s="258" t="s">
        <v>28</v>
      </c>
      <c r="C211" s="279" t="s">
        <v>174</v>
      </c>
      <c r="D211" s="259"/>
      <c r="E211" s="259"/>
      <c r="F211" s="259"/>
      <c r="G211" s="270">
        <f>G8+G17+G24+G30+G32+G43+G106+G160+G208</f>
        <v>0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AC211">
        <f>SUMIF(L7:L209,AC210,G7:G209)</f>
        <v>0</v>
      </c>
      <c r="AD211">
        <f>SUMIF(L7:L209,AD210,G7:G209)</f>
        <v>0</v>
      </c>
      <c r="AE211" t="s">
        <v>341</v>
      </c>
    </row>
    <row r="212" spans="1:60" x14ac:dyDescent="0.25">
      <c r="A212" s="6"/>
      <c r="B212" s="7" t="s">
        <v>174</v>
      </c>
      <c r="C212" s="278" t="s">
        <v>174</v>
      </c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60" x14ac:dyDescent="0.25">
      <c r="A213" s="6"/>
      <c r="B213" s="7" t="s">
        <v>174</v>
      </c>
      <c r="C213" s="278" t="s">
        <v>174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60" x14ac:dyDescent="0.25">
      <c r="A214" s="260" t="s">
        <v>342</v>
      </c>
      <c r="B214" s="260"/>
      <c r="C214" s="280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60" x14ac:dyDescent="0.25">
      <c r="A215" s="261"/>
      <c r="B215" s="262"/>
      <c r="C215" s="281"/>
      <c r="D215" s="262"/>
      <c r="E215" s="262"/>
      <c r="F215" s="262"/>
      <c r="G215" s="263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AE215" t="s">
        <v>343</v>
      </c>
    </row>
    <row r="216" spans="1:60" x14ac:dyDescent="0.25">
      <c r="A216" s="264"/>
      <c r="B216" s="265"/>
      <c r="C216" s="282"/>
      <c r="D216" s="265"/>
      <c r="E216" s="265"/>
      <c r="F216" s="265"/>
      <c r="G216" s="26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60" x14ac:dyDescent="0.25">
      <c r="A217" s="264"/>
      <c r="B217" s="265"/>
      <c r="C217" s="282"/>
      <c r="D217" s="265"/>
      <c r="E217" s="265"/>
      <c r="F217" s="265"/>
      <c r="G217" s="26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60" x14ac:dyDescent="0.25">
      <c r="A218" s="264"/>
      <c r="B218" s="265"/>
      <c r="C218" s="282"/>
      <c r="D218" s="265"/>
      <c r="E218" s="265"/>
      <c r="F218" s="265"/>
      <c r="G218" s="26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60" x14ac:dyDescent="0.25">
      <c r="A219" s="267"/>
      <c r="B219" s="268"/>
      <c r="C219" s="283"/>
      <c r="D219" s="268"/>
      <c r="E219" s="268"/>
      <c r="F219" s="268"/>
      <c r="G219" s="269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60" x14ac:dyDescent="0.25">
      <c r="A220" s="6"/>
      <c r="B220" s="7" t="s">
        <v>174</v>
      </c>
      <c r="C220" s="278" t="s">
        <v>174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60" x14ac:dyDescent="0.25">
      <c r="C221" s="284"/>
      <c r="AE221" t="s">
        <v>344</v>
      </c>
    </row>
  </sheetData>
  <mergeCells count="109">
    <mergeCell ref="A215:G219"/>
    <mergeCell ref="C195:G195"/>
    <mergeCell ref="C196:G196"/>
    <mergeCell ref="C205:G205"/>
    <mergeCell ref="C206:G206"/>
    <mergeCell ref="C207:G207"/>
    <mergeCell ref="A214:C214"/>
    <mergeCell ref="C183:G183"/>
    <mergeCell ref="C184:G184"/>
    <mergeCell ref="C188:G188"/>
    <mergeCell ref="C189:G189"/>
    <mergeCell ref="C190:G190"/>
    <mergeCell ref="C194:G194"/>
    <mergeCell ref="C171:G171"/>
    <mergeCell ref="C172:G172"/>
    <mergeCell ref="C176:G176"/>
    <mergeCell ref="C177:G177"/>
    <mergeCell ref="C178:G178"/>
    <mergeCell ref="C182:G182"/>
    <mergeCell ref="C158:G158"/>
    <mergeCell ref="C159:G159"/>
    <mergeCell ref="C164:G164"/>
    <mergeCell ref="C165:G165"/>
    <mergeCell ref="C166:G166"/>
    <mergeCell ref="C170:G170"/>
    <mergeCell ref="C143:G143"/>
    <mergeCell ref="C144:G144"/>
    <mergeCell ref="C146:G146"/>
    <mergeCell ref="C147:G147"/>
    <mergeCell ref="C148:G148"/>
    <mergeCell ref="C157:G157"/>
    <mergeCell ref="C127:G127"/>
    <mergeCell ref="C128:G128"/>
    <mergeCell ref="C138:G138"/>
    <mergeCell ref="C139:G139"/>
    <mergeCell ref="C140:G140"/>
    <mergeCell ref="C142:G142"/>
    <mergeCell ref="C119:G119"/>
    <mergeCell ref="C120:G120"/>
    <mergeCell ref="C122:G122"/>
    <mergeCell ref="C123:G123"/>
    <mergeCell ref="C124:G124"/>
    <mergeCell ref="C126:G126"/>
    <mergeCell ref="C111:G111"/>
    <mergeCell ref="C112:G112"/>
    <mergeCell ref="C114:G114"/>
    <mergeCell ref="C115:G115"/>
    <mergeCell ref="C116:G116"/>
    <mergeCell ref="C118:G118"/>
    <mergeCell ref="C100:G100"/>
    <mergeCell ref="C101:G101"/>
    <mergeCell ref="C102:G102"/>
    <mergeCell ref="C104:G104"/>
    <mergeCell ref="C105:G105"/>
    <mergeCell ref="C110:G110"/>
    <mergeCell ref="C93:G93"/>
    <mergeCell ref="C94:G94"/>
    <mergeCell ref="C95:G95"/>
    <mergeCell ref="C96:G96"/>
    <mergeCell ref="C97:G97"/>
    <mergeCell ref="C99:G99"/>
    <mergeCell ref="C86:G86"/>
    <mergeCell ref="C87:G87"/>
    <mergeCell ref="C89:G89"/>
    <mergeCell ref="C90:G90"/>
    <mergeCell ref="C91:G91"/>
    <mergeCell ref="C92:G92"/>
    <mergeCell ref="C79:G79"/>
    <mergeCell ref="C81:G81"/>
    <mergeCell ref="C82:G82"/>
    <mergeCell ref="C83:G83"/>
    <mergeCell ref="C84:G84"/>
    <mergeCell ref="C85:G85"/>
    <mergeCell ref="C73:G73"/>
    <mergeCell ref="C74:G74"/>
    <mergeCell ref="C75:G75"/>
    <mergeCell ref="C76:G76"/>
    <mergeCell ref="C77:G77"/>
    <mergeCell ref="C78:G78"/>
    <mergeCell ref="C57:G57"/>
    <mergeCell ref="C59:G59"/>
    <mergeCell ref="C60:G60"/>
    <mergeCell ref="C61:G61"/>
    <mergeCell ref="C71:G71"/>
    <mergeCell ref="C72:G72"/>
    <mergeCell ref="C51:G51"/>
    <mergeCell ref="C52:G52"/>
    <mergeCell ref="C53:G53"/>
    <mergeCell ref="C54:G54"/>
    <mergeCell ref="C55:G55"/>
    <mergeCell ref="C56:G56"/>
    <mergeCell ref="C28:G28"/>
    <mergeCell ref="C34:G34"/>
    <mergeCell ref="C45:G45"/>
    <mergeCell ref="C48:G48"/>
    <mergeCell ref="C49:G49"/>
    <mergeCell ref="C50:G50"/>
    <mergeCell ref="C13:G13"/>
    <mergeCell ref="C14:G14"/>
    <mergeCell ref="C15:G15"/>
    <mergeCell ref="C16:G16"/>
    <mergeCell ref="C26:G26"/>
    <mergeCell ref="C27:G27"/>
    <mergeCell ref="A1:G1"/>
    <mergeCell ref="C2:G2"/>
    <mergeCell ref="C3:G3"/>
    <mergeCell ref="C4:G4"/>
    <mergeCell ref="C10:G10"/>
    <mergeCell ref="C11:G11"/>
  </mergeCells>
  <pageMargins left="0.39370078740157483" right="0.19685039370078741" top="0.78740157480314965" bottom="0.78740157480314965" header="0.31496062992125984" footer="0.31496062992125984"/>
  <pageSetup paperSize="9" orientation="landscape" verticalDpi="0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Taťána Šmejkalová</dc:creator>
  <cp:lastModifiedBy>Taťána Šmejkalová</cp:lastModifiedBy>
  <cp:lastPrinted>2014-02-28T09:52:57Z</cp:lastPrinted>
  <dcterms:created xsi:type="dcterms:W3CDTF">2009-04-08T07:15:50Z</dcterms:created>
  <dcterms:modified xsi:type="dcterms:W3CDTF">2025-01-27T10:53:51Z</dcterms:modified>
</cp:coreProperties>
</file>