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801.1 - Architektonick..." sheetId="2" r:id="rId2"/>
    <sheet name="SO 801.2 - Krajinářské ře..." sheetId="3" r:id="rId3"/>
    <sheet name="SO 801.6 - Grafika hřiště" sheetId="4" r:id="rId4"/>
    <sheet name="SO 701 - Multifunkční her..." sheetId="5" r:id="rId5"/>
    <sheet name="VRN - Vedlejší rozpočtové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801.1 - Architektonick...'!$C$130:$K$458</definedName>
    <definedName name="_xlnm.Print_Area" localSheetId="1">'SO 801.1 - Architektonick...'!$C$4:$J$76,'SO 801.1 - Architektonick...'!$C$82:$J$112,'SO 801.1 - Architektonick...'!$C$118:$J$458</definedName>
    <definedName name="_xlnm.Print_Titles" localSheetId="1">'SO 801.1 - Architektonick...'!$130:$130</definedName>
    <definedName name="_xlnm._FilterDatabase" localSheetId="2" hidden="1">'SO 801.2 - Krajinářské ře...'!$C$119:$K$388</definedName>
    <definedName name="_xlnm.Print_Area" localSheetId="2">'SO 801.2 - Krajinářské ře...'!$C$4:$J$76,'SO 801.2 - Krajinářské ře...'!$C$82:$J$101,'SO 801.2 - Krajinářské ře...'!$C$107:$J$388</definedName>
    <definedName name="_xlnm.Print_Titles" localSheetId="2">'SO 801.2 - Krajinářské ře...'!$119:$119</definedName>
    <definedName name="_xlnm._FilterDatabase" localSheetId="3" hidden="1">'SO 801.6 - Grafika hřiště'!$C$117:$K$126</definedName>
    <definedName name="_xlnm.Print_Area" localSheetId="3">'SO 801.6 - Grafika hřiště'!$C$4:$J$76,'SO 801.6 - Grafika hřiště'!$C$82:$J$99,'SO 801.6 - Grafika hřiště'!$C$105:$J$126</definedName>
    <definedName name="_xlnm.Print_Titles" localSheetId="3">'SO 801.6 - Grafika hřiště'!$117:$117</definedName>
    <definedName name="_xlnm._FilterDatabase" localSheetId="4" hidden="1">'SO 701 - Multifunkční her...'!$C$131:$K$185</definedName>
    <definedName name="_xlnm.Print_Area" localSheetId="4">'SO 701 - Multifunkční her...'!$C$4:$J$76,'SO 701 - Multifunkční her...'!$C$82:$J$113,'SO 701 - Multifunkční her...'!$C$119:$J$185</definedName>
    <definedName name="_xlnm.Print_Titles" localSheetId="4">'SO 701 - Multifunkční her...'!$131:$131</definedName>
    <definedName name="_xlnm._FilterDatabase" localSheetId="5" hidden="1">'VRN - Vedlejší rozpočtové...'!$C$121:$K$148</definedName>
    <definedName name="_xlnm.Print_Area" localSheetId="5">'VRN - Vedlejší rozpočtové...'!$C$4:$J$76,'VRN - Vedlejší rozpočtové...'!$C$82:$J$103,'VRN - Vedlejší rozpočtové...'!$C$109:$J$148</definedName>
    <definedName name="_xlnm.Print_Titles" localSheetId="5">'VRN - Vedlejší rozpočtové...'!$121:$121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T143"/>
  <c r="R144"/>
  <c r="R143"/>
  <c r="P144"/>
  <c r="P143"/>
  <c r="BI142"/>
  <c r="BH142"/>
  <c r="BG142"/>
  <c r="BF142"/>
  <c r="T142"/>
  <c r="T141"/>
  <c r="R142"/>
  <c r="R141"/>
  <c r="P142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116"/>
  <c r="E7"/>
  <c r="E112"/>
  <c i="5" r="J37"/>
  <c r="J36"/>
  <c i="1" r="AY98"/>
  <c i="5" r="J35"/>
  <c i="1" r="AX98"/>
  <c i="5"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64"/>
  <c r="BH164"/>
  <c r="BG164"/>
  <c r="BF164"/>
  <c r="T164"/>
  <c r="R164"/>
  <c r="P164"/>
  <c r="BI161"/>
  <c r="BH161"/>
  <c r="BG161"/>
  <c r="BF161"/>
  <c r="T161"/>
  <c r="T160"/>
  <c r="T159"/>
  <c r="R161"/>
  <c r="R160"/>
  <c r="R159"/>
  <c r="P161"/>
  <c r="P160"/>
  <c r="P159"/>
  <c r="BI158"/>
  <c r="BH158"/>
  <c r="BG158"/>
  <c r="BF158"/>
  <c r="T158"/>
  <c r="R158"/>
  <c r="P158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T134"/>
  <c r="R135"/>
  <c r="R134"/>
  <c r="P135"/>
  <c r="P134"/>
  <c r="J128"/>
  <c r="F128"/>
  <c r="F126"/>
  <c r="E124"/>
  <c r="J91"/>
  <c r="F91"/>
  <c r="F89"/>
  <c r="E87"/>
  <c r="J24"/>
  <c r="E24"/>
  <c r="J129"/>
  <c r="J23"/>
  <c r="J18"/>
  <c r="E18"/>
  <c r="F129"/>
  <c r="J17"/>
  <c r="J12"/>
  <c r="J126"/>
  <c r="E7"/>
  <c r="E122"/>
  <c i="4" r="J37"/>
  <c r="J36"/>
  <c i="1" r="AY97"/>
  <c i="4" r="J35"/>
  <c i="1" r="AX97"/>
  <c i="4" r="BI121"/>
  <c r="BH121"/>
  <c r="BG121"/>
  <c r="BF121"/>
  <c r="T121"/>
  <c r="T120"/>
  <c r="T119"/>
  <c r="T118"/>
  <c r="R121"/>
  <c r="R120"/>
  <c r="R119"/>
  <c r="R118"/>
  <c r="P121"/>
  <c r="P120"/>
  <c r="P119"/>
  <c r="P118"/>
  <c i="1" r="AU97"/>
  <c i="4"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108"/>
  <c i="3" r="J37"/>
  <c r="J36"/>
  <c i="1" r="AY96"/>
  <c i="3" r="J35"/>
  <c i="1" r="AX96"/>
  <c i="3" r="BI386"/>
  <c r="BH386"/>
  <c r="BG386"/>
  <c r="BF386"/>
  <c r="T386"/>
  <c r="R386"/>
  <c r="P386"/>
  <c r="BI382"/>
  <c r="BH382"/>
  <c r="BG382"/>
  <c r="BF382"/>
  <c r="T382"/>
  <c r="R382"/>
  <c r="P382"/>
  <c r="BI379"/>
  <c r="BH379"/>
  <c r="BG379"/>
  <c r="BF379"/>
  <c r="T379"/>
  <c r="R379"/>
  <c r="P379"/>
  <c r="BI375"/>
  <c r="BH375"/>
  <c r="BG375"/>
  <c r="BF375"/>
  <c r="T375"/>
  <c r="R375"/>
  <c r="P375"/>
  <c r="BI373"/>
  <c r="BH373"/>
  <c r="BG373"/>
  <c r="BF373"/>
  <c r="T373"/>
  <c r="T372"/>
  <c r="R373"/>
  <c r="R372"/>
  <c r="P373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3"/>
  <c r="BH343"/>
  <c r="BG343"/>
  <c r="BF343"/>
  <c r="T343"/>
  <c r="R343"/>
  <c r="P343"/>
  <c r="BI328"/>
  <c r="BH328"/>
  <c r="BG328"/>
  <c r="BF328"/>
  <c r="T328"/>
  <c r="R328"/>
  <c r="P328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4"/>
  <c r="BH314"/>
  <c r="BG314"/>
  <c r="BF314"/>
  <c r="T314"/>
  <c r="R314"/>
  <c r="P314"/>
  <c r="BI311"/>
  <c r="BH311"/>
  <c r="BG311"/>
  <c r="BF311"/>
  <c r="T311"/>
  <c r="R311"/>
  <c r="P311"/>
  <c r="BI310"/>
  <c r="BH310"/>
  <c r="BG310"/>
  <c r="BF310"/>
  <c r="T310"/>
  <c r="R310"/>
  <c r="P310"/>
  <c r="BI307"/>
  <c r="BH307"/>
  <c r="BG307"/>
  <c r="BF307"/>
  <c r="T307"/>
  <c r="R307"/>
  <c r="P307"/>
  <c r="BI299"/>
  <c r="BH299"/>
  <c r="BG299"/>
  <c r="BF299"/>
  <c r="T299"/>
  <c r="R299"/>
  <c r="P299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0"/>
  <c r="BH250"/>
  <c r="BG250"/>
  <c r="BF250"/>
  <c r="T250"/>
  <c r="R250"/>
  <c r="P250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90"/>
  <c r="BH190"/>
  <c r="BG190"/>
  <c r="BF190"/>
  <c r="T190"/>
  <c r="R190"/>
  <c r="P190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2"/>
  <c r="BH132"/>
  <c r="BG132"/>
  <c r="BF132"/>
  <c r="T132"/>
  <c r="R132"/>
  <c r="P132"/>
  <c r="BI126"/>
  <c r="BH126"/>
  <c r="BG126"/>
  <c r="BF126"/>
  <c r="T126"/>
  <c r="R126"/>
  <c r="P126"/>
  <c r="BI123"/>
  <c r="BH123"/>
  <c r="BG123"/>
  <c r="BF123"/>
  <c r="T123"/>
  <c r="R123"/>
  <c r="P123"/>
  <c r="J116"/>
  <c r="F116"/>
  <c r="F114"/>
  <c r="E112"/>
  <c r="J91"/>
  <c r="F91"/>
  <c r="F89"/>
  <c r="E87"/>
  <c r="J24"/>
  <c r="E24"/>
  <c r="J117"/>
  <c r="J23"/>
  <c r="J18"/>
  <c r="E18"/>
  <c r="F117"/>
  <c r="J17"/>
  <c r="J12"/>
  <c r="J89"/>
  <c r="E7"/>
  <c r="E85"/>
  <c i="2" r="J37"/>
  <c r="J36"/>
  <c i="1" r="AY95"/>
  <c i="2" r="J35"/>
  <c i="1" r="AX95"/>
  <c i="2" r="BI456"/>
  <c r="BH456"/>
  <c r="BG456"/>
  <c r="BF456"/>
  <c r="T456"/>
  <c r="T455"/>
  <c r="T454"/>
  <c r="R456"/>
  <c r="R455"/>
  <c r="R454"/>
  <c r="P456"/>
  <c r="P455"/>
  <c r="P454"/>
  <c r="BI453"/>
  <c r="BH453"/>
  <c r="BG453"/>
  <c r="BF453"/>
  <c r="T453"/>
  <c r="R453"/>
  <c r="P453"/>
  <c r="BI451"/>
  <c r="BH451"/>
  <c r="BG451"/>
  <c r="BF451"/>
  <c r="T451"/>
  <c r="R451"/>
  <c r="P451"/>
  <c r="BI442"/>
  <c r="BH442"/>
  <c r="BG442"/>
  <c r="BF442"/>
  <c r="T442"/>
  <c r="R442"/>
  <c r="P442"/>
  <c r="BI440"/>
  <c r="BH440"/>
  <c r="BG440"/>
  <c r="BF440"/>
  <c r="T440"/>
  <c r="R440"/>
  <c r="P440"/>
  <c r="BI437"/>
  <c r="BH437"/>
  <c r="BG437"/>
  <c r="BF437"/>
  <c r="T437"/>
  <c r="R437"/>
  <c r="P437"/>
  <c r="BI435"/>
  <c r="BH435"/>
  <c r="BG435"/>
  <c r="BF435"/>
  <c r="T435"/>
  <c r="R435"/>
  <c r="P435"/>
  <c r="BI434"/>
  <c r="BH434"/>
  <c r="BG434"/>
  <c r="BF434"/>
  <c r="T434"/>
  <c r="R434"/>
  <c r="P434"/>
  <c r="BI433"/>
  <c r="BH433"/>
  <c r="BG433"/>
  <c r="BF433"/>
  <c r="T433"/>
  <c r="R433"/>
  <c r="P433"/>
  <c r="BI430"/>
  <c r="BH430"/>
  <c r="BG430"/>
  <c r="BF430"/>
  <c r="T430"/>
  <c r="R430"/>
  <c r="P430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T422"/>
  <c r="R423"/>
  <c r="R422"/>
  <c r="P423"/>
  <c r="P422"/>
  <c r="BI419"/>
  <c r="BH419"/>
  <c r="BG419"/>
  <c r="BF419"/>
  <c r="T419"/>
  <c r="R419"/>
  <c r="P419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8"/>
  <c r="BH378"/>
  <c r="BG378"/>
  <c r="BF378"/>
  <c r="T378"/>
  <c r="R378"/>
  <c r="P378"/>
  <c r="BI377"/>
  <c r="BH377"/>
  <c r="BG377"/>
  <c r="BF377"/>
  <c r="T377"/>
  <c r="R377"/>
  <c r="P377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1"/>
  <c r="BH361"/>
  <c r="BG361"/>
  <c r="BF361"/>
  <c r="T361"/>
  <c r="T360"/>
  <c r="R361"/>
  <c r="R360"/>
  <c r="P361"/>
  <c r="P360"/>
  <c r="BI358"/>
  <c r="BH358"/>
  <c r="BG358"/>
  <c r="BF358"/>
  <c r="T358"/>
  <c r="R358"/>
  <c r="P358"/>
  <c r="BI355"/>
  <c r="BH355"/>
  <c r="BG355"/>
  <c r="BF355"/>
  <c r="T355"/>
  <c r="R355"/>
  <c r="P355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12"/>
  <c r="BH212"/>
  <c r="BG212"/>
  <c r="BF212"/>
  <c r="T212"/>
  <c r="R212"/>
  <c r="P212"/>
  <c r="BI208"/>
  <c r="BH208"/>
  <c r="BG208"/>
  <c r="BF208"/>
  <c r="T208"/>
  <c r="R208"/>
  <c r="P208"/>
  <c r="BI189"/>
  <c r="BH189"/>
  <c r="BG189"/>
  <c r="BF189"/>
  <c r="T189"/>
  <c r="R189"/>
  <c r="P189"/>
  <c r="BI183"/>
  <c r="BH183"/>
  <c r="BG183"/>
  <c r="BF183"/>
  <c r="T183"/>
  <c r="R183"/>
  <c r="P183"/>
  <c r="BI180"/>
  <c r="BH180"/>
  <c r="BG180"/>
  <c r="BF180"/>
  <c r="T180"/>
  <c r="R180"/>
  <c r="P180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J127"/>
  <c r="F127"/>
  <c r="F125"/>
  <c r="E123"/>
  <c r="J91"/>
  <c r="F91"/>
  <c r="F89"/>
  <c r="E87"/>
  <c r="J24"/>
  <c r="E24"/>
  <c r="J92"/>
  <c r="J23"/>
  <c r="J18"/>
  <c r="E18"/>
  <c r="F92"/>
  <c r="J17"/>
  <c r="J12"/>
  <c r="J125"/>
  <c r="E7"/>
  <c r="E85"/>
  <c i="1" r="L90"/>
  <c r="AM90"/>
  <c r="AM89"/>
  <c r="L89"/>
  <c r="AM87"/>
  <c r="L87"/>
  <c r="L85"/>
  <c r="L84"/>
  <c i="3" r="BK234"/>
  <c r="BK157"/>
  <c r="BK369"/>
  <c r="J321"/>
  <c r="BK221"/>
  <c r="BK350"/>
  <c r="J268"/>
  <c r="BK262"/>
  <c r="BK163"/>
  <c r="BK281"/>
  <c r="BK175"/>
  <c r="J209"/>
  <c r="J163"/>
  <c r="J147"/>
  <c i="5" r="BK182"/>
  <c r="J153"/>
  <c r="J174"/>
  <c r="J141"/>
  <c r="J176"/>
  <c r="BK158"/>
  <c i="6" r="BK138"/>
  <c r="BK135"/>
  <c i="2" r="BK453"/>
  <c r="J414"/>
  <c r="BK456"/>
  <c r="J433"/>
  <c r="BK408"/>
  <c r="BK389"/>
  <c r="BK371"/>
  <c r="BK300"/>
  <c r="BK285"/>
  <c r="J252"/>
  <c r="J442"/>
  <c r="J429"/>
  <c r="BK411"/>
  <c r="J393"/>
  <c r="J398"/>
  <c r="J340"/>
  <c r="J325"/>
  <c r="J267"/>
  <c r="J235"/>
  <c r="BK134"/>
  <c r="BK398"/>
  <c r="J383"/>
  <c r="J365"/>
  <c r="J303"/>
  <c r="J358"/>
  <c r="J291"/>
  <c r="BK429"/>
  <c r="BK397"/>
  <c r="BK383"/>
  <c r="BK377"/>
  <c r="J402"/>
  <c r="J317"/>
  <c r="J285"/>
  <c r="J244"/>
  <c r="BK328"/>
  <c r="J310"/>
  <c r="BK310"/>
  <c r="BK288"/>
  <c r="BK251"/>
  <c r="J143"/>
  <c r="BK212"/>
  <c r="BK149"/>
  <c r="BK143"/>
  <c i="3" r="BK386"/>
  <c r="BK370"/>
  <c r="BK361"/>
  <c r="BK314"/>
  <c r="BK243"/>
  <c r="J190"/>
  <c r="BK132"/>
  <c r="J363"/>
  <c r="J310"/>
  <c r="BK268"/>
  <c r="BK266"/>
  <c r="BK245"/>
  <c r="J221"/>
  <c r="BK196"/>
  <c r="BK147"/>
  <c r="BK126"/>
  <c r="BK322"/>
  <c r="BK271"/>
  <c r="J200"/>
  <c r="BK363"/>
  <c r="BK355"/>
  <c r="BK307"/>
  <c r="J271"/>
  <c i="2" r="BK437"/>
  <c r="BK451"/>
  <c r="J399"/>
  <c r="BK327"/>
  <c r="J453"/>
  <c r="J426"/>
  <c r="J411"/>
  <c r="J327"/>
  <c r="BK252"/>
  <c r="J140"/>
  <c r="J170"/>
  <c r="BK350"/>
  <c r="J381"/>
  <c r="BK167"/>
  <c r="BK387"/>
  <c r="J368"/>
  <c r="BK291"/>
  <c r="J333"/>
  <c r="BK314"/>
  <c r="BK208"/>
  <c r="BK237"/>
  <c r="J157"/>
  <c i="3" r="BK368"/>
  <c r="J315"/>
  <c r="J203"/>
  <c r="J371"/>
  <c r="BK328"/>
  <c r="J265"/>
  <c r="BK228"/>
  <c r="BK184"/>
  <c r="J359"/>
  <c r="J311"/>
  <c r="BK242"/>
  <c r="J194"/>
  <c r="J277"/>
  <c r="BK287"/>
  <c r="BK212"/>
  <c r="J382"/>
  <c r="J196"/>
  <c r="J206"/>
  <c r="BK167"/>
  <c r="J144"/>
  <c i="5" r="J177"/>
  <c r="J164"/>
  <c r="BK183"/>
  <c r="BK137"/>
  <c r="J161"/>
  <c i="6" r="BK144"/>
  <c r="J128"/>
  <c i="2" r="BK433"/>
  <c r="J435"/>
  <c r="J397"/>
  <c r="J361"/>
  <c r="BK267"/>
  <c r="J434"/>
  <c r="J394"/>
  <c r="J355"/>
  <c r="J282"/>
  <c r="BK174"/>
  <c r="J241"/>
  <c r="BK381"/>
  <c r="BK189"/>
  <c r="BK423"/>
  <c r="BK382"/>
  <c r="J346"/>
  <c r="BK282"/>
  <c r="BK330"/>
  <c r="J300"/>
  <c r="BK170"/>
  <c r="J153"/>
  <c i="3" r="BK382"/>
  <c r="BK357"/>
  <c r="J246"/>
  <c r="J386"/>
  <c r="BK311"/>
  <c r="BK250"/>
  <c r="BK224"/>
  <c r="J175"/>
  <c r="J132"/>
  <c r="J343"/>
  <c r="BK232"/>
  <c r="J322"/>
  <c r="BK360"/>
  <c r="BK283"/>
  <c r="J215"/>
  <c r="J368"/>
  <c r="J234"/>
  <c r="BK231"/>
  <c r="BK180"/>
  <c r="J138"/>
  <c i="4" r="J34"/>
  <c i="1" r="AW97"/>
  <c i="5" r="BK177"/>
  <c r="BK144"/>
  <c r="J179"/>
  <c r="BK141"/>
  <c i="6" r="J142"/>
  <c i="5" r="BK135"/>
  <c r="J178"/>
  <c r="J175"/>
  <c r="BK146"/>
  <c i="6" r="J138"/>
  <c r="BK125"/>
  <c r="J144"/>
  <c r="J125"/>
  <c i="2" r="J440"/>
  <c r="BK417"/>
  <c r="BK399"/>
  <c r="J437"/>
  <c r="BK430"/>
  <c r="BK405"/>
  <c r="BK393"/>
  <c r="J375"/>
  <c r="BK298"/>
  <c r="BK275"/>
  <c r="J451"/>
  <c r="BK435"/>
  <c r="J423"/>
  <c r="J405"/>
  <c r="J386"/>
  <c r="J350"/>
  <c r="J288"/>
  <c r="BK255"/>
  <c r="J208"/>
  <c r="J137"/>
  <c r="J212"/>
  <c r="J388"/>
  <c r="BK368"/>
  <c r="BK336"/>
  <c r="BK269"/>
  <c r="BK355"/>
  <c r="BK279"/>
  <c r="BK414"/>
  <c r="BK442"/>
  <c r="BK426"/>
  <c r="J408"/>
  <c r="BK434"/>
  <c r="J396"/>
  <c r="BK378"/>
  <c r="J377"/>
  <c r="BK358"/>
  <c r="BK294"/>
  <c r="J456"/>
  <c r="BK440"/>
  <c r="J430"/>
  <c r="J417"/>
  <c r="BK396"/>
  <c r="BK365"/>
  <c r="J328"/>
  <c r="BK271"/>
  <c r="J237"/>
  <c r="J189"/>
  <c r="J279"/>
  <c r="J395"/>
  <c r="J382"/>
  <c r="BK346"/>
  <c r="J307"/>
  <c r="J387"/>
  <c r="BK361"/>
  <c r="BK259"/>
  <c r="BK419"/>
  <c r="BK395"/>
  <c r="J378"/>
  <c r="J354"/>
  <c r="J330"/>
  <c r="J298"/>
  <c r="BK241"/>
  <c r="J336"/>
  <c r="J314"/>
  <c r="BK307"/>
  <c r="J271"/>
  <c r="BK235"/>
  <c r="BK153"/>
  <c r="BK244"/>
  <c r="BK183"/>
  <c r="J167"/>
  <c r="BK140"/>
  <c i="3" r="J373"/>
  <c r="J366"/>
  <c r="J356"/>
  <c r="BK310"/>
  <c r="J266"/>
  <c r="BK215"/>
  <c r="BK183"/>
  <c r="J370"/>
  <c r="J362"/>
  <c r="J307"/>
  <c r="J262"/>
  <c r="BK246"/>
  <c r="BK233"/>
  <c r="BK206"/>
  <c r="J161"/>
  <c r="BK144"/>
  <c r="J379"/>
  <c r="J350"/>
  <c r="BK315"/>
  <c r="BK277"/>
  <c r="J231"/>
  <c r="J369"/>
  <c r="BK352"/>
  <c r="J284"/>
  <c r="BK364"/>
  <c r="J352"/>
  <c r="J281"/>
  <c r="BK244"/>
  <c r="BK209"/>
  <c r="J180"/>
  <c r="J126"/>
  <c r="BK367"/>
  <c r="J256"/>
  <c r="BK236"/>
  <c r="J227"/>
  <c r="BK194"/>
  <c r="J178"/>
  <c r="BK153"/>
  <c r="BK141"/>
  <c i="4" r="F37"/>
  <c i="1" r="BD97"/>
  <c i="5" r="BK174"/>
  <c r="BK157"/>
  <c r="J148"/>
  <c r="J180"/>
  <c r="J150"/>
  <c r="J137"/>
  <c r="J183"/>
  <c r="BK148"/>
  <c r="BK164"/>
  <c r="J144"/>
  <c i="6" r="J132"/>
  <c r="J148"/>
  <c r="BK126"/>
  <c r="BK132"/>
  <c i="2" r="J180"/>
  <c r="J251"/>
  <c r="BK402"/>
  <c r="BK375"/>
  <c r="BK321"/>
  <c r="BK388"/>
  <c r="J321"/>
  <c r="J255"/>
  <c r="BK137"/>
  <c r="BK146"/>
  <c r="J149"/>
  <c r="J134"/>
  <c r="BK164"/>
  <c r="BK386"/>
  <c r="BK325"/>
  <c r="J183"/>
  <c r="BK303"/>
  <c r="J275"/>
  <c r="J164"/>
  <c r="J174"/>
  <c r="J146"/>
  <c i="3" r="BK362"/>
  <c r="BK299"/>
  <c r="J199"/>
  <c r="BK379"/>
  <c r="J287"/>
  <c r="J236"/>
  <c r="BK203"/>
  <c r="BK150"/>
  <c r="J364"/>
  <c r="BK318"/>
  <c r="J235"/>
  <c r="J354"/>
  <c r="BK354"/>
  <c r="J245"/>
  <c r="J170"/>
  <c r="J318"/>
  <c r="J233"/>
  <c r="BK200"/>
  <c r="J141"/>
  <c i="4" r="BK121"/>
  <c i="5" r="BK178"/>
  <c r="J158"/>
  <c r="J157"/>
  <c r="J135"/>
  <c r="BK151"/>
  <c i="6" r="J146"/>
  <c r="BK127"/>
  <c r="BK129"/>
  <c i="2" r="J389"/>
  <c r="J343"/>
  <c r="J419"/>
  <c r="BK340"/>
  <c r="BK157"/>
  <c r="BK394"/>
  <c r="J371"/>
  <c r="BK354"/>
  <c r="J259"/>
  <c r="BK343"/>
  <c r="BK317"/>
  <c r="BK333"/>
  <c r="J294"/>
  <c r="J269"/>
  <c r="BK180"/>
  <c i="1" r="AS94"/>
  <c i="3" r="J375"/>
  <c r="J365"/>
  <c r="BK343"/>
  <c r="BK289"/>
  <c r="BK227"/>
  <c r="J184"/>
  <c r="BK366"/>
  <c r="BK359"/>
  <c r="J299"/>
  <c r="BK261"/>
  <c r="J244"/>
  <c r="BK218"/>
  <c r="J191"/>
  <c r="J153"/>
  <c r="BK373"/>
  <c r="J357"/>
  <c r="J314"/>
  <c r="J250"/>
  <c r="BK356"/>
  <c r="BK280"/>
  <c r="J355"/>
  <c r="BK284"/>
  <c r="J167"/>
  <c r="BK375"/>
  <c r="J261"/>
  <c r="J218"/>
  <c r="J232"/>
  <c r="J224"/>
  <c r="J183"/>
  <c r="J157"/>
  <c r="J150"/>
  <c i="4" r="F36"/>
  <c i="1" r="BC97"/>
  <c i="5" r="BK176"/>
  <c r="BK161"/>
  <c r="BK185"/>
  <c r="BK153"/>
  <c r="J185"/>
  <c r="J146"/>
  <c i="6" r="BK148"/>
  <c r="BK128"/>
  <c r="BK146"/>
  <c r="J127"/>
  <c i="3" r="BK371"/>
  <c r="J360"/>
  <c r="BK320"/>
  <c r="BK256"/>
  <c r="BK178"/>
  <c r="BK365"/>
  <c r="BK358"/>
  <c r="J283"/>
  <c r="BK258"/>
  <c r="BK235"/>
  <c r="J212"/>
  <c r="BK170"/>
  <c r="BK138"/>
  <c r="J367"/>
  <c r="J328"/>
  <c r="J289"/>
  <c r="J258"/>
  <c r="BK199"/>
  <c r="J358"/>
  <c r="BK321"/>
  <c r="J361"/>
  <c r="J320"/>
  <c r="BK265"/>
  <c r="J243"/>
  <c r="BK191"/>
  <c r="BK123"/>
  <c r="J280"/>
  <c r="J228"/>
  <c r="J242"/>
  <c r="BK190"/>
  <c r="BK161"/>
  <c r="J123"/>
  <c i="4" r="J121"/>
  <c r="F35"/>
  <c i="1" r="BB97"/>
  <c i="5" r="BK150"/>
  <c r="J182"/>
  <c r="J151"/>
  <c r="J139"/>
  <c r="BK180"/>
  <c r="BK175"/>
  <c r="BK179"/>
  <c r="BK139"/>
  <c i="6" r="J129"/>
  <c r="J135"/>
  <c r="BK142"/>
  <c r="J126"/>
  <c i="2" l="1" r="P133"/>
  <c r="P278"/>
  <c r="P326"/>
  <c r="P364"/>
  <c r="T410"/>
  <c r="BK436"/>
  <c r="J436"/>
  <c r="J109"/>
  <c r="T133"/>
  <c r="P313"/>
  <c r="BK326"/>
  <c r="J326"/>
  <c r="J102"/>
  <c r="R364"/>
  <c r="R410"/>
  <c r="R425"/>
  <c r="R436"/>
  <c r="T278"/>
  <c r="BK320"/>
  <c r="J320"/>
  <c r="J101"/>
  <c r="R320"/>
  <c r="BK425"/>
  <c r="J425"/>
  <c r="J108"/>
  <c i="3" r="P122"/>
  <c r="P121"/>
  <c r="P120"/>
  <c i="1" r="AU96"/>
  <c i="3" r="P374"/>
  <c i="2" r="R278"/>
  <c r="T326"/>
  <c r="P410"/>
  <c r="T425"/>
  <c i="3" r="BK122"/>
  <c r="J122"/>
  <c r="J98"/>
  <c r="BK374"/>
  <c r="J374"/>
  <c r="J100"/>
  <c i="5" r="BK163"/>
  <c i="2" r="R133"/>
  <c r="BK313"/>
  <c r="J313"/>
  <c r="J100"/>
  <c r="R326"/>
  <c r="T364"/>
  <c r="P436"/>
  <c i="3" r="T122"/>
  <c r="T121"/>
  <c r="T120"/>
  <c r="T374"/>
  <c i="5" r="BK140"/>
  <c r="J140"/>
  <c r="J101"/>
  <c r="T140"/>
  <c r="T133"/>
  <c r="T132"/>
  <c r="P149"/>
  <c r="T156"/>
  <c r="P163"/>
  <c r="T181"/>
  <c r="P140"/>
  <c r="BK149"/>
  <c r="J149"/>
  <c r="J104"/>
  <c r="T149"/>
  <c r="P156"/>
  <c r="R163"/>
  <c r="P181"/>
  <c i="2" r="BK133"/>
  <c r="J133"/>
  <c r="J98"/>
  <c r="BK278"/>
  <c r="J278"/>
  <c r="J99"/>
  <c r="R313"/>
  <c r="T313"/>
  <c r="P320"/>
  <c r="T320"/>
  <c r="BK364"/>
  <c r="J364"/>
  <c r="J104"/>
  <c r="BK410"/>
  <c r="J410"/>
  <c r="J105"/>
  <c r="P425"/>
  <c r="P424"/>
  <c r="T436"/>
  <c i="3" r="R122"/>
  <c r="R121"/>
  <c r="R120"/>
  <c r="R374"/>
  <c i="5" r="R140"/>
  <c r="R133"/>
  <c r="R149"/>
  <c r="BK156"/>
  <c r="J156"/>
  <c r="J106"/>
  <c r="R156"/>
  <c r="T163"/>
  <c r="T162"/>
  <c r="BK181"/>
  <c r="J181"/>
  <c r="J111"/>
  <c r="R181"/>
  <c i="6" r="BK124"/>
  <c r="J124"/>
  <c r="J98"/>
  <c r="P124"/>
  <c r="P123"/>
  <c r="P122"/>
  <c i="1" r="AU99"/>
  <c i="6" r="R124"/>
  <c r="R123"/>
  <c r="R122"/>
  <c r="T124"/>
  <c r="T123"/>
  <c r="T122"/>
  <c i="2" r="BK455"/>
  <c r="J455"/>
  <c r="J111"/>
  <c r="BK360"/>
  <c r="J360"/>
  <c r="J103"/>
  <c i="5" r="BK134"/>
  <c r="J134"/>
  <c r="J98"/>
  <c r="BK138"/>
  <c r="J138"/>
  <c r="J100"/>
  <c r="BK152"/>
  <c r="J152"/>
  <c r="J105"/>
  <c r="BK145"/>
  <c r="J145"/>
  <c r="J102"/>
  <c r="BK147"/>
  <c r="J147"/>
  <c r="J103"/>
  <c r="BK184"/>
  <c r="J184"/>
  <c r="J112"/>
  <c i="2" r="BK422"/>
  <c r="J422"/>
  <c r="J106"/>
  <c i="3" r="BK372"/>
  <c r="J372"/>
  <c r="J99"/>
  <c i="4" r="BK120"/>
  <c r="J120"/>
  <c r="J98"/>
  <c i="5" r="BK136"/>
  <c r="J136"/>
  <c r="J99"/>
  <c r="BK160"/>
  <c r="J160"/>
  <c r="J108"/>
  <c i="6" r="BK141"/>
  <c r="J141"/>
  <c r="J99"/>
  <c r="BK143"/>
  <c r="J143"/>
  <c r="J100"/>
  <c r="BK145"/>
  <c r="J145"/>
  <c r="J101"/>
  <c r="BK147"/>
  <c r="J147"/>
  <c r="J102"/>
  <c i="5" r="J163"/>
  <c r="J110"/>
  <c i="6" r="F92"/>
  <c r="J119"/>
  <c r="J89"/>
  <c r="BE125"/>
  <c r="BE126"/>
  <c r="BE135"/>
  <c r="E85"/>
  <c r="BE127"/>
  <c r="BE128"/>
  <c r="BE129"/>
  <c r="BE144"/>
  <c r="BE146"/>
  <c r="BE132"/>
  <c r="BE138"/>
  <c r="BE142"/>
  <c r="BE148"/>
  <c i="5" r="BE157"/>
  <c r="BE174"/>
  <c r="BE175"/>
  <c r="BE180"/>
  <c r="BE139"/>
  <c r="BE141"/>
  <c r="BE150"/>
  <c r="BE153"/>
  <c r="BE161"/>
  <c r="BE164"/>
  <c r="BE176"/>
  <c r="BE177"/>
  <c r="BE183"/>
  <c r="BE185"/>
  <c r="E85"/>
  <c r="J89"/>
  <c r="F92"/>
  <c r="J92"/>
  <c r="BE135"/>
  <c r="BE137"/>
  <c r="BE146"/>
  <c r="BE151"/>
  <c r="BE178"/>
  <c r="BE179"/>
  <c r="BE182"/>
  <c r="BE144"/>
  <c r="BE148"/>
  <c r="BE158"/>
  <c i="4" r="J92"/>
  <c r="E85"/>
  <c r="BE121"/>
  <c r="J89"/>
  <c r="F92"/>
  <c i="3" r="BE153"/>
  <c r="BE157"/>
  <c r="BE161"/>
  <c r="BE163"/>
  <c r="F92"/>
  <c r="BE123"/>
  <c r="BE144"/>
  <c r="BE150"/>
  <c r="BE167"/>
  <c r="BE175"/>
  <c r="BE180"/>
  <c r="BE199"/>
  <c r="BE221"/>
  <c r="BE234"/>
  <c r="J92"/>
  <c r="BE236"/>
  <c r="BE283"/>
  <c r="BE311"/>
  <c r="BE314"/>
  <c r="BE320"/>
  <c r="BE328"/>
  <c r="BE352"/>
  <c r="BE354"/>
  <c r="BE369"/>
  <c r="E110"/>
  <c r="BE147"/>
  <c r="BE183"/>
  <c r="BE194"/>
  <c r="BE200"/>
  <c r="BE224"/>
  <c r="BE265"/>
  <c r="BE268"/>
  <c r="BE310"/>
  <c r="BE315"/>
  <c r="BE318"/>
  <c r="BE361"/>
  <c r="BE362"/>
  <c r="BE366"/>
  <c r="BE191"/>
  <c r="BE196"/>
  <c r="BE203"/>
  <c r="BE215"/>
  <c r="BE218"/>
  <c r="BE228"/>
  <c r="BE243"/>
  <c r="BE244"/>
  <c r="BE246"/>
  <c r="BE256"/>
  <c r="BE258"/>
  <c r="BE266"/>
  <c r="BE287"/>
  <c r="BE321"/>
  <c r="BE322"/>
  <c r="BE343"/>
  <c r="BE357"/>
  <c r="BE358"/>
  <c r="BE360"/>
  <c r="BE363"/>
  <c r="BE368"/>
  <c r="BE370"/>
  <c r="BE371"/>
  <c r="J114"/>
  <c r="BE138"/>
  <c r="BE141"/>
  <c r="BE178"/>
  <c r="BE227"/>
  <c r="BE231"/>
  <c r="BE232"/>
  <c r="BE235"/>
  <c r="BE250"/>
  <c r="BE261"/>
  <c r="BE271"/>
  <c r="BE277"/>
  <c r="BE284"/>
  <c r="BE289"/>
  <c r="BE350"/>
  <c r="BE355"/>
  <c r="BE367"/>
  <c r="BE375"/>
  <c r="BE386"/>
  <c r="BE126"/>
  <c r="BE132"/>
  <c r="BE170"/>
  <c r="BE184"/>
  <c r="BE190"/>
  <c r="BE206"/>
  <c r="BE209"/>
  <c r="BE212"/>
  <c r="BE233"/>
  <c r="BE242"/>
  <c r="BE245"/>
  <c r="BE262"/>
  <c r="BE280"/>
  <c r="BE281"/>
  <c r="BE299"/>
  <c r="BE307"/>
  <c r="BE356"/>
  <c r="BE359"/>
  <c r="BE364"/>
  <c r="BE365"/>
  <c r="BE373"/>
  <c r="BE379"/>
  <c r="BE382"/>
  <c i="2" r="J89"/>
  <c r="E121"/>
  <c r="F128"/>
  <c r="BE137"/>
  <c r="BE153"/>
  <c r="BE164"/>
  <c r="BE267"/>
  <c r="BE174"/>
  <c r="BE244"/>
  <c r="BE251"/>
  <c r="BE134"/>
  <c r="BE170"/>
  <c r="BE183"/>
  <c r="BE241"/>
  <c r="BE252"/>
  <c r="BE275"/>
  <c r="BE300"/>
  <c r="BE314"/>
  <c r="BE330"/>
  <c r="BE381"/>
  <c r="BE294"/>
  <c r="BE307"/>
  <c r="BE328"/>
  <c r="BE386"/>
  <c r="BE235"/>
  <c r="BE333"/>
  <c r="BE340"/>
  <c r="BE365"/>
  <c r="BE382"/>
  <c r="BE395"/>
  <c r="BE399"/>
  <c r="BE411"/>
  <c r="BE426"/>
  <c r="J128"/>
  <c r="BE140"/>
  <c r="BE143"/>
  <c r="BE146"/>
  <c r="BE149"/>
  <c r="BE189"/>
  <c r="BE237"/>
  <c r="BE271"/>
  <c r="BE303"/>
  <c r="BE310"/>
  <c r="BE321"/>
  <c r="BE325"/>
  <c r="BE354"/>
  <c r="BE394"/>
  <c r="BE167"/>
  <c r="BE180"/>
  <c r="BE208"/>
  <c r="BE212"/>
  <c r="BE259"/>
  <c r="BE282"/>
  <c r="BE327"/>
  <c r="BE358"/>
  <c r="BE361"/>
  <c r="BE378"/>
  <c r="BE402"/>
  <c r="BE157"/>
  <c r="BE269"/>
  <c r="BE285"/>
  <c r="BE419"/>
  <c r="BE298"/>
  <c r="BE317"/>
  <c r="BE368"/>
  <c r="BE371"/>
  <c r="BE389"/>
  <c r="BE396"/>
  <c r="BE405"/>
  <c r="BE408"/>
  <c r="BE414"/>
  <c r="BE417"/>
  <c r="BE429"/>
  <c r="BE437"/>
  <c r="BE255"/>
  <c r="BE279"/>
  <c r="BE288"/>
  <c r="BE291"/>
  <c r="BE336"/>
  <c r="BE343"/>
  <c r="BE346"/>
  <c r="BE350"/>
  <c r="BE355"/>
  <c r="BE375"/>
  <c r="BE377"/>
  <c r="BE383"/>
  <c r="BE387"/>
  <c r="BE388"/>
  <c r="BE393"/>
  <c r="BE397"/>
  <c r="BE423"/>
  <c r="BE434"/>
  <c r="BE442"/>
  <c r="BE451"/>
  <c r="BE453"/>
  <c r="BE398"/>
  <c r="BE430"/>
  <c r="BE433"/>
  <c r="BE435"/>
  <c r="BE440"/>
  <c r="BE456"/>
  <c r="J34"/>
  <c i="1" r="AW95"/>
  <c i="6" r="F36"/>
  <c i="1" r="BC99"/>
  <c i="2" r="F37"/>
  <c i="1" r="BD95"/>
  <c i="5" r="F37"/>
  <c i="1" r="BD98"/>
  <c i="6" r="J34"/>
  <c i="1" r="AW99"/>
  <c i="3" r="F35"/>
  <c i="1" r="BB96"/>
  <c i="3" r="F36"/>
  <c i="1" r="BC96"/>
  <c i="2" r="F34"/>
  <c i="1" r="BA95"/>
  <c i="2" r="F36"/>
  <c i="1" r="BC95"/>
  <c i="6" r="F35"/>
  <c i="1" r="BB99"/>
  <c i="3" r="F37"/>
  <c i="1" r="BD96"/>
  <c i="3" r="F34"/>
  <c i="1" r="BA96"/>
  <c i="2" r="F35"/>
  <c i="1" r="BB95"/>
  <c i="4" r="J33"/>
  <c i="1" r="AV97"/>
  <c r="AT97"/>
  <c i="5" r="J34"/>
  <c i="1" r="AW98"/>
  <c i="5" r="F36"/>
  <c i="1" r="BC98"/>
  <c i="6" r="F37"/>
  <c i="1" r="BD99"/>
  <c i="4" r="F34"/>
  <c i="1" r="BA97"/>
  <c i="5" r="F35"/>
  <c i="1" r="BB98"/>
  <c i="5" r="F34"/>
  <c i="1" r="BA98"/>
  <c i="6" r="F34"/>
  <c i="1" r="BA99"/>
  <c i="3" r="J34"/>
  <c i="1" r="AW96"/>
  <c i="2" l="1" r="T424"/>
  <c i="5" r="R162"/>
  <c r="R132"/>
  <c i="2" r="R424"/>
  <c i="5" r="BK162"/>
  <c r="J162"/>
  <c r="J109"/>
  <c i="2" r="BK132"/>
  <c i="5" r="P133"/>
  <c i="2" r="P132"/>
  <c r="P131"/>
  <c i="1" r="AU95"/>
  <c i="5" r="P162"/>
  <c i="2" r="R132"/>
  <c r="R131"/>
  <c r="T132"/>
  <c r="T131"/>
  <c r="BK424"/>
  <c r="J424"/>
  <c r="J107"/>
  <c i="3" r="BK121"/>
  <c r="J121"/>
  <c r="J97"/>
  <c i="2" r="BK454"/>
  <c r="J454"/>
  <c r="J110"/>
  <c i="4" r="BK119"/>
  <c r="J119"/>
  <c r="J97"/>
  <c i="5" r="BK159"/>
  <c r="J159"/>
  <c r="J107"/>
  <c i="6" r="BK123"/>
  <c r="J123"/>
  <c r="J97"/>
  <c i="3" r="J33"/>
  <c i="1" r="AV96"/>
  <c r="AT96"/>
  <c i="2" r="F33"/>
  <c i="1" r="AZ95"/>
  <c i="2" r="J33"/>
  <c i="1" r="AV95"/>
  <c r="AT95"/>
  <c i="4" r="F33"/>
  <c i="1" r="AZ97"/>
  <c i="6" r="F33"/>
  <c i="1" r="AZ99"/>
  <c r="BC94"/>
  <c r="W32"/>
  <c i="5" r="F33"/>
  <c i="1" r="AZ98"/>
  <c i="5" r="J33"/>
  <c i="1" r="AV98"/>
  <c r="AT98"/>
  <c i="3" r="F33"/>
  <c i="1" r="AZ96"/>
  <c i="6" r="J33"/>
  <c i="1" r="AV99"/>
  <c r="AT99"/>
  <c r="BA94"/>
  <c r="W30"/>
  <c r="BD94"/>
  <c r="W33"/>
  <c r="BB94"/>
  <c r="AX94"/>
  <c i="5" l="1" r="P132"/>
  <c i="1" r="AU98"/>
  <c i="2" r="BK131"/>
  <c r="J131"/>
  <c r="J96"/>
  <c i="5" r="BK133"/>
  <c r="BK132"/>
  <c r="J132"/>
  <c r="J96"/>
  <c i="3" r="BK120"/>
  <c r="J120"/>
  <c r="J96"/>
  <c i="2" r="J132"/>
  <c r="J97"/>
  <c i="4" r="BK118"/>
  <c r="J118"/>
  <c r="J96"/>
  <c i="6" r="BK122"/>
  <c r="J122"/>
  <c r="J96"/>
  <c i="1" r="AU94"/>
  <c r="AW94"/>
  <c r="AK30"/>
  <c r="AY94"/>
  <c r="W31"/>
  <c r="AZ94"/>
  <c r="W29"/>
  <c i="5" l="1" r="J133"/>
  <c r="J97"/>
  <c r="J30"/>
  <c i="1" r="AG98"/>
  <c i="6" r="J30"/>
  <c i="1" r="AG99"/>
  <c i="4" r="J30"/>
  <c i="1" r="AG97"/>
  <c r="AN97"/>
  <c i="2" r="J30"/>
  <c i="1" r="AG95"/>
  <c i="3" r="J30"/>
  <c i="1" r="AG96"/>
  <c r="AV94"/>
  <c r="AK29"/>
  <c i="6" l="1" r="J39"/>
  <c i="3" r="J39"/>
  <c i="2" r="J39"/>
  <c i="4" r="J39"/>
  <c i="5" r="J39"/>
  <c i="1" r="AN96"/>
  <c r="AN95"/>
  <c r="AN98"/>
  <c r="AN99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<sst xmlns="http://schemas.openxmlformats.org/spreadsheetml/2006/main">
  <si>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</si>
  <si>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</si>
  <si>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</si>
  <si>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</si>
  <si>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</si>
  <si>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{2b902785-d955-4b39-b050-be0874e22597}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</si>
  <si>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</si>
  <si>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</si>
  <si>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</si>
  <si>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</si>
  <si>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</si>
  <si>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</si>
  <si>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</si>
  <si>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</si>
  <si>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2025056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</si>
  <si>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</si>
  <si>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</si>
  <si>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hřiště Školní, sídliště Králův Háj</t>
  </si>
  <si>
    <t>KSO:</t>
  </si>
  <si>
    <t>CC-CZ:</t>
  </si>
  <si>
    <t>Místo:</t>
  </si>
  <si>
    <t>Liberec, ulice Školní</t>
  </si>
  <si>
    <t>Datum:</t>
  </si>
  <si>
    <t>3. 5. 2025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</si>
  <si>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</si>
  <si>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</si>
  <si>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</si>
  <si>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</si>
  <si>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</si>
  <si>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</si>
  <si>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</si>
  <si>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 xml:space="preserve">Kancelář architektury města Liberec 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</si>
  <si>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</si>
  <si>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</si>
  <si>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</si>
  <si>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</si>
  <si>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</si>
  <si>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</si>
  <si>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</si>
  <si>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</si>
  <si>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</si>
  <si>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</si>
  <si>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</si>
  <si>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</si>
  <si>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</si>
  <si>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</si>
  <si>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</si>
  <si>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</si>
  <si>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</si>
  <si>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</si>
  <si>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</si>
  <si>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</si>
  <si>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</si>
  <si>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</si>
  <si>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</si>
  <si>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</si>
  <si>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</si>
  <si>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</si>
  <si>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</si>
  <si>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</si>
  <si>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</si>
  <si>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</si>
  <si>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</si>
  <si>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</si>
  <si>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</si>
  <si>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</si>
  <si>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</si>
  <si>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</si>
  <si>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</si>
  <si>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</si>
  <si>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</si>
  <si>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</si>
  <si>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</si>
  <si>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</si>
  <si>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</si>
  <si>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</si>
  <si>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</si>
  <si>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</si>
  <si>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</si>
  <si>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</si>
  <si>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</si>
  <si>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801.1</t>
  </si>
  <si>
    <t>Architektonické řešení</t>
  </si>
  <si>
    <t>STA</t>
  </si>
  <si>
    <t>1</t>
  </si>
  <si>
    <t>{1e6fca01-5a1d-45d4-887f-81f3e8d38f8f}</t>
  </si>
  <si>
    <t>2</t>
  </si>
  <si>
    <t>SO 801.2</t>
  </si>
  <si>
    <t>Krajinářské řešení</t>
  </si>
  <si>
    <t>{b9433a45-c11c-488c-b3cd-74a23f93ac01}</t>
  </si>
  <si>
    <t>SO 801.6</t>
  </si>
  <si>
    <t>Grafika hřiště</t>
  </si>
  <si>
    <t>{3d7d79aa-0475-4e68-8ede-266cbc714845}</t>
  </si>
  <si>
    <t>SO 701</t>
  </si>
  <si>
    <t>Multifunkční herní prvek</t>
  </si>
  <si>
    <t>{0adf7b62-f4ff-4275-aba8-56fbc1399eda}</t>
  </si>
  <si>
    <t>VRN</t>
  </si>
  <si>
    <t>Vedlejší rozpočtové náklady</t>
  </si>
  <si>
    <t>{a58e948f-2806-4494-8f47-702feb5be333}</t>
  </si>
  <si>
    <t>KRYCÍ LIST SOUPISU PRACÍ</t>
  </si>
  <si>
    <t>Objekt:</t>
  </si>
  <si>
    <t>SO 801.1 - Architektonické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</si>
  <si>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</si>
  <si>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</si>
  <si>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</si>
  <si>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</si>
  <si>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</si>
  <si>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</si>
  <si>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</si>
  <si>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</si>
  <si>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</si>
  <si>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</si>
  <si>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</si>
  <si>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</si>
  <si>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</si>
  <si>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</si>
  <si>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</si>
  <si>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</si>
  <si>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</si>
  <si>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783 - Dokončovací práce - nátěry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</si>
  <si>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</si>
  <si>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</si>
  <si>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</si>
  <si>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</si>
  <si>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</si>
  <si>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</si>
  <si>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</si>
  <si>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</si>
  <si>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</si>
  <si>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</si>
  <si>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</si>
  <si>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</si>
  <si>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</si>
  <si>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</si>
  <si>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</si>
  <si>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</si>
  <si>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</si>
  <si>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</si>
  <si>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</si>
  <si>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</si>
  <si>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</si>
  <si>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</si>
  <si>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</si>
  <si>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4</t>
  </si>
  <si>
    <t>586083216</t>
  </si>
  <si>
    <t>VV</t>
  </si>
  <si>
    <t>odstranění keřů a náletů ze zídky</t>
  </si>
  <si>
    <t>6</t>
  </si>
  <si>
    <t>111211201</t>
  </si>
  <si>
    <t>Odstranění křovin a stromů průměru kmene do 100 mm i s kořeny sklonu terénu přes 1:5 ručně</t>
  </si>
  <si>
    <t>-1926922249</t>
  </si>
  <si>
    <t>odstranění keřů (nevhodných dřevin)</t>
  </si>
  <si>
    <t>14,3</t>
  </si>
  <si>
    <t>3</t>
  </si>
  <si>
    <t>112151012</t>
  </si>
  <si>
    <t>Volné kácení stromů s rozřezáním a odvětvením D kmene přes 200 do 300 mm</t>
  </si>
  <si>
    <t>kus</t>
  </si>
  <si>
    <t>1842082503</t>
  </si>
  <si>
    <t>1strom - vícekmen (obv.80+87+82+80cm, tj. průměr kmene 25+27+26+25)</t>
  </si>
  <si>
    <t>112201115</t>
  </si>
  <si>
    <t>Odstranění pařezů D přes 0,5 do 0,6 m v rovině a svahu do 1:5 s odklizením do 20 m a zasypáním jámy</t>
  </si>
  <si>
    <t>2107163144</t>
  </si>
  <si>
    <t>1strom - vícekmen</t>
  </si>
  <si>
    <t>5</t>
  </si>
  <si>
    <t>113203111</t>
  </si>
  <si>
    <t>Vytrhání obrub z dlažebních kostek</t>
  </si>
  <si>
    <t>m</t>
  </si>
  <si>
    <t>119353249</t>
  </si>
  <si>
    <t>pro zpětnou montáž obruby (snížení o 60 mm)</t>
  </si>
  <si>
    <t>14</t>
  </si>
  <si>
    <t>121112003</t>
  </si>
  <si>
    <t>Sejmutí ornice tl vrstvy do 200 mm ručně</t>
  </si>
  <si>
    <t>-1152717179</t>
  </si>
  <si>
    <t xml:space="preserve">maloplošná uprava terénu </t>
  </si>
  <si>
    <t>tvarování podkladu pro prvky - lavičky mimo mlatovou plochu</t>
  </si>
  <si>
    <t>7</t>
  </si>
  <si>
    <t>121151113</t>
  </si>
  <si>
    <t>Sejmutí ornice plochy do 500 m2 tl vrstvy do 200 mm strojně</t>
  </si>
  <si>
    <t>-254690341</t>
  </si>
  <si>
    <t xml:space="preserve">Sejmutí ornice  (do hl 150mm)</t>
  </si>
  <si>
    <t>zpevněná mlatová plocha, dopadové plochy, plochy pod skluzavkou a schody, s přesunem na deponii v místě</t>
  </si>
  <si>
    <t>194</t>
  </si>
  <si>
    <t>8</t>
  </si>
  <si>
    <t>122251101</t>
  </si>
  <si>
    <t>Odkopávky a prokopávky nezapažené v hornině třídy těžitelnosti I skupiny 3 objem do 20 m3 strojně</t>
  </si>
  <si>
    <t>m3</t>
  </si>
  <si>
    <t>-1360026275</t>
  </si>
  <si>
    <t>mlatová zpevněná plocha</t>
  </si>
  <si>
    <t>objem po sejmutí ornice tl. 150 mm</t>
  </si>
  <si>
    <t>129*(0,25-0,15)</t>
  </si>
  <si>
    <t>odkop pro zemní tramolínu</t>
  </si>
  <si>
    <t>6,02*1,66*(0,64-0,15)</t>
  </si>
  <si>
    <t>Součet</t>
  </si>
  <si>
    <t>9</t>
  </si>
  <si>
    <t>131111332</t>
  </si>
  <si>
    <t>Vrtání jamek pro plotové sloupky D přes 100 do 200 mm ručně s motorovým vrtákem</t>
  </si>
  <si>
    <t>193678820</t>
  </si>
  <si>
    <t>pro kotvení zábradlí terénních stupńů</t>
  </si>
  <si>
    <t>8*0,8</t>
  </si>
  <si>
    <t>10</t>
  </si>
  <si>
    <t>131213701</t>
  </si>
  <si>
    <t>Hloubení nezapažených jam v soudržných horninách třídy těžitelnosti I skupiny 3 ručně</t>
  </si>
  <si>
    <t>-1095722393</t>
  </si>
  <si>
    <t xml:space="preserve">terénní stupně </t>
  </si>
  <si>
    <t>11</t>
  </si>
  <si>
    <t>132212131</t>
  </si>
  <si>
    <t>Hloubení nezapažených rýh šířky do 800 mm v soudržných horninách třídy těžitelnosti I skupiny 3 ručně</t>
  </si>
  <si>
    <t>-1977687750</t>
  </si>
  <si>
    <t>výkopy pro základové patky</t>
  </si>
  <si>
    <t>skluzavka (2000 x 500 x 800mm )x3 výkopek použít pro finalní zásyp herního prvku- skluzavky</t>
  </si>
  <si>
    <t>3*2*0,5*0,8</t>
  </si>
  <si>
    <t>132251101</t>
  </si>
  <si>
    <t>Hloubení rýh nezapažených š do 800 mm v hornině třídy těžitelnosti I skupiny 3 objem do 20 m3 strojně</t>
  </si>
  <si>
    <t>-1413949238</t>
  </si>
  <si>
    <t>"patky pod dubovou obrubu cca á 0,5 m"</t>
  </si>
  <si>
    <t>58*0,25*(0,31+0,14)/2</t>
  </si>
  <si>
    <t>svodnice + odvodnění z asfaltu na novou perkovou plochu</t>
  </si>
  <si>
    <t>(4+10)*0,35*0,5</t>
  </si>
  <si>
    <t>13</t>
  </si>
  <si>
    <t>162201400-R</t>
  </si>
  <si>
    <t>Odvoz a likvidace dřevní hmoty s rozřezáním, štěpkováním a ostatního biologicky rozložitelného materiálu a uložením na deponii města</t>
  </si>
  <si>
    <t>kpl</t>
  </si>
  <si>
    <t>-1620773882</t>
  </si>
  <si>
    <t>stromy, pařezy, nálety apod.</t>
  </si>
  <si>
    <t>162351103</t>
  </si>
  <si>
    <t>Vodorovné přemístění přes 50 do 500 m výkopku/sypaniny z horniny třídy těžitelnosti I skupiny 1 až 3</t>
  </si>
  <si>
    <t>1789354918</t>
  </si>
  <si>
    <t>ornice po sejmutí na mezideponii v místě</t>
  </si>
  <si>
    <t>19,4</t>
  </si>
  <si>
    <t>ornice z mezideponii v místě prozpětné použití</t>
  </si>
  <si>
    <t>15</t>
  </si>
  <si>
    <t>162751117</t>
  </si>
  <si>
    <t>Vodorovné přemístění přes 9 000 do 10000 m výkopku/sypaniny z horniny třídy těžitelnosti I skupiny 1 až 3</t>
  </si>
  <si>
    <t>413433994</t>
  </si>
  <si>
    <t>odvoz na skládku</t>
  </si>
  <si>
    <t>houpačka</t>
  </si>
  <si>
    <t>39*0,15</t>
  </si>
  <si>
    <t>dopadová plocha - EPDM</t>
  </si>
  <si>
    <t>7*0,15</t>
  </si>
  <si>
    <t>ostatní odkopy (ostaní prvky) - odhad 5m3</t>
  </si>
  <si>
    <t>16</t>
  </si>
  <si>
    <t>166111101</t>
  </si>
  <si>
    <t>Přehození neulehlého výkopku z horniny třídy těžitelnosti I skupiny 1 až 3 ručně</t>
  </si>
  <si>
    <t>-840492103</t>
  </si>
  <si>
    <t>17</t>
  </si>
  <si>
    <t>167151101</t>
  </si>
  <si>
    <t>Nakládání výkopku z hornin třídy těžitelnosti I skupiny 1 až 3 do 100 m3</t>
  </si>
  <si>
    <t>-1767351175</t>
  </si>
  <si>
    <t>pro odvoz na skládku</t>
  </si>
  <si>
    <t>Mezisoučet</t>
  </si>
  <si>
    <t>ornice z mezideponii v místě pro zpětné použití</t>
  </si>
  <si>
    <t>18</t>
  </si>
  <si>
    <t>171201231</t>
  </si>
  <si>
    <t>Poplatek za uložení zeminy a kamení na recyklační skládce (skládkovné) kód odpadu 17 05 04</t>
  </si>
  <si>
    <t>t</t>
  </si>
  <si>
    <t>1636486419</t>
  </si>
  <si>
    <t>40,41*2</t>
  </si>
  <si>
    <t>19</t>
  </si>
  <si>
    <t>171203111</t>
  </si>
  <si>
    <t>Uložení a hrubé rozhrnutí výkopku bez zhutnění v rovině a ve svahu do 1:5</t>
  </si>
  <si>
    <t>-1154812372</t>
  </si>
  <si>
    <t>20</t>
  </si>
  <si>
    <t>171251201</t>
  </si>
  <si>
    <t>Uložení sypaniny na skládky nebo meziskládky</t>
  </si>
  <si>
    <t>1044840750</t>
  </si>
  <si>
    <t xml:space="preserve">Sejmutá ornice  (do hl 100-150mm) na deponii v místě</t>
  </si>
  <si>
    <t>194*0,1</t>
  </si>
  <si>
    <t>181111111</t>
  </si>
  <si>
    <t>Plošná úprava terénu do 500 m2 zemina skupiny 1 až 4 nerovnosti přes 50 do 100 mm v rovinně a svahu do 1:5</t>
  </si>
  <si>
    <t>-1894392900</t>
  </si>
  <si>
    <t>úprava terénu</t>
  </si>
  <si>
    <t>253</t>
  </si>
  <si>
    <t>kultivace zeminy, jemná modelace</t>
  </si>
  <si>
    <t>vyhrabání kamenů větších 3cm, organických zbytků (drny, větve, kořeny atp.), urovnání před výsadbami</t>
  </si>
  <si>
    <t>400</t>
  </si>
  <si>
    <t>22</t>
  </si>
  <si>
    <t>181111113</t>
  </si>
  <si>
    <t>Plošná úprava terénu do 500 m2 zemina skupiny 1 až 4 nerovnosti přes 50 do 100 mm ve svahu přes 1:2 do 1:1</t>
  </si>
  <si>
    <t>-1377550348</t>
  </si>
  <si>
    <t>23</t>
  </si>
  <si>
    <t>181305111</t>
  </si>
  <si>
    <t>Převrstvení ornice na skládce</t>
  </si>
  <si>
    <t>-594313005</t>
  </si>
  <si>
    <t>příprava zeminy: převrstvení ornice a úprava před použitím</t>
  </si>
  <si>
    <t>24</t>
  </si>
  <si>
    <t>181911101</t>
  </si>
  <si>
    <t>Úprava pláně v hornině třídy těžitelnosti I skupiny 1 až 2 bez zhutnění ručně</t>
  </si>
  <si>
    <t>1035292815</t>
  </si>
  <si>
    <t>25</t>
  </si>
  <si>
    <t>181951112</t>
  </si>
  <si>
    <t>Úprava pláně v hornině třídy těžitelnosti I skupiny 1 až 3 se zhutněním strojně</t>
  </si>
  <si>
    <t>-1980532647</t>
  </si>
  <si>
    <t>129</t>
  </si>
  <si>
    <t>26</t>
  </si>
  <si>
    <t>183403153</t>
  </si>
  <si>
    <t>Obdělání půdy hrabáním v rovině a svahu do 1:5</t>
  </si>
  <si>
    <t>929639503</t>
  </si>
  <si>
    <t>2*253</t>
  </si>
  <si>
    <t>27</t>
  </si>
  <si>
    <t>183403253</t>
  </si>
  <si>
    <t>Obdělání půdy hrabáním ve svahu přes 1:5 do 1:2</t>
  </si>
  <si>
    <t>1901228740</t>
  </si>
  <si>
    <t>2*146</t>
  </si>
  <si>
    <t>28</t>
  </si>
  <si>
    <t>184813511</t>
  </si>
  <si>
    <t>Chemické odplevelení před založením kultury postřikem na široko v rovině a svahu do 1:5 ručně</t>
  </si>
  <si>
    <t>-1172767878</t>
  </si>
  <si>
    <t>odplevelení ploch před výsadbami</t>
  </si>
  <si>
    <t>plošně (2x opak.2x400m2), vč. nákladů na totální herbicid</t>
  </si>
  <si>
    <t>2*400</t>
  </si>
  <si>
    <t>29</t>
  </si>
  <si>
    <t>184818234</t>
  </si>
  <si>
    <t>Ochrana kmene průměru přes 700 do 900 mm bedněním výšky do 2 m</t>
  </si>
  <si>
    <t>1103719847</t>
  </si>
  <si>
    <t xml:space="preserve">ochrana stromů při stavební činnosti </t>
  </si>
  <si>
    <t>Zakládání</t>
  </si>
  <si>
    <t>30</t>
  </si>
  <si>
    <t>211531111</t>
  </si>
  <si>
    <t>Výplň odvodňovacích žeber nebo trativodů kamenivem hrubým drceným frakce 16 až 63 mm</t>
  </si>
  <si>
    <t>1208655211</t>
  </si>
  <si>
    <t>schody - drenáž štěrk fr.16/32 mm</t>
  </si>
  <si>
    <t>31</t>
  </si>
  <si>
    <t>212751106</t>
  </si>
  <si>
    <t>Trativod z drenážních trubek flexibilních PVC-U SN 4 perforace 360° včetně lože otevřený výkop DN 160 pro meliorace</t>
  </si>
  <si>
    <t>-185107277</t>
  </si>
  <si>
    <t>odvodnění z asfaltu na novou perkovou plochu</t>
  </si>
  <si>
    <t>32</t>
  </si>
  <si>
    <t>212755213</t>
  </si>
  <si>
    <t>Trativody z drenážních trubek plastových flexibilních DN 80 mm bez lože a obsypu</t>
  </si>
  <si>
    <t>-270873595</t>
  </si>
  <si>
    <t>schody</t>
  </si>
  <si>
    <t>5*2,5</t>
  </si>
  <si>
    <t>33</t>
  </si>
  <si>
    <t>212972112-R</t>
  </si>
  <si>
    <t>Opláštění drenážních trub filtrační textilií DN 80</t>
  </si>
  <si>
    <t>-139765401</t>
  </si>
  <si>
    <t>34</t>
  </si>
  <si>
    <t>212972113</t>
  </si>
  <si>
    <t>Opláštění drenážních trub filtrační textilií DN 160</t>
  </si>
  <si>
    <t>-2140578176</t>
  </si>
  <si>
    <t>35</t>
  </si>
  <si>
    <t>219991114</t>
  </si>
  <si>
    <t>Položení chráničky z plastových trubek DN přes 100 do 150 mm</t>
  </si>
  <si>
    <t>966543642</t>
  </si>
  <si>
    <t>KG 150 vložená do vyrtaných jam</t>
  </si>
  <si>
    <t>36</t>
  </si>
  <si>
    <t>M</t>
  </si>
  <si>
    <t>28611131</t>
  </si>
  <si>
    <t>trubka kanalizační PVC DN 160x1000mm SN4</t>
  </si>
  <si>
    <t>1266582047</t>
  </si>
  <si>
    <t>8*1</t>
  </si>
  <si>
    <t>37</t>
  </si>
  <si>
    <t>274313611</t>
  </si>
  <si>
    <t>Základové pasy z betonu tř. C 16/20</t>
  </si>
  <si>
    <t>-1417642475</t>
  </si>
  <si>
    <t>skluzavka (2000 x 500 x 800mm )</t>
  </si>
  <si>
    <t>3*2*0,5*0,8*1,035</t>
  </si>
  <si>
    <t>38</t>
  </si>
  <si>
    <t>275313711</t>
  </si>
  <si>
    <t>Základové patky z betonu tř. C 20/25</t>
  </si>
  <si>
    <t>1680535491</t>
  </si>
  <si>
    <t>do KG 150 vložené do vyrtaných jam</t>
  </si>
  <si>
    <t>8*0,8*3,14*0,15*0,15/4*1,05</t>
  </si>
  <si>
    <t>39</t>
  </si>
  <si>
    <t>279113145</t>
  </si>
  <si>
    <t>Základová zeď tl přes 300 do 400 mm z tvárnic ztraceného bednění včetně výplně z betonu tř. C 20/25</t>
  </si>
  <si>
    <t>-404859923</t>
  </si>
  <si>
    <t>schody - (15patek - 30ks ztrac. Bednění 500/400/250mm, beton C25/30 XC2)</t>
  </si>
  <si>
    <t>30*0,5*0,25</t>
  </si>
  <si>
    <t>40</t>
  </si>
  <si>
    <t>279361821</t>
  </si>
  <si>
    <t>Výztuž základových zdí nosných betonářskou ocelí 10 505</t>
  </si>
  <si>
    <t>-970312898</t>
  </si>
  <si>
    <t>odhad 10 kg/m2</t>
  </si>
  <si>
    <t>3,75*10/1000</t>
  </si>
  <si>
    <t>Svislé a kompletní konstrukce</t>
  </si>
  <si>
    <t>41</t>
  </si>
  <si>
    <t>327111145-R</t>
  </si>
  <si>
    <t>Zpevněný svah z betonových svahovek výšky do 2 m šířky 500 mm - zpětná montáž vč. zásypu štěrkem s ponecháním horní řady pro zeminu</t>
  </si>
  <si>
    <t>-597857139</t>
  </si>
  <si>
    <t xml:space="preserve">přeskládání zídky z betonových tvárnic </t>
  </si>
  <si>
    <t>42</t>
  </si>
  <si>
    <t>327112911-R</t>
  </si>
  <si>
    <t>Rozebrání betonových svahovek pro opětovné použití s odstraněním stavebního zásypu s odvozem na skládku včetně odstranění náletů a pařezů</t>
  </si>
  <si>
    <t>-1112597787</t>
  </si>
  <si>
    <t>Vodorovné konstrukce</t>
  </si>
  <si>
    <t>43</t>
  </si>
  <si>
    <t>434951113</t>
  </si>
  <si>
    <t>Osazení terénního schodiště z dřevěných povalů délky stupně přes 1,5 m</t>
  </si>
  <si>
    <t>-282385457</t>
  </si>
  <si>
    <t>masivní hranol dubový 330x225x2000mm</t>
  </si>
  <si>
    <t>včetně kotvení závitová tyč 10x1000mm á3ks, dřevěné zátky, spojení stupňú plochým ocelovým páskem-spojkou 3mm/400x50mm á2ks</t>
  </si>
  <si>
    <t>18*2</t>
  </si>
  <si>
    <t>44</t>
  </si>
  <si>
    <t>60811006-R</t>
  </si>
  <si>
    <t>masivní hranol dubový 330x225x2000mm, tlakově impregnovaný, nátěr bezbarvým olejem, s vyfrézovanou drážkou a otvory</t>
  </si>
  <si>
    <t>-649689409</t>
  </si>
  <si>
    <t>Komunikace pozemní</t>
  </si>
  <si>
    <t>45</t>
  </si>
  <si>
    <t>561121101-R</t>
  </si>
  <si>
    <t>Zřízení maltové plochy tl 40 mm</t>
  </si>
  <si>
    <t>-818463051</t>
  </si>
  <si>
    <t>46</t>
  </si>
  <si>
    <t>58341341-R</t>
  </si>
  <si>
    <t>lomová prosívka tl 40mm, fr.0-4mm, okrová barva, předložení vzorku AD</t>
  </si>
  <si>
    <t>-1760140072</t>
  </si>
  <si>
    <t>129*0,04*1,85*1,05</t>
  </si>
  <si>
    <t>47</t>
  </si>
  <si>
    <t>564710001</t>
  </si>
  <si>
    <t>Podklad z kameniva hrubého drceného vel. 8-16 mm plochy do 100 m2 tl 50 mm</t>
  </si>
  <si>
    <t>1616561091</t>
  </si>
  <si>
    <t>drenážní vrstva pod lavice mimo mlatovou plochu (12m2, 50mm)</t>
  </si>
  <si>
    <t>48</t>
  </si>
  <si>
    <t>564710002</t>
  </si>
  <si>
    <t>Podklad z kameniva hrubého drceného vel. 8-16 mm plochy do 100 m2 tl 60 mm</t>
  </si>
  <si>
    <t>-770571317</t>
  </si>
  <si>
    <t>49</t>
  </si>
  <si>
    <t>564710100-R</t>
  </si>
  <si>
    <t>Podklad z kameniva hrubého drceného vel. 16-32 mm plochy do 100 m2 tl 35 mm</t>
  </si>
  <si>
    <t>-1110195101</t>
  </si>
  <si>
    <t>drcené kamenivo fr. 16-32mm</t>
  </si>
  <si>
    <t>50</t>
  </si>
  <si>
    <t>564730001</t>
  </si>
  <si>
    <t>Podklad z kameniva hrubého drceného vel. 8-16 mm plochy do 100 m2 tl 100 mm</t>
  </si>
  <si>
    <t>-183930460</t>
  </si>
  <si>
    <t>propustná vrstva zemní trampolínu</t>
  </si>
  <si>
    <t>6,02*1,66</t>
  </si>
  <si>
    <t>51</t>
  </si>
  <si>
    <t>564750101</t>
  </si>
  <si>
    <t>Podklad z kameniva hrubého drceného vel. 16-32 mm plochy do 100 m2 tl 150 mm</t>
  </si>
  <si>
    <t>166179622</t>
  </si>
  <si>
    <t>52</t>
  </si>
  <si>
    <t>564801011</t>
  </si>
  <si>
    <t>Podklad ze štěrkodrtě ŠD plochy do 100 m2 tl 30 mm</t>
  </si>
  <si>
    <t>-1181271422</t>
  </si>
  <si>
    <t>drcené kamenivo fr. 0-4mm</t>
  </si>
  <si>
    <t>53</t>
  </si>
  <si>
    <t>564851011</t>
  </si>
  <si>
    <t>Podklad ze štěrkodrtě ŠD plochy do 100 m2 tl 150 mm</t>
  </si>
  <si>
    <t>375626134</t>
  </si>
  <si>
    <t>drcené kamenivo fr. 0-32mm</t>
  </si>
  <si>
    <t>54</t>
  </si>
  <si>
    <t>579231310-R</t>
  </si>
  <si>
    <t>D+M dopadová plocha - EPDM (10mm - EPDM, 25mm - SBR PODLOŽKA), odstín odsouhlasí AD</t>
  </si>
  <si>
    <t>1331957209</t>
  </si>
  <si>
    <t>55</t>
  </si>
  <si>
    <t>594111114</t>
  </si>
  <si>
    <t>Kladení štětové dlažby z lomového kamene s provedením lože z kameniva těženého</t>
  </si>
  <si>
    <t>-1882050304</t>
  </si>
  <si>
    <t>terénní stupně - podesta</t>
  </si>
  <si>
    <t>5,4</t>
  </si>
  <si>
    <t>56</t>
  </si>
  <si>
    <t>58380650-R</t>
  </si>
  <si>
    <t xml:space="preserve">kámen lomový </t>
  </si>
  <si>
    <t>776471543</t>
  </si>
  <si>
    <t>5,4*0,25*2,85*1,05</t>
  </si>
  <si>
    <t>Úpravy povrchů, podlahy a osazování výplní</t>
  </si>
  <si>
    <t>57</t>
  </si>
  <si>
    <t>635111241</t>
  </si>
  <si>
    <t>Násyp pod podlahy z hrubého kameniva 8-16 se zhutněním</t>
  </si>
  <si>
    <t>-902162816</t>
  </si>
  <si>
    <t>schody - podklad štěrk fr.8/16 mm</t>
  </si>
  <si>
    <t>Ostatní konstrukce a práce, bourání</t>
  </si>
  <si>
    <t>58</t>
  </si>
  <si>
    <t>915223121-R</t>
  </si>
  <si>
    <t>Vodicí linie pro orientaci nevidomých - varovný pás z elastomerových polepových pásů v šířce 400mm, barva bílá</t>
  </si>
  <si>
    <t>-581613149</t>
  </si>
  <si>
    <t>horní část příchodové pěšiny</t>
  </si>
  <si>
    <t>59</t>
  </si>
  <si>
    <t>916111113</t>
  </si>
  <si>
    <t>Osazení obruby z velkých kostek s boční opěrou do lože z betonu prostého</t>
  </si>
  <si>
    <t>1367018365</t>
  </si>
  <si>
    <t>zpětná montáž obruby (snížení o 60 mm)</t>
  </si>
  <si>
    <t>60</t>
  </si>
  <si>
    <t>916331112</t>
  </si>
  <si>
    <t>Osazení zahradního obrubníku betonového do lože z betonu s boční opěrou</t>
  </si>
  <si>
    <t>-1873671197</t>
  </si>
  <si>
    <t>obrubník - betonový (50x250x1000mm) - skrytý v EPDM, ložený ostrou hranou vzhůru</t>
  </si>
  <si>
    <t>61</t>
  </si>
  <si>
    <t>59217001</t>
  </si>
  <si>
    <t>obrubník zahradní betonový 1000x50x250mm</t>
  </si>
  <si>
    <t>261106442</t>
  </si>
  <si>
    <t>11*1,02 'Přepočtené koeficientem množství</t>
  </si>
  <si>
    <t>62</t>
  </si>
  <si>
    <t>916371110-R</t>
  </si>
  <si>
    <t>D+M obrubník - dřevěný dubový hranol (100x140x1000) vč. štěrkovéhoý podsypy po celé délce,fr.8-16mm, tl.50mm, kotvení oceněno samostatně</t>
  </si>
  <si>
    <t>1932442124</t>
  </si>
  <si>
    <t>63</t>
  </si>
  <si>
    <t>916991121</t>
  </si>
  <si>
    <t>Lože pod obrubníky, krajníky nebo obruby z dlažebních kostek z betonu prostého</t>
  </si>
  <si>
    <t>-1839547726</t>
  </si>
  <si>
    <t>58*0,25*0,31/2</t>
  </si>
  <si>
    <t>64</t>
  </si>
  <si>
    <t>919791013</t>
  </si>
  <si>
    <t>Montáž ochrany stromů v komunikaci s vnitřní výplní a zabetonovaným rámem plochy přes 1 m2</t>
  </si>
  <si>
    <t>1825033815</t>
  </si>
  <si>
    <t>65</t>
  </si>
  <si>
    <t>74910195-R</t>
  </si>
  <si>
    <t>pozink kruhová (1600mm) se systémovým betonovým kotvením, vč. montáže a dopravy, typ viz TZ, cena zahrnuje i spodní stavbu- stabilizační základ mříže, betonová - viz text 9.3</t>
  </si>
  <si>
    <t>-1547176606</t>
  </si>
  <si>
    <t>66</t>
  </si>
  <si>
    <t>935113211-R</t>
  </si>
  <si>
    <t>D+M svodnice s litinovou mřížkou pojezd</t>
  </si>
  <si>
    <t>-968367546</t>
  </si>
  <si>
    <t>67</t>
  </si>
  <si>
    <t>936005100-R</t>
  </si>
  <si>
    <t>D+M houpačka - 2 osoby, rámová, masivní dřevo modřín (vč.montáže,výkopu, betonové patky, dopravy) viz podrobnost výkres a text</t>
  </si>
  <si>
    <t>937297831</t>
  </si>
  <si>
    <t>68</t>
  </si>
  <si>
    <t>936005200-R</t>
  </si>
  <si>
    <t>D+M zemní trampolína segmentová 6m délky, zemní, montáže, dopravy, certifikace</t>
  </si>
  <si>
    <t>-190336312</t>
  </si>
  <si>
    <t>69</t>
  </si>
  <si>
    <t>936005300-R</t>
  </si>
  <si>
    <t>D+M skluzavka nerezová, na míru - rovná, 1,5m š. vč.montáže, dopravy, certifikace</t>
  </si>
  <si>
    <t>-1532016844</t>
  </si>
  <si>
    <t>70</t>
  </si>
  <si>
    <t>936009113</t>
  </si>
  <si>
    <t>Bezpečnostní dopadová plocha venkovní na dětském hřišti tl 30 cm z kačírku</t>
  </si>
  <si>
    <t>153449154</t>
  </si>
  <si>
    <t>součástí ceny odkop, D+M geotextilie vč.spojů, přesahů, přikotvení, kačírek 4-8 mm odpovídající požadavkům PD</t>
  </si>
  <si>
    <t>71</t>
  </si>
  <si>
    <t>936104100-R</t>
  </si>
  <si>
    <t>D+M koš odpadkový - náklad na instalaci, kotvení vč. zemních prací, bet.patky (vlastní koš dodá zadavatel)</t>
  </si>
  <si>
    <t>1204274842</t>
  </si>
  <si>
    <t>72</t>
  </si>
  <si>
    <t>936124100-R</t>
  </si>
  <si>
    <t>D+M lavička masivní - dubové dřevo masiv, 400x40cm, s kotvením do bet.patek vč. zemních prací, výpalem loga města, s dopravou</t>
  </si>
  <si>
    <t>918744351</t>
  </si>
  <si>
    <t>73</t>
  </si>
  <si>
    <t>936124200-R</t>
  </si>
  <si>
    <t>D+M lavička masivní na míru - dubové dřevo masiv, 200x40cm, s kotvením do bet.patek vč. zemních prací, výpalem loga města, s dopravou</t>
  </si>
  <si>
    <t>-653532174</t>
  </si>
  <si>
    <t>74</t>
  </si>
  <si>
    <t>936124300-R</t>
  </si>
  <si>
    <t>D+M lavička masivní na míru - ddubové dřevo masiv, 300x40cm, s kotvením do bet.patek vč. zemních prací, výpalem loga města,s dopravou</t>
  </si>
  <si>
    <t>551420399</t>
  </si>
  <si>
    <t>75</t>
  </si>
  <si>
    <t>936174100-R</t>
  </si>
  <si>
    <t>D+M cyklostojan vzor "KAM" - kovový s dřevěnou dubovou lištou, s kotvením do bet.patek vč. zemních prací, výpalem loga města</t>
  </si>
  <si>
    <t>-1391992735</t>
  </si>
  <si>
    <t>76</t>
  </si>
  <si>
    <t>936175100-R</t>
  </si>
  <si>
    <t xml:space="preserve">D+M ptačí budky - dva typy dle cílového druhu, dřevěné - borovice, vč. nátěru a kotvení </t>
  </si>
  <si>
    <t>1203170396</t>
  </si>
  <si>
    <t>77</t>
  </si>
  <si>
    <t>938908411</t>
  </si>
  <si>
    <t>Čištění vozovek splachováním vodou</t>
  </si>
  <si>
    <t>-693813105</t>
  </si>
  <si>
    <t>"úklid a čištění - odhad"</t>
  </si>
  <si>
    <t>1000</t>
  </si>
  <si>
    <t>78</t>
  </si>
  <si>
    <t>953961112-R</t>
  </si>
  <si>
    <t>Kotva chemickým tmelem M 10 hl 250 mm do betonu, ŽB nebo kamene s vyvrtáním otvoru</t>
  </si>
  <si>
    <t>840775443</t>
  </si>
  <si>
    <t>"kotvení dubové obruby cca á 0,5 m"</t>
  </si>
  <si>
    <t>58/0,5</t>
  </si>
  <si>
    <t>79</t>
  </si>
  <si>
    <t>953965117-R</t>
  </si>
  <si>
    <t>Kotevní šroub pro chemické kotvy M 10 dl 400 mm + dřevěná krytka</t>
  </si>
  <si>
    <t>-1366702180</t>
  </si>
  <si>
    <t>80</t>
  </si>
  <si>
    <t>979071112</t>
  </si>
  <si>
    <t>Očištění dlažebních kostek velkých s původním spárováním živičnou směsí nebo MC</t>
  </si>
  <si>
    <t>456659421</t>
  </si>
  <si>
    <t>14*0,16</t>
  </si>
  <si>
    <t>997</t>
  </si>
  <si>
    <t>Doprava suti a vybouraných hmot</t>
  </si>
  <si>
    <t>81</t>
  </si>
  <si>
    <t>997013631</t>
  </si>
  <si>
    <t>Poplatek za uložení na skládce (skládkovné) stavebního odpadu směsného kód odpadu 17 09 04</t>
  </si>
  <si>
    <t>-131857678</t>
  </si>
  <si>
    <t>odstranění stavebních zbytků na plochách kultivace</t>
  </si>
  <si>
    <t>82</t>
  </si>
  <si>
    <t>997221561</t>
  </si>
  <si>
    <t>Vodorovná doprava suti z kusových materiálů do 1 km</t>
  </si>
  <si>
    <t>2009754785</t>
  </si>
  <si>
    <t>83</t>
  </si>
  <si>
    <t>997221569</t>
  </si>
  <si>
    <t>Příplatek ZKD 1 km u vodorovné dopravy suti z kusových materiálů</t>
  </si>
  <si>
    <t>84067356</t>
  </si>
  <si>
    <t>2*9 'Přepočtené koeficientem množství</t>
  </si>
  <si>
    <t>84</t>
  </si>
  <si>
    <t>997221611</t>
  </si>
  <si>
    <t>Nakládání suti na dopravní prostředky pro vodorovnou dopravu</t>
  </si>
  <si>
    <t>910485146</t>
  </si>
  <si>
    <t>998</t>
  </si>
  <si>
    <t>Přesun hmot</t>
  </si>
  <si>
    <t>85</t>
  </si>
  <si>
    <t>998225111</t>
  </si>
  <si>
    <t>Přesun hmot pro pozemní komunikace s krytem z kamene, monolitickým betonovým nebo živičným</t>
  </si>
  <si>
    <t>457587072</t>
  </si>
  <si>
    <t>PSV</t>
  </si>
  <si>
    <t>Práce a dodávky PSV</t>
  </si>
  <si>
    <t>762</t>
  </si>
  <si>
    <t>Konstrukce tesařské</t>
  </si>
  <si>
    <t>86</t>
  </si>
  <si>
    <t>762085103</t>
  </si>
  <si>
    <t>Montáž kotevních želez, příložek, patek nebo táhel</t>
  </si>
  <si>
    <t>908809574</t>
  </si>
  <si>
    <t>zábradlí terénních stupńů</t>
  </si>
  <si>
    <t>87</t>
  </si>
  <si>
    <t>54825012-R</t>
  </si>
  <si>
    <t>kotevní patka 80x130x338/8 mm</t>
  </si>
  <si>
    <t>-522589972</t>
  </si>
  <si>
    <t>88</t>
  </si>
  <si>
    <t>762112210</t>
  </si>
  <si>
    <t>Montáž tesařských stěn na sraz pomocí ocelových spojek z hraněného řeziva průřezové pl do 120 cm2</t>
  </si>
  <si>
    <t>46297206</t>
  </si>
  <si>
    <t>sloupkyzábradlí terénních stupńů</t>
  </si>
  <si>
    <t>8*0,9</t>
  </si>
  <si>
    <t>89</t>
  </si>
  <si>
    <t>60554243-R</t>
  </si>
  <si>
    <t>sloupky dřevěné (dub, masív), hranoly 80x80x900, zabroušené hrany, tlakově impregnované, nátěr olejem</t>
  </si>
  <si>
    <t>1758911968</t>
  </si>
  <si>
    <t>90</t>
  </si>
  <si>
    <t>762112900-R</t>
  </si>
  <si>
    <t>D+M zábradlí - jutové pletené lano (prům.25mm, 4pramenné) + fixace nerez šrouby ve sloupcích, uzlem na začátku a konci</t>
  </si>
  <si>
    <t>320579807</t>
  </si>
  <si>
    <t>91</t>
  </si>
  <si>
    <t>998762101</t>
  </si>
  <si>
    <t>Přesun hmot tonážní pro kce tesařské v objektech v do 6 m</t>
  </si>
  <si>
    <t>-1071926655</t>
  </si>
  <si>
    <t>783</t>
  </si>
  <si>
    <t>Dokončovací práce - nátěry</t>
  </si>
  <si>
    <t>92</t>
  </si>
  <si>
    <t>783000103</t>
  </si>
  <si>
    <t>Ochrana podlah nebo vodorovných ploch při provádění nátěrů položením fólie</t>
  </si>
  <si>
    <t>-1547372214</t>
  </si>
  <si>
    <t>pod zábradlí</t>
  </si>
  <si>
    <t>15*1,1</t>
  </si>
  <si>
    <t>93</t>
  </si>
  <si>
    <t>28323156</t>
  </si>
  <si>
    <t>fólie pro malířské potřeby zakrývací tl 41µ 4x5m</t>
  </si>
  <si>
    <t>1941812455</t>
  </si>
  <si>
    <t>16,5*1,05 'Přepočtené koeficientem množství</t>
  </si>
  <si>
    <t>94</t>
  </si>
  <si>
    <t>783601715</t>
  </si>
  <si>
    <t>Odmaštění ředidlovým odmašťovačem potrubí DN do 50 mm</t>
  </si>
  <si>
    <t>-405889778</t>
  </si>
  <si>
    <t>nátěr zábradlí – zábradlí z pásoviny dvoumadlové 40/16 – 15bm</t>
  </si>
  <si>
    <t>stávající úprava základová barva</t>
  </si>
  <si>
    <t>oceněno jako nátěr potrubí do DN50</t>
  </si>
  <si>
    <t>vodorovné prvky (2x madlo)</t>
  </si>
  <si>
    <t>2*15</t>
  </si>
  <si>
    <t>"svislé prvky"</t>
  </si>
  <si>
    <t>15/1,5*1,1</t>
  </si>
  <si>
    <t>95</t>
  </si>
  <si>
    <t>783615551</t>
  </si>
  <si>
    <t>Mezinátěr jednonásobný syntetický nátěr potrubí DN do 50 mm</t>
  </si>
  <si>
    <t>448891921</t>
  </si>
  <si>
    <t>2*15+15/1,5*1,1</t>
  </si>
  <si>
    <t>96</t>
  </si>
  <si>
    <t>783617601</t>
  </si>
  <si>
    <t>Krycí jednonásobný syntetický nátěr potrubí DN do 50 mm</t>
  </si>
  <si>
    <t>1325211051</t>
  </si>
  <si>
    <t>Práce a dodávky M</t>
  </si>
  <si>
    <t>21-M</t>
  </si>
  <si>
    <t>Elektromontáže</t>
  </si>
  <si>
    <t>97</t>
  </si>
  <si>
    <t>218040021-R</t>
  </si>
  <si>
    <t>Demontáž sloupů dřevěných s betonovou patkou se základem vč. odvozu a likvidace</t>
  </si>
  <si>
    <t>-571066018</t>
  </si>
  <si>
    <t>odstranění tel.sloupu, mořeného vč. beton patce a základu v zemině a likvidace (na skládku)</t>
  </si>
  <si>
    <t>SO 801.2 - Krajinářské řešení</t>
  </si>
  <si>
    <t>OST - Následná péče</t>
  </si>
  <si>
    <t>119005121</t>
  </si>
  <si>
    <t>Vytyčení výsadeb zapojených nebo v záhonu plochy přes 10 do 100 m2 s rozmístěním rostlin ve sponu</t>
  </si>
  <si>
    <t>-1614110685</t>
  </si>
  <si>
    <t>keře</t>
  </si>
  <si>
    <t>119005123</t>
  </si>
  <si>
    <t>Vytyčení výsadeb zapojených nebo v záhonu plochy přes 10 do 100 m2 s rozmístěním rostlin nepravidelně ve stejnorodých skupinách</t>
  </si>
  <si>
    <t>335170765</t>
  </si>
  <si>
    <t>záhon Z1 - trvalky okrasné traviny</t>
  </si>
  <si>
    <t>záhon Z2- trvalky okrasné traviny</t>
  </si>
  <si>
    <t>119005131</t>
  </si>
  <si>
    <t>Vytyčení výsadeb zapojených nebo v záhonu plochy přes 100 m2 s rozmístěním rostlin ve sponu</t>
  </si>
  <si>
    <t>-1974313976</t>
  </si>
  <si>
    <t>travnatý porost na rovině</t>
  </si>
  <si>
    <t>226</t>
  </si>
  <si>
    <t xml:space="preserve">trávobylinný porost ve svahu - nad 1:5 </t>
  </si>
  <si>
    <t>119005151</t>
  </si>
  <si>
    <t>Vytyčení výsadeb s rozmístěním solitérních rostlin do 10 kusů</t>
  </si>
  <si>
    <t>-1833468705</t>
  </si>
  <si>
    <t>"stromy"</t>
  </si>
  <si>
    <t>181351103</t>
  </si>
  <si>
    <t>Rozprostření ornice tl vrstvy do 200 mm pl přes 100 do 500 m2 v rovině nebo ve svahu do 1:5 strojně</t>
  </si>
  <si>
    <t>1915278168</t>
  </si>
  <si>
    <t>travnatý porost na rovině, ornice ze skrývky</t>
  </si>
  <si>
    <t>181411131</t>
  </si>
  <si>
    <t>Založení parkového trávníku výsevem pl do 1000 m2 v rovině a ve svahu do 1:5</t>
  </si>
  <si>
    <t>1916232623</t>
  </si>
  <si>
    <t>00572410</t>
  </si>
  <si>
    <t>osivo směs travní parková</t>
  </si>
  <si>
    <t>kg</t>
  </si>
  <si>
    <t>-1065714148</t>
  </si>
  <si>
    <t>plocha 226m2, tj. 6,8kg osiva</t>
  </si>
  <si>
    <t>6,8</t>
  </si>
  <si>
    <t>181411132</t>
  </si>
  <si>
    <t>Založení parkového trávníku výsevem pl do 1000 m2 ve svahu přes 1:5 do 1:2</t>
  </si>
  <si>
    <t>449520016</t>
  </si>
  <si>
    <t>00572474</t>
  </si>
  <si>
    <t>osivo směs travní krajinná-svahová</t>
  </si>
  <si>
    <t>-249549189</t>
  </si>
  <si>
    <t>protierozní trávobylinná směs</t>
  </si>
  <si>
    <t>Celkově 65m2, tj. 1kg osiva</t>
  </si>
  <si>
    <t>182111112</t>
  </si>
  <si>
    <t>Zpevnění svahu tkaninou nebo rohoží na svahu sklonu přes 1:1 do 1:0,7</t>
  </si>
  <si>
    <t>1761349753</t>
  </si>
  <si>
    <t>záhon Z2 - protierozní fixace georohožemi svahu přes 1:1</t>
  </si>
  <si>
    <t>v položce zahrnuto: oka, fixační ocelové kotvící skoby o 4 mm, d. 30 cm, 145ks</t>
  </si>
  <si>
    <t>61894012</t>
  </si>
  <si>
    <t>síť protierozní z kokosových vláken 400g/m2</t>
  </si>
  <si>
    <t>-1000702747</t>
  </si>
  <si>
    <t>30*1,1 'Přepočtené koeficientem množství</t>
  </si>
  <si>
    <t>182303113</t>
  </si>
  <si>
    <t>Doplnění zeminy nebo substrátu na travnatých plochách tl do 50 mm rovina ve svahu přes 1:2 do 1:1</t>
  </si>
  <si>
    <t>2131673806</t>
  </si>
  <si>
    <t>záhon Z2- doplnění zeminy s vylepšením</t>
  </si>
  <si>
    <t>ornice ze skrývky z mezideponie (1,7m3)</t>
  </si>
  <si>
    <t>182351123</t>
  </si>
  <si>
    <t>Rozprostření ornice pl přes 100 do 500 m2 ve svahu přes 1:5 tl vrstvy do 200 mm strojně</t>
  </si>
  <si>
    <t>-678438098</t>
  </si>
  <si>
    <t>trávobylinný porost ve svahu - nad 1:5, ornice ze skrývky</t>
  </si>
  <si>
    <t>182911122</t>
  </si>
  <si>
    <t>Zpevnění svahu prkny sklon svahu přes 1:1</t>
  </si>
  <si>
    <t>470072941</t>
  </si>
  <si>
    <t>záhon Z2- protierozní fixace svahu hatěmi ve svahu přes 1:1</t>
  </si>
  <si>
    <t>hatě (prkno modřín vč. impregnace 30x1000*200mm, roxory 15x600x3ks/m), 35 bm</t>
  </si>
  <si>
    <t>V cenách jsou započteny i náklady na prkna a kotvící prostředky</t>
  </si>
  <si>
    <t>182911131</t>
  </si>
  <si>
    <t>Vyplnění zpevňovacích prefabrikátů ornicí nebo substrátem pro výsadbu na svahu přes 1:2 do 1:1</t>
  </si>
  <si>
    <t>-1015600713</t>
  </si>
  <si>
    <t>výsadba do zídky ze stáv. betonových prefabrikátů</t>
  </si>
  <si>
    <t>10321100</t>
  </si>
  <si>
    <t>zahradní substrát pro výsadbu VL</t>
  </si>
  <si>
    <t>231757902</t>
  </si>
  <si>
    <t>6*0,058 'Přepočtené koeficientem množství</t>
  </si>
  <si>
    <t>183101315</t>
  </si>
  <si>
    <t>Jamky pro výsadbu s výměnou 100 % půdy zeminy skupiny 1 až 4 obj přes 0,125 do 0,4 m3 v rovině a svahu do 1:5</t>
  </si>
  <si>
    <t>-92821239</t>
  </si>
  <si>
    <t>listnaté stromy C</t>
  </si>
  <si>
    <t>10321102-R</t>
  </si>
  <si>
    <t>substrát S2, složení dle PD</t>
  </si>
  <si>
    <t>-501412784</t>
  </si>
  <si>
    <t>183102215</t>
  </si>
  <si>
    <t>Jamky pro výsadbu s výměnou 50 % půdy zeminy skupiny 1 až 4 obj přes 0,125 do 0,4 m3 ve svahu přes 1:5 do 1:2</t>
  </si>
  <si>
    <t>-963600350</t>
  </si>
  <si>
    <t>listnaté stromy A</t>
  </si>
  <si>
    <t>listnaté stromy B</t>
  </si>
  <si>
    <t>10321101-R</t>
  </si>
  <si>
    <t>substrát S1, složení dle PD</t>
  </si>
  <si>
    <t>2044266752</t>
  </si>
  <si>
    <t>183111211</t>
  </si>
  <si>
    <t>Jamky pro výsadbu s výměnou 50 % půdy zeminy skupiny 1 až 4 obj do 0,002 m3 v rovině a svahu do 1:5</t>
  </si>
  <si>
    <t>138420414</t>
  </si>
  <si>
    <t>203</t>
  </si>
  <si>
    <t>1567178785</t>
  </si>
  <si>
    <t>203*0,001 'Přepočtené koeficientem množství</t>
  </si>
  <si>
    <t>183112213</t>
  </si>
  <si>
    <t>Jamky pro výsadbu s výměnou 50 % půdy zeminy skupiny 1 až 4 obj přes 0,005 do 0,01 m3 ve svahu přes 1:5 do 1:2</t>
  </si>
  <si>
    <t>828209985</t>
  </si>
  <si>
    <t>výsadba keřů do vyhloubených jamek velikosti do 0,007 m3</t>
  </si>
  <si>
    <t>10321103-R</t>
  </si>
  <si>
    <t xml:space="preserve">katrovaná zemina s kompostem (20%) </t>
  </si>
  <si>
    <t>-2031062903</t>
  </si>
  <si>
    <t>183205112</t>
  </si>
  <si>
    <t>Založení záhonu v rovině a svahu do 1:5 zemina skupiny 3</t>
  </si>
  <si>
    <t>-760784942</t>
  </si>
  <si>
    <t>183205132</t>
  </si>
  <si>
    <t>Založení záhonu ve svahu přes 1:5 do 1:2 zemina skupiny 3</t>
  </si>
  <si>
    <t>1233012546</t>
  </si>
  <si>
    <t>183211319</t>
  </si>
  <si>
    <t>Příplatek k výsadbě květin za výsadby do nádob</t>
  </si>
  <si>
    <t>1603245613</t>
  </si>
  <si>
    <t>183211321</t>
  </si>
  <si>
    <t>Výsadba květin krytokořenných průměru kontejneru do 80 mm</t>
  </si>
  <si>
    <t>-1821040228</t>
  </si>
  <si>
    <t>183402121</t>
  </si>
  <si>
    <t>Rozrušení půdy souvislé pl přes 100 do 500 m2 hl přes 50 do 150 mm v rovině a svahu do 1:5</t>
  </si>
  <si>
    <t>1559926222</t>
  </si>
  <si>
    <t>183402122</t>
  </si>
  <si>
    <t>Rozrušení půdy souvislé pl přes 100 do 500 m2 hl přes 50 do 150 mm ve svahu přes 1:5 do 1:2</t>
  </si>
  <si>
    <t>892282106</t>
  </si>
  <si>
    <t>183403114</t>
  </si>
  <si>
    <t>Obdělání půdy kultivátorováním v rovině a svahu do 1:5</t>
  </si>
  <si>
    <t>797798505</t>
  </si>
  <si>
    <t>183403115</t>
  </si>
  <si>
    <t>Obdělání půdy kultivátorováním ve svahu přes 1:5 do 1:2</t>
  </si>
  <si>
    <t>-2092413638</t>
  </si>
  <si>
    <t>184102117</t>
  </si>
  <si>
    <t>Výsadba dřeviny s balem D přes 0,8 do 1 m do jamky se zalitím v rovině a svahu do 1:5</t>
  </si>
  <si>
    <t>-331945347</t>
  </si>
  <si>
    <t>02650301-R</t>
  </si>
  <si>
    <t>platan javorolistý / Platanus x acerifolia, VK, bal, 30/35</t>
  </si>
  <si>
    <t>-200228499</t>
  </si>
  <si>
    <t>184102122</t>
  </si>
  <si>
    <t>Výsadba dřeviny s balem D přes 0,2 do 0,3 m do jamky se zalitím ve svahu přes 1:5 do 1:2</t>
  </si>
  <si>
    <t>1981790004</t>
  </si>
  <si>
    <t>"keře"</t>
  </si>
  <si>
    <t>02652021-R</t>
  </si>
  <si>
    <t>temnoplodec černoplodý / Aronia melanocarpa 'Nero', ko,2L, 60/100</t>
  </si>
  <si>
    <t>1911046741</t>
  </si>
  <si>
    <t>02652022-R</t>
  </si>
  <si>
    <t>brslen Fortuneův / Euonymus fortunei, k9</t>
  </si>
  <si>
    <t>-1162190266</t>
  </si>
  <si>
    <t>02652023-R</t>
  </si>
  <si>
    <t>zlatice prostřední / Forsythia intermedia 'Lynwood', Ko, 5L, 40/60</t>
  </si>
  <si>
    <t>1980261585</t>
  </si>
  <si>
    <t>02652024-R</t>
  </si>
  <si>
    <t xml:space="preserve">pustoryl  'Bouquet Blanc' / Philadelphus 'Bouquet Blanc', ko 80/125  </t>
  </si>
  <si>
    <t>-261837884</t>
  </si>
  <si>
    <t>02652025-R</t>
  </si>
  <si>
    <t>meruzalka alpská / Ribes alpinum, Ko, 5L, 40/60</t>
  </si>
  <si>
    <t>-132785859</t>
  </si>
  <si>
    <t>184102126</t>
  </si>
  <si>
    <t>Výsadba dřeviny s balem D přes 0,6 do 0,8 m do jamky se zalitím ve svahu přes 1:5 do 1:2</t>
  </si>
  <si>
    <t>27656772</t>
  </si>
  <si>
    <t>02650431</t>
  </si>
  <si>
    <t>bříza himalájská /Betula utilis var. Jacquemontii, MT, bal 250/300</t>
  </si>
  <si>
    <t>-144763887</t>
  </si>
  <si>
    <t>02650381</t>
  </si>
  <si>
    <t>jeřáb ptačí /Sorbus aucuparia, MT, bal 250/300</t>
  </si>
  <si>
    <t>668817872</t>
  </si>
  <si>
    <t>02640445</t>
  </si>
  <si>
    <t>habr obecný /Carpinus betulus, MT, bal 250/300</t>
  </si>
  <si>
    <t>-2115934406</t>
  </si>
  <si>
    <t>02650461</t>
  </si>
  <si>
    <t>dub letní /Quercus robur, VK, bal, 20/25</t>
  </si>
  <si>
    <t>-1301495976</t>
  </si>
  <si>
    <t>184211122</t>
  </si>
  <si>
    <t>Výsadba rostlin s balem do 100 mm ve zpevnění s vyplněním otvorů ornicí ve svahu přes 1:1</t>
  </si>
  <si>
    <t>1344540896</t>
  </si>
  <si>
    <t>záhon Z2 - trvalky okrasné traviny</t>
  </si>
  <si>
    <t>vč. hloubení jamek</t>
  </si>
  <si>
    <t>290</t>
  </si>
  <si>
    <t>184215136</t>
  </si>
  <si>
    <t>Ukotvení kmene dřevin na svahu přes 1:5 do 1:2 třemi kůly D do 0,1 m dl přes 2 do 3 m</t>
  </si>
  <si>
    <t>-424775718</t>
  </si>
  <si>
    <t>60591255</t>
  </si>
  <si>
    <t>kůl vyvazovací dřevěný impregnovaný D 8cm dl 2,5m</t>
  </si>
  <si>
    <t>-1678934579</t>
  </si>
  <si>
    <t>13*3 'Přepočtené koeficientem množství</t>
  </si>
  <si>
    <t>184215212</t>
  </si>
  <si>
    <t>Podzemní ukotvení kmene dřevin do volné zeminy skupiny 1 až 4 obvodu kmene přes 250 do 400 mm</t>
  </si>
  <si>
    <t>634837618</t>
  </si>
  <si>
    <t>67587001</t>
  </si>
  <si>
    <t>sada pro podzemní kotvení stromu za kořenový bal do volné zeminy obvodu kmene do 400mm výšky kmene do 8m</t>
  </si>
  <si>
    <t>sada</t>
  </si>
  <si>
    <t>-1049505142</t>
  </si>
  <si>
    <t>184215421</t>
  </si>
  <si>
    <t>Zhotovení závlahové mísy dřevin D do 0,5 m na svahu přes 1:5 do 1:2</t>
  </si>
  <si>
    <t>-1630556784</t>
  </si>
  <si>
    <t>keře - materiálem z místa</t>
  </si>
  <si>
    <t>184215423</t>
  </si>
  <si>
    <t>Zhotovení závlahové mísy dřevin D přes 1,0 m na svahu přes 1:5 do 1:2</t>
  </si>
  <si>
    <t>-950121863</t>
  </si>
  <si>
    <t>000184100-R</t>
  </si>
  <si>
    <t>závlahový límec (hl. min150mm, v. nad zemí 150mm) na 1ks 2,8m, tl.3mm, materiál – LDPE, vč. spojovací lišty</t>
  </si>
  <si>
    <t>-1739376268</t>
  </si>
  <si>
    <t>13*2,8</t>
  </si>
  <si>
    <t>184801121</t>
  </si>
  <si>
    <t>Ošetřování vysazených dřevin solitérních v rovině a svahu do 1:5</t>
  </si>
  <si>
    <t>-863997459</t>
  </si>
  <si>
    <t>184801122</t>
  </si>
  <si>
    <t>Ošetřování vysazených dřevin solitérních ve svahu přes 1:5 do 1:2</t>
  </si>
  <si>
    <t>-352182337</t>
  </si>
  <si>
    <t>184801132</t>
  </si>
  <si>
    <t>Ošetřování vysazených dřevin ve skupinách ve svahu přes 1:5 do 1:2</t>
  </si>
  <si>
    <t>351028634</t>
  </si>
  <si>
    <t>184806111</t>
  </si>
  <si>
    <t>Řez stromů netrnitých průklestem D koruny do 2 m</t>
  </si>
  <si>
    <t>-1145836168</t>
  </si>
  <si>
    <t>184813161</t>
  </si>
  <si>
    <t>Zřízení ochranného nátěru kmene stromu do výšky 1 m obvodu do 180 mm</t>
  </si>
  <si>
    <t>-1643140229</t>
  </si>
  <si>
    <t>3+10+1</t>
  </si>
  <si>
    <t>58318501-R</t>
  </si>
  <si>
    <t>nátěr na kmeny</t>
  </si>
  <si>
    <t>-66770409</t>
  </si>
  <si>
    <t>184911161</t>
  </si>
  <si>
    <t>Mulčování záhonů kačírkem tl vrstvy přes 0,05 do 0,1 m v rovině a svahu do 1:5</t>
  </si>
  <si>
    <t>208001468</t>
  </si>
  <si>
    <t>58343872</t>
  </si>
  <si>
    <t>kamenivo drcené hrubé frakce 8/16</t>
  </si>
  <si>
    <t>119912106</t>
  </si>
  <si>
    <t>2*0,25 'Přepočtené koeficientem množství</t>
  </si>
  <si>
    <t>184911421</t>
  </si>
  <si>
    <t>Mulčování rostlin kůrou tl do 0,1 m v rovině a svahu do 1:5</t>
  </si>
  <si>
    <t>498976184</t>
  </si>
  <si>
    <t>3*1</t>
  </si>
  <si>
    <t>10*1</t>
  </si>
  <si>
    <t>33*1</t>
  </si>
  <si>
    <t>10391100</t>
  </si>
  <si>
    <t>kůra mulčovací VL</t>
  </si>
  <si>
    <t>1246348840</t>
  </si>
  <si>
    <t>3*0,08</t>
  </si>
  <si>
    <t>10*0,08</t>
  </si>
  <si>
    <t>33*1*0,1</t>
  </si>
  <si>
    <t>185802113</t>
  </si>
  <si>
    <t>Hnojení půdy umělým hnojivem na široko v rovině a svahu do 1:5</t>
  </si>
  <si>
    <t>1850035809</t>
  </si>
  <si>
    <t>226*0,03/100</t>
  </si>
  <si>
    <t>25191155</t>
  </si>
  <si>
    <t>hnojivo průmyslové</t>
  </si>
  <si>
    <t>-1693474934</t>
  </si>
  <si>
    <t>185802123</t>
  </si>
  <si>
    <t>Hnojení půdy umělým hnojivem na široko ve svahu přes 1:5 do 1:2</t>
  </si>
  <si>
    <t>1545634365</t>
  </si>
  <si>
    <t>65*0,03/1000</t>
  </si>
  <si>
    <t>2036493796</t>
  </si>
  <si>
    <t>185802124</t>
  </si>
  <si>
    <t>Hnojení půdy umělým hnojivem k jednotlivým rostlinám ve svahu přes 1:5 do 1:2</t>
  </si>
  <si>
    <t>1308530968</t>
  </si>
  <si>
    <t>keře - hnojovo 10g/keř</t>
  </si>
  <si>
    <t>"33*10/1000/1000" 0,001</t>
  </si>
  <si>
    <t>25191159-R</t>
  </si>
  <si>
    <t>hnojivo tabletové</t>
  </si>
  <si>
    <t>-397146189</t>
  </si>
  <si>
    <t>11*0,03 'Přepočtené koeficientem množství</t>
  </si>
  <si>
    <t>185803111</t>
  </si>
  <si>
    <t>Ošetření trávníku shrabáním v rovině a svahu do 1:5</t>
  </si>
  <si>
    <t>1333307894</t>
  </si>
  <si>
    <t>185803112</t>
  </si>
  <si>
    <t>Ošetření trávníku shrabáním ve svahu přes 1:5 do 1:2</t>
  </si>
  <si>
    <t>1159325216</t>
  </si>
  <si>
    <t>185804111</t>
  </si>
  <si>
    <t>Ošetření vysazených květin v rovině a svahu do 1:5</t>
  </si>
  <si>
    <t>-1272075429</t>
  </si>
  <si>
    <t>185804311</t>
  </si>
  <si>
    <t>Zalití rostlin vodou plocha do 20 m2</t>
  </si>
  <si>
    <t>835796411</t>
  </si>
  <si>
    <t>opakovaně 3x</t>
  </si>
  <si>
    <t>3*100*3/1000</t>
  </si>
  <si>
    <t>10*100*3/1000</t>
  </si>
  <si>
    <t>1*100*3/1000</t>
  </si>
  <si>
    <t>33*10*3/1000</t>
  </si>
  <si>
    <t>27*10*3/1000</t>
  </si>
  <si>
    <t>40*10*3/1000</t>
  </si>
  <si>
    <t>185804312</t>
  </si>
  <si>
    <t>Zalití rostlin vodou plocha přes 20 m2</t>
  </si>
  <si>
    <t>104246750</t>
  </si>
  <si>
    <t>jednorázově</t>
  </si>
  <si>
    <t>226*20/1000</t>
  </si>
  <si>
    <t>65*20/1000</t>
  </si>
  <si>
    <t>185851121</t>
  </si>
  <si>
    <t>Dovoz vody pro zálivku rostlin za vzdálenost do 1000 m</t>
  </si>
  <si>
    <t>-1400217007</t>
  </si>
  <si>
    <t>7,2+5,82</t>
  </si>
  <si>
    <t>185851129</t>
  </si>
  <si>
    <t>Příplatek k dovozu vody pro zálivku rostlin do 1000 m ZKD 1000 m</t>
  </si>
  <si>
    <t>1084193174</t>
  </si>
  <si>
    <t>13,02*4</t>
  </si>
  <si>
    <t>M001</t>
  </si>
  <si>
    <t>řebříček / Achillea millefolium 'Apfelblüte'</t>
  </si>
  <si>
    <t>-1483098937</t>
  </si>
  <si>
    <t>M002</t>
  </si>
  <si>
    <t xml:space="preserve">orlíček  Aquilegia vulgaris</t>
  </si>
  <si>
    <t>329121211</t>
  </si>
  <si>
    <t>M003</t>
  </si>
  <si>
    <t>zvonek broskvolistý bílý / Campanula persicifolia 'Alba</t>
  </si>
  <si>
    <t>-1263139401</t>
  </si>
  <si>
    <t>M004</t>
  </si>
  <si>
    <t>mavuň červená / Centranthus ruber</t>
  </si>
  <si>
    <t>-79563253</t>
  </si>
  <si>
    <t>M005</t>
  </si>
  <si>
    <t>jahodník- lesní jahoda / Fragaria vesca var.vesca</t>
  </si>
  <si>
    <t>1558000254</t>
  </si>
  <si>
    <t>M006</t>
  </si>
  <si>
    <t>kakost hnědočervený / Geranium pheum 'Samobor'</t>
  </si>
  <si>
    <t>-631748821</t>
  </si>
  <si>
    <t>M007</t>
  </si>
  <si>
    <t xml:space="preserve">kakost luční / Geranium pratense 'Striatum' </t>
  </si>
  <si>
    <t>-770529493</t>
  </si>
  <si>
    <t>M008</t>
  </si>
  <si>
    <t>kakost krvavý / Geranium sanguineum</t>
  </si>
  <si>
    <t>-1596169043</t>
  </si>
  <si>
    <t>M009</t>
  </si>
  <si>
    <t>jestřábník / Hieracium pilosella</t>
  </si>
  <si>
    <t>-189351772</t>
  </si>
  <si>
    <t>M010</t>
  </si>
  <si>
    <t>kopretina bílá / Leucanthemum vulgare 'May Queen'</t>
  </si>
  <si>
    <t>-9738421</t>
  </si>
  <si>
    <t>M011</t>
  </si>
  <si>
    <t>prvosenka jarní / Primula veris</t>
  </si>
  <si>
    <t>-167523801</t>
  </si>
  <si>
    <t>M012</t>
  </si>
  <si>
    <t>sporýš klasnatý / Verbena bonariensis</t>
  </si>
  <si>
    <t>-858333630</t>
  </si>
  <si>
    <t>M013</t>
  </si>
  <si>
    <t>rozrazil klasnatý / Veronica spicata</t>
  </si>
  <si>
    <t>614766057</t>
  </si>
  <si>
    <t>M014</t>
  </si>
  <si>
    <t xml:space="preserve">metlice trstnatá / Deschampsia caespitosa  'Bronzeschleier'/'Tauträger'</t>
  </si>
  <si>
    <t>450479808</t>
  </si>
  <si>
    <t>M015</t>
  </si>
  <si>
    <t>milička nádherná / Eragrostis spectabilis</t>
  </si>
  <si>
    <t>266488126</t>
  </si>
  <si>
    <t>M016</t>
  </si>
  <si>
    <t>kostřava atlasská / Festuca maierei</t>
  </si>
  <si>
    <t>-907253208</t>
  </si>
  <si>
    <t>M017</t>
  </si>
  <si>
    <t>bika lesní / Luzula sylvatica</t>
  </si>
  <si>
    <t>-939938401</t>
  </si>
  <si>
    <t>M018</t>
  </si>
  <si>
    <t xml:space="preserve">strdivka vysoká / Melica altissima 'Atropurpurea' </t>
  </si>
  <si>
    <t>-55953527</t>
  </si>
  <si>
    <t>998231311</t>
  </si>
  <si>
    <t>Přesun hmot pro sadovnické a krajinářské úpravy vodorovně do 5000 m</t>
  </si>
  <si>
    <t>-1697631665</t>
  </si>
  <si>
    <t>OST</t>
  </si>
  <si>
    <t>Následná péče</t>
  </si>
  <si>
    <t>OST 001</t>
  </si>
  <si>
    <t xml:space="preserve">Následná péče stromy 1.- 5. rok - dle specifikace zadávací dokumentace  </t>
  </si>
  <si>
    <t>262144</t>
  </si>
  <si>
    <t>371369963</t>
  </si>
  <si>
    <t>zahrnuje všechny nezbytné činnosti a materiály,- zahrnuje zálivku včetně dopravy vody (běžně 10-12 x ročně)</t>
  </si>
  <si>
    <t>kontrolu, doplnění nebo odstranění kotvících a ochranných prvků, hnojení, kypření výsadbové mísy, výchovný řez, vyžínání porostu, odplevelování</t>
  </si>
  <si>
    <t>OST 002</t>
  </si>
  <si>
    <t xml:space="preserve">Následná péče keře 1.- 5. rok - dle specifikace zadávací dokumentace  </t>
  </si>
  <si>
    <t>-122350739</t>
  </si>
  <si>
    <t>zahrnuje všechny nezbytné činnosti a materiály,- zahrnuje zálivku včetně dopravy vody (běžně 10-12 x ročně), kontrolu, hnojení, kypření, řez, vyžínání</t>
  </si>
  <si>
    <t>98</t>
  </si>
  <si>
    <t>OST 003</t>
  </si>
  <si>
    <t xml:space="preserve">Následná péče trvalky 1.- 5. rok - dle specifikace zadávací dokumentace  </t>
  </si>
  <si>
    <t>-1785083631</t>
  </si>
  <si>
    <t>zahrnuje všechny nezbytné činnosti a materiály,- zahrnuje zálivku včetně dopravy vody (běžně min. 14 x ročně)</t>
  </si>
  <si>
    <t>kontrolu, hnojení, kypření, odplevelování, dosadbu chybějících nad rámec uhynulých (do 10%)</t>
  </si>
  <si>
    <t>99</t>
  </si>
  <si>
    <t>OST 004</t>
  </si>
  <si>
    <t xml:space="preserve">Následná péče ptačí budky 1.- 5. rok - dle specifikace zadávací dokumentace  </t>
  </si>
  <si>
    <t>-2014876265</t>
  </si>
  <si>
    <t xml:space="preserve">pravidelná údržbu 1xročně (čištění, dezinfekce, oprava) </t>
  </si>
  <si>
    <t>SO 801.6 - Grafika hřiště</t>
  </si>
  <si>
    <t>579291110-R</t>
  </si>
  <si>
    <t xml:space="preserve">D+M autorská grafika na asfaltovou plochu dětského hřiště  vč. přípravy povrchu - provedení dle specifikace zadávací dokumentace</t>
  </si>
  <si>
    <t>-1887065047</t>
  </si>
  <si>
    <t>rozměry grafiky 37x18 m, výměra plochy grafiky: 117,79 m2</t>
  </si>
  <si>
    <t>Žlutá: RAL 1012, výměra 31,86 m2</t>
  </si>
  <si>
    <t>Modrá: RAL 6034, výměra 54,72 m²</t>
  </si>
  <si>
    <t>Bílá: výměra 31,21 m²</t>
  </si>
  <si>
    <t>31,86+54,72+31,21</t>
  </si>
  <si>
    <t>SO 701 - Multifunkční herní prvek</t>
  </si>
  <si>
    <t xml:space="preserve">    12 - Odkopávky a prokopávky</t>
  </si>
  <si>
    <t xml:space="preserve">    13 - Hloubené vykopávky</t>
  </si>
  <si>
    <t xml:space="preserve">    16 - Přemístění výkopku</t>
  </si>
  <si>
    <t xml:space="preserve">    17 - Konstrukce ze zemin</t>
  </si>
  <si>
    <t xml:space="preserve">    18 - Povrchové úpravy terénu</t>
  </si>
  <si>
    <t xml:space="preserve">    27 - Základy</t>
  </si>
  <si>
    <t xml:space="preserve">    57 - Kryty pozemních komunikací, letišť a ploch z kameniva nebo živičné</t>
  </si>
  <si>
    <t xml:space="preserve">    91 - Doplňující konstrukce a práce pozemních komunikací, letišť a ploch</t>
  </si>
  <si>
    <t xml:space="preserve">    95 - Dokončovací konstrukce a práce pozemních staveb</t>
  </si>
  <si>
    <t xml:space="preserve">    99 - Přesun hmot a manipulace se sutí</t>
  </si>
  <si>
    <t xml:space="preserve">      998 - Přesun hmot</t>
  </si>
  <si>
    <t xml:space="preserve">    767 - Konstrukce zámečnické</t>
  </si>
  <si>
    <t>OST - Ostatní</t>
  </si>
  <si>
    <t>Odkopávky a prokopávky</t>
  </si>
  <si>
    <t>122252203</t>
  </si>
  <si>
    <t>Odkopávky a prokopávky nezapažené pro silnice a dálnice strojně v hornině třídy těžitelnosti I do 100 m3</t>
  </si>
  <si>
    <t>-1452820987</t>
  </si>
  <si>
    <t>Hloubené vykopávky</t>
  </si>
  <si>
    <t>131251100</t>
  </si>
  <si>
    <t>Hloubení nezapažených jam a zářezů strojně s urovnáním dna do předepsaného profilu a spádu v hornině třídy těžitelnosti I skupiny 3 do 20 m3</t>
  </si>
  <si>
    <t>1250066742</t>
  </si>
  <si>
    <t>Přemístění výkopku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</si>
  <si>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</si>
  <si>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749368818</t>
  </si>
  <si>
    <t>Konstrukce ze zemin</t>
  </si>
  <si>
    <t>Poplatek za uložení stavebního odpadu na recyklační skládce (skládkovné) zeminy a kamení zatříděného do Katalogu odpadů pod kódem 17 05 04</t>
  </si>
  <si>
    <t>-1136288076</t>
  </si>
  <si>
    <t>0,7*2 "Přepočtené koeficientem množství</t>
  </si>
  <si>
    <t>Uložení sypaniny na skládky nebo meziskládky bez hutnění s upravením uložené sypaniny do předepsaného tvaru</t>
  </si>
  <si>
    <t>177168787</t>
  </si>
  <si>
    <t>Povrchové úpravy terénu</t>
  </si>
  <si>
    <t>181152302</t>
  </si>
  <si>
    <t>Úprava pláně na stavbách silnic a dálnic strojně v zářezech mimo skalních se zhutněním</t>
  </si>
  <si>
    <t>-642954807</t>
  </si>
  <si>
    <t>Základy</t>
  </si>
  <si>
    <t>274313811</t>
  </si>
  <si>
    <t>Základy z betonu prostého pasy betonu kamenem neprokládaného tř. C 25/30</t>
  </si>
  <si>
    <t>-406495530</t>
  </si>
  <si>
    <t>Kryty pozemních komunikací, letišť a ploch z kameniva nebo živičné</t>
  </si>
  <si>
    <t>572340111</t>
  </si>
  <si>
    <t>Vyspravení krytu komunikací po překopech inženýrských sítí plochy do 15 m2 asfaltovým betonem ACO (AB), po zhutnění tl. přes 30 do 50 mm</t>
  </si>
  <si>
    <t>-769507341</t>
  </si>
  <si>
    <t>573211109</t>
  </si>
  <si>
    <t>Postřik spojovací PS bez posypu kamenivem z asfaltu silničního, v množství 0,50 kg/m2</t>
  </si>
  <si>
    <t>598812230</t>
  </si>
  <si>
    <t>Doplňující konstrukce a práce pozemních komunikací, letišť a ploch</t>
  </si>
  <si>
    <t>919122112</t>
  </si>
  <si>
    <t>Utěsnění dilatačních spár zálivkou za tepla v cementobetonovém nebo živičném krytu včetně adhezního nátěru s těsnicím profilem pod zálivkou, pro komůrky šířky 10 mm, hloubky 25 mm</t>
  </si>
  <si>
    <t>-56001881</t>
  </si>
  <si>
    <t>0,7*8</t>
  </si>
  <si>
    <t>Dokončovací konstrukce a práce pozemních staveb</t>
  </si>
  <si>
    <t>953943122</t>
  </si>
  <si>
    <t>Osazování drobných kovových předmětů výrobků ostatních jinde neuvedených do betonu se zajištěním polohy k bednění či k výztuži před zabetonováním hmotnosti přes 1 do 5 kg/kus</t>
  </si>
  <si>
    <t>-271635037</t>
  </si>
  <si>
    <t>953961113</t>
  </si>
  <si>
    <t>Kotva chemická s vyvrtáním otvoru do betonu, železobetonu nebo tvrdého kamene tmel, velikost M 12, hloubka 110 mm</t>
  </si>
  <si>
    <t>38356052</t>
  </si>
  <si>
    <t>Přesun hmot a manipulace se sutí</t>
  </si>
  <si>
    <t>998222012</t>
  </si>
  <si>
    <t>Přesun hmot pro tělovýchovné plochy dopravní vzdálenost do 200 m</t>
  </si>
  <si>
    <t>-685556131</t>
  </si>
  <si>
    <t>767</t>
  </si>
  <si>
    <t>Konstrukce zámečnické</t>
  </si>
  <si>
    <t>767995113</t>
  </si>
  <si>
    <t>Montáž ostatních atypických zámečnických konstrukcí hmotnosti přes 10 do 20 kg</t>
  </si>
  <si>
    <t>1303236863</t>
  </si>
  <si>
    <t>Plech 10</t>
  </si>
  <si>
    <t>112</t>
  </si>
  <si>
    <t>TR50x4 - Varné koleno</t>
  </si>
  <si>
    <t>16*4,54</t>
  </si>
  <si>
    <t>TR70x6</t>
  </si>
  <si>
    <t>24*9,47</t>
  </si>
  <si>
    <t>TR50x6</t>
  </si>
  <si>
    <t>6*6,511</t>
  </si>
  <si>
    <t>13611228</t>
  </si>
  <si>
    <t>plech ocelový hladký jakost S235JR tl 10mm tabule</t>
  </si>
  <si>
    <t>1804142661</t>
  </si>
  <si>
    <t>55283904R</t>
  </si>
  <si>
    <t>trubka ocelová bezešvá přesná jakost 11 353 50x4,0mm-varné koleno</t>
  </si>
  <si>
    <t>-1963802736</t>
  </si>
  <si>
    <t>55283908R</t>
  </si>
  <si>
    <t>trubka ocelová bezešvá přesná jakost 11 353 70x6mm</t>
  </si>
  <si>
    <t>-1989029621</t>
  </si>
  <si>
    <t>14015028</t>
  </si>
  <si>
    <t>trubka ocelová bezešvá přesná jakost 11 353 50x6,0mm</t>
  </si>
  <si>
    <t>-810497484</t>
  </si>
  <si>
    <t>767R001</t>
  </si>
  <si>
    <t>Pálení laserem</t>
  </si>
  <si>
    <t>1562407919</t>
  </si>
  <si>
    <t>767R002</t>
  </si>
  <si>
    <t>Doprava + práce hydraulickou rukou</t>
  </si>
  <si>
    <t>1763547155</t>
  </si>
  <si>
    <t>998767101</t>
  </si>
  <si>
    <t>Přesun hmot pro zámečnické konstrukce stanovený z hmotnosti přesunovaného materiálu vodorovná dopravní vzdálenost do 50 m základní v objektech výšky do 6 m</t>
  </si>
  <si>
    <t>880467384</t>
  </si>
  <si>
    <t>783R001</t>
  </si>
  <si>
    <t>Příprava podkladu zámečnických konstrukcí před provedením povrchové úravy - práškové lakování</t>
  </si>
  <si>
    <t>443844372</t>
  </si>
  <si>
    <t>783R002</t>
  </si>
  <si>
    <t>Krycí povrchová úprava zámečnických konstrukcí - práškové lakování RAL 6034</t>
  </si>
  <si>
    <t>-2097694641</t>
  </si>
  <si>
    <t>Ostatní</t>
  </si>
  <si>
    <t>OSTR001</t>
  </si>
  <si>
    <t>Certifikace prvku</t>
  </si>
  <si>
    <t>ks</t>
  </si>
  <si>
    <t>-1061488141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</si>
  <si>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</si>
  <si>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</si>
  <si>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</si>
  <si>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</si>
  <si>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</si>
  <si>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</si>
  <si>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VRN1</t>
  </si>
  <si>
    <t>Průzkumné, zeměměřičské a projektové práce</t>
  </si>
  <si>
    <t>012164000</t>
  </si>
  <si>
    <t>Vytyčení a zaměření inženýrských sítí</t>
  </si>
  <si>
    <t>1024</t>
  </si>
  <si>
    <t>1507196971</t>
  </si>
  <si>
    <t>012234000</t>
  </si>
  <si>
    <t>Vytyčení obvodu stavby</t>
  </si>
  <si>
    <t>521341361</t>
  </si>
  <si>
    <t>012384000</t>
  </si>
  <si>
    <t xml:space="preserve">Ověřovací geodetická měření </t>
  </si>
  <si>
    <t>-1513382558</t>
  </si>
  <si>
    <t>012444000</t>
  </si>
  <si>
    <t>Geodetické měření skutečného provedení stavby</t>
  </si>
  <si>
    <t>956110162</t>
  </si>
  <si>
    <t>013244001-R</t>
  </si>
  <si>
    <t>Dílenská dokumentace na prvky na míru</t>
  </si>
  <si>
    <t>-1702352293</t>
  </si>
  <si>
    <t>skluzavka, brána, schody</t>
  </si>
  <si>
    <t>013244000</t>
  </si>
  <si>
    <t>Dokumentace pro provádění stavby</t>
  </si>
  <si>
    <t>1769726179</t>
  </si>
  <si>
    <t>realizační dokumentace stavby, RDS, elektronicky a 1 tisk</t>
  </si>
  <si>
    <t>013254000</t>
  </si>
  <si>
    <t>Dokumentace skutečného provedení stavby</t>
  </si>
  <si>
    <t>736109262</t>
  </si>
  <si>
    <t>DSPS</t>
  </si>
  <si>
    <t>013294001-R</t>
  </si>
  <si>
    <t>Ostatní dokumentace stavby - fotodokumentace z průběhu stavy</t>
  </si>
  <si>
    <t>2090310992</t>
  </si>
  <si>
    <t>požadovaný výstup dle zadavatele</t>
  </si>
  <si>
    <t>VRN3</t>
  </si>
  <si>
    <t>Zařízení staveniště</t>
  </si>
  <si>
    <t>030001000</t>
  </si>
  <si>
    <t>-645135285</t>
  </si>
  <si>
    <t>VRN4</t>
  </si>
  <si>
    <t>Inženýrská činnost</t>
  </si>
  <si>
    <t>043002001-R</t>
  </si>
  <si>
    <t>Zkoušky a atesty na provozuschopnost</t>
  </si>
  <si>
    <t>1028551752</t>
  </si>
  <si>
    <t>VRN6</t>
  </si>
  <si>
    <t>Územní vlivy</t>
  </si>
  <si>
    <t>065103000</t>
  </si>
  <si>
    <t>Mimostaveništní doprava materiálů a výrobků</t>
  </si>
  <si>
    <t>1241149036</t>
  </si>
  <si>
    <t>VRN9</t>
  </si>
  <si>
    <t>Ostatní náklady</t>
  </si>
  <si>
    <t>091503000</t>
  </si>
  <si>
    <t>Náklady související s publicitou - montáž, demontáž dočasného bilboardu</t>
  </si>
  <si>
    <t>78514978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</si>
</sst>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2025056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Úpravy hřiště Školní, sídliště Králův Háj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Liberec, ulice Školní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Liberec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Kancelář architektury města Liberec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24.7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801.1 - Architektonick...'!J30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801.1 - Architektonick...'!P131</f>
        <v>0</v>
      </c>
      <c r="AV95" s="129">
        <f>'SO 801.1 - Architektonick...'!J33</f>
        <v>0</v>
      </c>
      <c r="AW95" s="129">
        <f>'SO 801.1 - Architektonick...'!J34</f>
        <v>0</v>
      </c>
      <c r="AX95" s="129">
        <f>'SO 801.1 - Architektonick...'!J35</f>
        <v>0</v>
      </c>
      <c r="AY95" s="129">
        <f>'SO 801.1 - Architektonick...'!J36</f>
        <v>0</v>
      </c>
      <c r="AZ95" s="129">
        <f>'SO 801.1 - Architektonick...'!F33</f>
        <v>0</v>
      </c>
      <c r="BA95" s="129">
        <f>'SO 801.1 - Architektonick...'!F34</f>
        <v>0</v>
      </c>
      <c r="BB95" s="129">
        <f>'SO 801.1 - Architektonick...'!F35</f>
        <v>0</v>
      </c>
      <c r="BC95" s="129">
        <f>'SO 801.1 - Architektonick...'!F36</f>
        <v>0</v>
      </c>
      <c r="BD95" s="131">
        <f>'SO 801.1 - Architektonick...'!F37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24.7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801.2 - Krajinářské ře...'!J30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801.2 - Krajinářské ře...'!P120</f>
        <v>0</v>
      </c>
      <c r="AV96" s="129">
        <f>'SO 801.2 - Krajinářské ře...'!J33</f>
        <v>0</v>
      </c>
      <c r="AW96" s="129">
        <f>'SO 801.2 - Krajinářské ře...'!J34</f>
        <v>0</v>
      </c>
      <c r="AX96" s="129">
        <f>'SO 801.2 - Krajinářské ře...'!J35</f>
        <v>0</v>
      </c>
      <c r="AY96" s="129">
        <f>'SO 801.2 - Krajinářské ře...'!J36</f>
        <v>0</v>
      </c>
      <c r="AZ96" s="129">
        <f>'SO 801.2 - Krajinářské ře...'!F33</f>
        <v>0</v>
      </c>
      <c r="BA96" s="129">
        <f>'SO 801.2 - Krajinářské ře...'!F34</f>
        <v>0</v>
      </c>
      <c r="BB96" s="129">
        <f>'SO 801.2 - Krajinářské ře...'!F35</f>
        <v>0</v>
      </c>
      <c r="BC96" s="129">
        <f>'SO 801.2 - Krajinářské ře...'!F36</f>
        <v>0</v>
      </c>
      <c r="BD96" s="131">
        <f>'SO 801.2 - Krajinářské ře...'!F37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24.7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801.6 - Grafika hřiště'!J30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'SO 801.6 - Grafika hřiště'!P118</f>
        <v>0</v>
      </c>
      <c r="AV97" s="129">
        <f>'SO 801.6 - Grafika hřiště'!J33</f>
        <v>0</v>
      </c>
      <c r="AW97" s="129">
        <f>'SO 801.6 - Grafika hřiště'!J34</f>
        <v>0</v>
      </c>
      <c r="AX97" s="129">
        <f>'SO 801.6 - Grafika hřiště'!J35</f>
        <v>0</v>
      </c>
      <c r="AY97" s="129">
        <f>'SO 801.6 - Grafika hřiště'!J36</f>
        <v>0</v>
      </c>
      <c r="AZ97" s="129">
        <f>'SO 801.6 - Grafika hřiště'!F33</f>
        <v>0</v>
      </c>
      <c r="BA97" s="129">
        <f>'SO 801.6 - Grafika hřiště'!F34</f>
        <v>0</v>
      </c>
      <c r="BB97" s="129">
        <f>'SO 801.6 - Grafika hřiště'!F35</f>
        <v>0</v>
      </c>
      <c r="BC97" s="129">
        <f>'SO 801.6 - Grafika hřiště'!F36</f>
        <v>0</v>
      </c>
      <c r="BD97" s="131">
        <f>'SO 801.6 - Grafika hřiště'!F37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16.5" customHeight="1">
      <c r="A98" s="120" t="s">
        <v>80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701 - Multifunkční her...'!J30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'SO 701 - Multifunkční her...'!P132</f>
        <v>0</v>
      </c>
      <c r="AV98" s="129">
        <f>'SO 701 - Multifunkční her...'!J33</f>
        <v>0</v>
      </c>
      <c r="AW98" s="129">
        <f>'SO 701 - Multifunkční her...'!J34</f>
        <v>0</v>
      </c>
      <c r="AX98" s="129">
        <f>'SO 701 - Multifunkční her...'!J35</f>
        <v>0</v>
      </c>
      <c r="AY98" s="129">
        <f>'SO 701 - Multifunkční her...'!J36</f>
        <v>0</v>
      </c>
      <c r="AZ98" s="129">
        <f>'SO 701 - Multifunkční her...'!F33</f>
        <v>0</v>
      </c>
      <c r="BA98" s="129">
        <f>'SO 701 - Multifunkční her...'!F34</f>
        <v>0</v>
      </c>
      <c r="BB98" s="129">
        <f>'SO 701 - Multifunkční her...'!F35</f>
        <v>0</v>
      </c>
      <c r="BC98" s="129">
        <f>'SO 701 - Multifunkční her...'!F36</f>
        <v>0</v>
      </c>
      <c r="BD98" s="131">
        <f>'SO 701 - Multifunkční her...'!F37</f>
        <v>0</v>
      </c>
      <c r="BE98" s="7"/>
      <c r="BT98" s="132" t="s">
        <v>84</v>
      </c>
      <c r="BV98" s="132" t="s">
        <v>78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7" customFormat="1" ht="16.5" customHeight="1">
      <c r="A99" s="120" t="s">
        <v>80</v>
      </c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'VRN - Vedlejší rozpočtové...'!J30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33">
        <v>0</v>
      </c>
      <c r="AT99" s="134">
        <f>ROUND(SUM(AV99:AW99),2)</f>
        <v>0</v>
      </c>
      <c r="AU99" s="135">
        <f>'VRN - Vedlejší rozpočtové...'!P122</f>
        <v>0</v>
      </c>
      <c r="AV99" s="134">
        <f>'VRN - Vedlejší rozpočtové...'!J33</f>
        <v>0</v>
      </c>
      <c r="AW99" s="134">
        <f>'VRN - Vedlejší rozpočtové...'!J34</f>
        <v>0</v>
      </c>
      <c r="AX99" s="134">
        <f>'VRN - Vedlejší rozpočtové...'!J35</f>
        <v>0</v>
      </c>
      <c r="AY99" s="134">
        <f>'VRN - Vedlejší rozpočtové...'!J36</f>
        <v>0</v>
      </c>
      <c r="AZ99" s="134">
        <f>'VRN - Vedlejší rozpočtové...'!F33</f>
        <v>0</v>
      </c>
      <c r="BA99" s="134">
        <f>'VRN - Vedlejší rozpočtové...'!F34</f>
        <v>0</v>
      </c>
      <c r="BB99" s="134">
        <f>'VRN - Vedlejší rozpočtové...'!F35</f>
        <v>0</v>
      </c>
      <c r="BC99" s="134">
        <f>'VRN - Vedlejší rozpočtové...'!F36</f>
        <v>0</v>
      </c>
      <c r="BD99" s="136">
        <f>'VRN - Vedlejší rozpočtové...'!F37</f>
        <v>0</v>
      </c>
      <c r="BE99" s="7"/>
      <c r="BT99" s="132" t="s">
        <v>84</v>
      </c>
      <c r="BV99" s="132" t="s">
        <v>78</v>
      </c>
      <c r="BW99" s="132" t="s">
        <v>98</v>
      </c>
      <c r="BX99" s="132" t="s">
        <v>5</v>
      </c>
      <c r="CL99" s="132" t="s">
        <v>1</v>
      </c>
      <c r="CM99" s="132" t="s">
        <v>86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HaxF2z42HpDe/pYJGp9XzCN+G/G06aKO21UR0vstdzATY6Y4q9m3DF52j3bP2BCeyTsnpHsgglAVyI/6+OVhkw==" hashValue="KOMI2Hf5Nw0pRghmeTrZCPFoztuyFFv0qsWj46gfWkEJdIcdEAl/PNJXHQNdALRR3MhFoZZx96bOxITSITyMXQ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801.1 - Architektonick...'!C2" display="/"/>
    <hyperlink ref="A96" location="'SO 801.2 - Krajinářské ře...'!C2" display="/"/>
    <hyperlink ref="A97" location="'SO 801.6 - Grafika hřiště'!C2" display="/"/>
    <hyperlink ref="A98" location="'SO 701 - Multifunkční her..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Úpravy hřiště Školní, sídliště Králův Háj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ROUND((SUM(BE131:BE458)),  2)</f>
        <v>0</v>
      </c>
      <c r="G33" s="39"/>
      <c r="H33" s="39"/>
      <c r="I33" s="156">
        <v>0.20999999999999999</v>
      </c>
      <c r="J33" s="155">
        <f>ROUND(((SUM(BE131:BE458))*I33),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ROUND((SUM(BF131:BF458)),  2)</f>
        <v>0</v>
      </c>
      <c r="G34" s="39"/>
      <c r="H34" s="39"/>
      <c r="I34" s="156">
        <v>0.12</v>
      </c>
      <c r="J34" s="155">
        <f>ROUND(((SUM(BF131:BF458))*I34),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ROUND((SUM(BG131:BG458)),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ROUND((SUM(BH131:BH458)),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ROUND((SUM(BI131:BI458)),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Úpravy hřiště Školní, sídliště Králův Háj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801.1 - Architektonické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Liberec, ulice Školní</v>
      </c>
      <c r="G89" s="41"/>
      <c r="H89" s="41"/>
      <c r="I89" s="33" t="s">
        <v>22</v>
      </c>
      <c r="J89" s="80" t="str">
        <f>IF(J12="","",J12)</f>
        <v>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 xml:space="preserve">Kancelář architektury města Liberec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J132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89"/>
      <c r="J98" s="190">
        <f>J133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109</v>
      </c>
      <c r="E99" s="189"/>
      <c r="F99" s="189"/>
      <c r="G99" s="189"/>
      <c r="H99" s="189"/>
      <c r="I99" s="189"/>
      <c r="J99" s="190">
        <f>J278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89"/>
      <c r="J100" s="190">
        <f>J313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111</v>
      </c>
      <c r="E101" s="189"/>
      <c r="F101" s="189"/>
      <c r="G101" s="189"/>
      <c r="H101" s="189"/>
      <c r="I101" s="189"/>
      <c r="J101" s="190">
        <f>J320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112</v>
      </c>
      <c r="E102" s="189"/>
      <c r="F102" s="189"/>
      <c r="G102" s="189"/>
      <c r="H102" s="189"/>
      <c r="I102" s="189"/>
      <c r="J102" s="190">
        <f>J326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113</v>
      </c>
      <c r="E103" s="189"/>
      <c r="F103" s="189"/>
      <c r="G103" s="189"/>
      <c r="H103" s="189"/>
      <c r="I103" s="189"/>
      <c r="J103" s="190">
        <f>J360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114</v>
      </c>
      <c r="E104" s="189"/>
      <c r="F104" s="189"/>
      <c r="G104" s="189"/>
      <c r="H104" s="189"/>
      <c r="I104" s="189"/>
      <c r="J104" s="190">
        <f>J364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115</v>
      </c>
      <c r="E105" s="189"/>
      <c r="F105" s="189"/>
      <c r="G105" s="189"/>
      <c r="H105" s="189"/>
      <c r="I105" s="189"/>
      <c r="J105" s="190">
        <f>J410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116</v>
      </c>
      <c r="E106" s="189"/>
      <c r="F106" s="189"/>
      <c r="G106" s="189"/>
      <c r="H106" s="189"/>
      <c r="I106" s="189"/>
      <c r="J106" s="190">
        <f>J422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117</v>
      </c>
      <c r="E107" s="183"/>
      <c r="F107" s="183"/>
      <c r="G107" s="183"/>
      <c r="H107" s="183"/>
      <c r="I107" s="183"/>
      <c r="J107" s="184">
        <f>J424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118</v>
      </c>
      <c r="E108" s="189"/>
      <c r="F108" s="189"/>
      <c r="G108" s="189"/>
      <c r="H108" s="189"/>
      <c r="I108" s="189"/>
      <c r="J108" s="190">
        <f>J425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119</v>
      </c>
      <c r="E109" s="189"/>
      <c r="F109" s="189"/>
      <c r="G109" s="189"/>
      <c r="H109" s="189"/>
      <c r="I109" s="189"/>
      <c r="J109" s="190">
        <f>J436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120</v>
      </c>
      <c r="E110" s="183"/>
      <c r="F110" s="183"/>
      <c r="G110" s="183"/>
      <c r="H110" s="183"/>
      <c r="I110" s="183"/>
      <c r="J110" s="184">
        <f>J454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6"/>
      <c r="C111" s="187"/>
      <c r="D111" s="188" t="s">
        <v>121</v>
      </c>
      <c r="E111" s="189"/>
      <c r="F111" s="189"/>
      <c r="G111" s="189"/>
      <c r="H111" s="189"/>
      <c r="I111" s="189"/>
      <c r="J111" s="190">
        <f>J455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122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75" t="str">
        <f>E7</f>
        <v>Úpravy hřiště Školní, sídliště Králův Háj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100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SO 801.1 - Architektonické řešení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F12</f>
        <v>Liberec, ulice Školní</v>
      </c>
      <c r="G125" s="41"/>
      <c r="H125" s="41"/>
      <c r="I125" s="33" t="s">
        <v>22</v>
      </c>
      <c r="J125" s="80" t="str">
        <f>IF(J12="","",J12)</f>
        <v>3. 5. 2025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5.65" customHeight="1">
      <c r="A127" s="39"/>
      <c r="B127" s="40"/>
      <c r="C127" s="33" t="s">
        <v>24</v>
      </c>
      <c r="D127" s="41"/>
      <c r="E127" s="41"/>
      <c r="F127" s="28" t="str">
        <f>E15</f>
        <v>Statutární město Liberec</v>
      </c>
      <c r="G127" s="41"/>
      <c r="H127" s="41"/>
      <c r="I127" s="33" t="s">
        <v>30</v>
      </c>
      <c r="J127" s="37" t="str">
        <f>E21</f>
        <v xml:space="preserve">Kancelář architektury města Liberec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IF(E18="","",E18)</f>
        <v>Vyplň údaj</v>
      </c>
      <c r="G128" s="41"/>
      <c r="H128" s="41"/>
      <c r="I128" s="33" t="s">
        <v>33</v>
      </c>
      <c r="J128" s="37" t="str">
        <f>E24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192"/>
      <c r="B130" s="193"/>
      <c r="C130" s="194" t="s">
        <v>123</v>
      </c>
      <c r="D130" s="195" t="s">
        <v>61</v>
      </c>
      <c r="E130" s="195" t="s">
        <v>57</v>
      </c>
      <c r="F130" s="195" t="s">
        <v>58</v>
      </c>
      <c r="G130" s="195" t="s">
        <v>124</v>
      </c>
      <c r="H130" s="195" t="s">
        <v>125</v>
      </c>
      <c r="I130" s="195" t="s">
        <v>126</v>
      </c>
      <c r="J130" s="196" t="s">
        <v>104</v>
      </c>
      <c r="K130" s="197" t="s">
        <v>127</v>
      </c>
      <c r="L130" s="198"/>
      <c r="M130" s="101" t="s">
        <v>1</v>
      </c>
      <c r="N130" s="102" t="s">
        <v>40</v>
      </c>
      <c r="O130" s="102" t="s">
        <v>128</v>
      </c>
      <c r="P130" s="102" t="s">
        <v>129</v>
      </c>
      <c r="Q130" s="102" t="s">
        <v>130</v>
      </c>
      <c r="R130" s="102" t="s">
        <v>131</v>
      </c>
      <c r="S130" s="102" t="s">
        <v>132</v>
      </c>
      <c r="T130" s="103" t="s">
        <v>133</v>
      </c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</row>
    <row r="131" s="2" customFormat="1" ht="22.8" customHeight="1">
      <c r="A131" s="39"/>
      <c r="B131" s="40"/>
      <c r="C131" s="108" t="s">
        <v>134</v>
      </c>
      <c r="D131" s="41"/>
      <c r="E131" s="41"/>
      <c r="F131" s="41"/>
      <c r="G131" s="41"/>
      <c r="H131" s="41"/>
      <c r="I131" s="41"/>
      <c r="J131" s="199">
        <f>BK131</f>
        <v>0</v>
      </c>
      <c r="K131" s="41"/>
      <c r="L131" s="45"/>
      <c r="M131" s="104"/>
      <c r="N131" s="200"/>
      <c r="O131" s="105"/>
      <c r="P131" s="201">
        <f>P132+P424+P454</f>
        <v>0</v>
      </c>
      <c r="Q131" s="105"/>
      <c r="R131" s="201">
        <f>R132+R424+R454</f>
        <v>142.81888673</v>
      </c>
      <c r="S131" s="105"/>
      <c r="T131" s="202">
        <f>T132+T424+T454</f>
        <v>20.010494999999999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106</v>
      </c>
      <c r="BK131" s="203">
        <f>BK132+BK424+BK454</f>
        <v>0</v>
      </c>
    </row>
    <row r="132" s="12" customFormat="1" ht="25.92" customHeight="1">
      <c r="A132" s="12"/>
      <c r="B132" s="204"/>
      <c r="C132" s="205"/>
      <c r="D132" s="206" t="s">
        <v>75</v>
      </c>
      <c r="E132" s="207" t="s">
        <v>135</v>
      </c>
      <c r="F132" s="207" t="s">
        <v>136</v>
      </c>
      <c r="G132" s="205"/>
      <c r="H132" s="205"/>
      <c r="I132" s="208"/>
      <c r="J132" s="209">
        <f>BK132</f>
        <v>0</v>
      </c>
      <c r="K132" s="205"/>
      <c r="L132" s="210"/>
      <c r="M132" s="211"/>
      <c r="N132" s="212"/>
      <c r="O132" s="212"/>
      <c r="P132" s="213">
        <f>P133+P278+P313+P320+P326+P360+P364+P410+P422</f>
        <v>0</v>
      </c>
      <c r="Q132" s="212"/>
      <c r="R132" s="213">
        <f>R133+R278+R313+R320+R326+R360+R364+R410+R422</f>
        <v>142.73718373</v>
      </c>
      <c r="S132" s="212"/>
      <c r="T132" s="214">
        <f>T133+T278+T313+T320+T326+T360+T364+T410+T422</f>
        <v>20.009999999999998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76</v>
      </c>
      <c r="AY132" s="215" t="s">
        <v>137</v>
      </c>
      <c r="BK132" s="217">
        <f>BK133+BK278+BK313+BK320+BK326+BK360+BK364+BK410+BK422</f>
        <v>0</v>
      </c>
    </row>
    <row r="133" s="12" customFormat="1" ht="22.8" customHeight="1">
      <c r="A133" s="12"/>
      <c r="B133" s="204"/>
      <c r="C133" s="205"/>
      <c r="D133" s="206" t="s">
        <v>75</v>
      </c>
      <c r="E133" s="218" t="s">
        <v>84</v>
      </c>
      <c r="F133" s="218" t="s">
        <v>138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SUM(P134:P277)</f>
        <v>0</v>
      </c>
      <c r="Q133" s="212"/>
      <c r="R133" s="213">
        <f>SUM(R134:R277)</f>
        <v>0.34587000000000001</v>
      </c>
      <c r="S133" s="212"/>
      <c r="T133" s="214">
        <f>SUM(T134:T277)</f>
        <v>1.6100000000000001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84</v>
      </c>
      <c r="AY133" s="215" t="s">
        <v>137</v>
      </c>
      <c r="BK133" s="217">
        <f>SUM(BK134:BK277)</f>
        <v>0</v>
      </c>
    </row>
    <row r="134" s="2" customFormat="1" ht="33" customHeight="1">
      <c r="A134" s="39"/>
      <c r="B134" s="40"/>
      <c r="C134" s="220" t="s">
        <v>84</v>
      </c>
      <c r="D134" s="220" t="s">
        <v>139</v>
      </c>
      <c r="E134" s="221" t="s">
        <v>140</v>
      </c>
      <c r="F134" s="222" t="s">
        <v>141</v>
      </c>
      <c r="G134" s="223" t="s">
        <v>142</v>
      </c>
      <c r="H134" s="224">
        <v>6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41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143</v>
      </c>
      <c r="AT134" s="232" t="s">
        <v>139</v>
      </c>
      <c r="AU134" s="232" t="s">
        <v>86</v>
      </c>
      <c r="AY134" s="18" t="s">
        <v>137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84</v>
      </c>
      <c r="BK134" s="233">
        <f>ROUND(I134*H134,2)</f>
        <v>0</v>
      </c>
      <c r="BL134" s="18" t="s">
        <v>143</v>
      </c>
      <c r="BM134" s="232" t="s">
        <v>144</v>
      </c>
    </row>
    <row r="135" s="13" customFormat="1">
      <c r="A135" s="13"/>
      <c r="B135" s="234"/>
      <c r="C135" s="235"/>
      <c r="D135" s="236" t="s">
        <v>145</v>
      </c>
      <c r="E135" s="237" t="s">
        <v>1</v>
      </c>
      <c r="F135" s="238" t="s">
        <v>146</v>
      </c>
      <c r="G135" s="235"/>
      <c r="H135" s="237" t="s">
        <v>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145</v>
      </c>
      <c r="AU135" s="244" t="s">
        <v>86</v>
      </c>
      <c r="AV135" s="13" t="s">
        <v>84</v>
      </c>
      <c r="AW135" s="13" t="s">
        <v>32</v>
      </c>
      <c r="AX135" s="13" t="s">
        <v>76</v>
      </c>
      <c r="AY135" s="244" t="s">
        <v>137</v>
      </c>
    </row>
    <row r="136" s="14" customFormat="1">
      <c r="A136" s="14"/>
      <c r="B136" s="245"/>
      <c r="C136" s="246"/>
      <c r="D136" s="236" t="s">
        <v>145</v>
      </c>
      <c r="E136" s="247" t="s">
        <v>1</v>
      </c>
      <c r="F136" s="248" t="s">
        <v>147</v>
      </c>
      <c r="G136" s="246"/>
      <c r="H136" s="249">
        <v>6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145</v>
      </c>
      <c r="AU136" s="255" t="s">
        <v>86</v>
      </c>
      <c r="AV136" s="14" t="s">
        <v>86</v>
      </c>
      <c r="AW136" s="14" t="s">
        <v>32</v>
      </c>
      <c r="AX136" s="14" t="s">
        <v>84</v>
      </c>
      <c r="AY136" s="255" t="s">
        <v>137</v>
      </c>
    </row>
    <row r="137" s="2" customFormat="1" ht="33" customHeight="1">
      <c r="A137" s="39"/>
      <c r="B137" s="40"/>
      <c r="C137" s="220" t="s">
        <v>86</v>
      </c>
      <c r="D137" s="220" t="s">
        <v>139</v>
      </c>
      <c r="E137" s="221" t="s">
        <v>148</v>
      </c>
      <c r="F137" s="222" t="s">
        <v>149</v>
      </c>
      <c r="G137" s="223" t="s">
        <v>142</v>
      </c>
      <c r="H137" s="224">
        <v>14.300000000000001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41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143</v>
      </c>
      <c r="AT137" s="232" t="s">
        <v>139</v>
      </c>
      <c r="AU137" s="232" t="s">
        <v>86</v>
      </c>
      <c r="AY137" s="18" t="s">
        <v>137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84</v>
      </c>
      <c r="BK137" s="233">
        <f>ROUND(I137*H137,2)</f>
        <v>0</v>
      </c>
      <c r="BL137" s="18" t="s">
        <v>143</v>
      </c>
      <c r="BM137" s="232" t="s">
        <v>150</v>
      </c>
    </row>
    <row r="138" s="13" customFormat="1">
      <c r="A138" s="13"/>
      <c r="B138" s="234"/>
      <c r="C138" s="235"/>
      <c r="D138" s="236" t="s">
        <v>145</v>
      </c>
      <c r="E138" s="237" t="s">
        <v>1</v>
      </c>
      <c r="F138" s="238" t="s">
        <v>151</v>
      </c>
      <c r="G138" s="235"/>
      <c r="H138" s="237" t="s">
        <v>1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145</v>
      </c>
      <c r="AU138" s="244" t="s">
        <v>86</v>
      </c>
      <c r="AV138" s="13" t="s">
        <v>84</v>
      </c>
      <c r="AW138" s="13" t="s">
        <v>32</v>
      </c>
      <c r="AX138" s="13" t="s">
        <v>76</v>
      </c>
      <c r="AY138" s="244" t="s">
        <v>137</v>
      </c>
    </row>
    <row r="139" s="14" customFormat="1">
      <c r="A139" s="14"/>
      <c r="B139" s="245"/>
      <c r="C139" s="246"/>
      <c r="D139" s="236" t="s">
        <v>145</v>
      </c>
      <c r="E139" s="247" t="s">
        <v>1</v>
      </c>
      <c r="F139" s="248" t="s">
        <v>152</v>
      </c>
      <c r="G139" s="246"/>
      <c r="H139" s="249">
        <v>14.300000000000001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145</v>
      </c>
      <c r="AU139" s="255" t="s">
        <v>86</v>
      </c>
      <c r="AV139" s="14" t="s">
        <v>86</v>
      </c>
      <c r="AW139" s="14" t="s">
        <v>32</v>
      </c>
      <c r="AX139" s="14" t="s">
        <v>84</v>
      </c>
      <c r="AY139" s="255" t="s">
        <v>137</v>
      </c>
    </row>
    <row r="140" s="2" customFormat="1" ht="24.15" customHeight="1">
      <c r="A140" s="39"/>
      <c r="B140" s="40"/>
      <c r="C140" s="220" t="s">
        <v>153</v>
      </c>
      <c r="D140" s="220" t="s">
        <v>139</v>
      </c>
      <c r="E140" s="221" t="s">
        <v>154</v>
      </c>
      <c r="F140" s="222" t="s">
        <v>155</v>
      </c>
      <c r="G140" s="223" t="s">
        <v>156</v>
      </c>
      <c r="H140" s="224">
        <v>4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41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143</v>
      </c>
      <c r="AT140" s="232" t="s">
        <v>139</v>
      </c>
      <c r="AU140" s="232" t="s">
        <v>86</v>
      </c>
      <c r="AY140" s="18" t="s">
        <v>137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84</v>
      </c>
      <c r="BK140" s="233">
        <f>ROUND(I140*H140,2)</f>
        <v>0</v>
      </c>
      <c r="BL140" s="18" t="s">
        <v>143</v>
      </c>
      <c r="BM140" s="232" t="s">
        <v>157</v>
      </c>
    </row>
    <row r="141" s="13" customFormat="1">
      <c r="A141" s="13"/>
      <c r="B141" s="234"/>
      <c r="C141" s="235"/>
      <c r="D141" s="236" t="s">
        <v>145</v>
      </c>
      <c r="E141" s="237" t="s">
        <v>1</v>
      </c>
      <c r="F141" s="238" t="s">
        <v>158</v>
      </c>
      <c r="G141" s="235"/>
      <c r="H141" s="237" t="s">
        <v>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145</v>
      </c>
      <c r="AU141" s="244" t="s">
        <v>86</v>
      </c>
      <c r="AV141" s="13" t="s">
        <v>84</v>
      </c>
      <c r="AW141" s="13" t="s">
        <v>32</v>
      </c>
      <c r="AX141" s="13" t="s">
        <v>76</v>
      </c>
      <c r="AY141" s="244" t="s">
        <v>137</v>
      </c>
    </row>
    <row r="142" s="14" customFormat="1">
      <c r="A142" s="14"/>
      <c r="B142" s="245"/>
      <c r="C142" s="246"/>
      <c r="D142" s="236" t="s">
        <v>145</v>
      </c>
      <c r="E142" s="247" t="s">
        <v>1</v>
      </c>
      <c r="F142" s="248" t="s">
        <v>143</v>
      </c>
      <c r="G142" s="246"/>
      <c r="H142" s="249">
        <v>4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145</v>
      </c>
      <c r="AU142" s="255" t="s">
        <v>86</v>
      </c>
      <c r="AV142" s="14" t="s">
        <v>86</v>
      </c>
      <c r="AW142" s="14" t="s">
        <v>32</v>
      </c>
      <c r="AX142" s="14" t="s">
        <v>84</v>
      </c>
      <c r="AY142" s="255" t="s">
        <v>137</v>
      </c>
    </row>
    <row r="143" s="2" customFormat="1" ht="33" customHeight="1">
      <c r="A143" s="39"/>
      <c r="B143" s="40"/>
      <c r="C143" s="220" t="s">
        <v>143</v>
      </c>
      <c r="D143" s="220" t="s">
        <v>139</v>
      </c>
      <c r="E143" s="221" t="s">
        <v>159</v>
      </c>
      <c r="F143" s="222" t="s">
        <v>160</v>
      </c>
      <c r="G143" s="223" t="s">
        <v>156</v>
      </c>
      <c r="H143" s="224">
        <v>1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41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143</v>
      </c>
      <c r="AT143" s="232" t="s">
        <v>139</v>
      </c>
      <c r="AU143" s="232" t="s">
        <v>86</v>
      </c>
      <c r="AY143" s="18" t="s">
        <v>137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84</v>
      </c>
      <c r="BK143" s="233">
        <f>ROUND(I143*H143,2)</f>
        <v>0</v>
      </c>
      <c r="BL143" s="18" t="s">
        <v>143</v>
      </c>
      <c r="BM143" s="232" t="s">
        <v>161</v>
      </c>
    </row>
    <row r="144" s="13" customFormat="1">
      <c r="A144" s="13"/>
      <c r="B144" s="234"/>
      <c r="C144" s="235"/>
      <c r="D144" s="236" t="s">
        <v>145</v>
      </c>
      <c r="E144" s="237" t="s">
        <v>1</v>
      </c>
      <c r="F144" s="238" t="s">
        <v>162</v>
      </c>
      <c r="G144" s="235"/>
      <c r="H144" s="237" t="s">
        <v>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145</v>
      </c>
      <c r="AU144" s="244" t="s">
        <v>86</v>
      </c>
      <c r="AV144" s="13" t="s">
        <v>84</v>
      </c>
      <c r="AW144" s="13" t="s">
        <v>32</v>
      </c>
      <c r="AX144" s="13" t="s">
        <v>76</v>
      </c>
      <c r="AY144" s="244" t="s">
        <v>137</v>
      </c>
    </row>
    <row r="145" s="14" customFormat="1">
      <c r="A145" s="14"/>
      <c r="B145" s="245"/>
      <c r="C145" s="246"/>
      <c r="D145" s="236" t="s">
        <v>145</v>
      </c>
      <c r="E145" s="247" t="s">
        <v>1</v>
      </c>
      <c r="F145" s="248" t="s">
        <v>84</v>
      </c>
      <c r="G145" s="246"/>
      <c r="H145" s="249">
        <v>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145</v>
      </c>
      <c r="AU145" s="255" t="s">
        <v>86</v>
      </c>
      <c r="AV145" s="14" t="s">
        <v>86</v>
      </c>
      <c r="AW145" s="14" t="s">
        <v>32</v>
      </c>
      <c r="AX145" s="14" t="s">
        <v>84</v>
      </c>
      <c r="AY145" s="255" t="s">
        <v>137</v>
      </c>
    </row>
    <row r="146" s="2" customFormat="1" ht="16.5" customHeight="1">
      <c r="A146" s="39"/>
      <c r="B146" s="40"/>
      <c r="C146" s="220" t="s">
        <v>163</v>
      </c>
      <c r="D146" s="220" t="s">
        <v>139</v>
      </c>
      <c r="E146" s="221" t="s">
        <v>164</v>
      </c>
      <c r="F146" s="222" t="s">
        <v>165</v>
      </c>
      <c r="G146" s="223" t="s">
        <v>166</v>
      </c>
      <c r="H146" s="224">
        <v>14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41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0.11500000000000001</v>
      </c>
      <c r="T146" s="231">
        <f>S146*H146</f>
        <v>1.6100000000000001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143</v>
      </c>
      <c r="AT146" s="232" t="s">
        <v>139</v>
      </c>
      <c r="AU146" s="232" t="s">
        <v>86</v>
      </c>
      <c r="AY146" s="18" t="s">
        <v>137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84</v>
      </c>
      <c r="BK146" s="233">
        <f>ROUND(I146*H146,2)</f>
        <v>0</v>
      </c>
      <c r="BL146" s="18" t="s">
        <v>143</v>
      </c>
      <c r="BM146" s="232" t="s">
        <v>167</v>
      </c>
    </row>
    <row r="147" s="13" customFormat="1">
      <c r="A147" s="13"/>
      <c r="B147" s="234"/>
      <c r="C147" s="235"/>
      <c r="D147" s="236" t="s">
        <v>145</v>
      </c>
      <c r="E147" s="237" t="s">
        <v>1</v>
      </c>
      <c r="F147" s="238" t="s">
        <v>168</v>
      </c>
      <c r="G147" s="235"/>
      <c r="H147" s="237" t="s">
        <v>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145</v>
      </c>
      <c r="AU147" s="244" t="s">
        <v>86</v>
      </c>
      <c r="AV147" s="13" t="s">
        <v>84</v>
      </c>
      <c r="AW147" s="13" t="s">
        <v>32</v>
      </c>
      <c r="AX147" s="13" t="s">
        <v>76</v>
      </c>
      <c r="AY147" s="244" t="s">
        <v>137</v>
      </c>
    </row>
    <row r="148" s="14" customFormat="1">
      <c r="A148" s="14"/>
      <c r="B148" s="245"/>
      <c r="C148" s="246"/>
      <c r="D148" s="236" t="s">
        <v>145</v>
      </c>
      <c r="E148" s="247" t="s">
        <v>1</v>
      </c>
      <c r="F148" s="248" t="s">
        <v>169</v>
      </c>
      <c r="G148" s="246"/>
      <c r="H148" s="249">
        <v>14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145</v>
      </c>
      <c r="AU148" s="255" t="s">
        <v>86</v>
      </c>
      <c r="AV148" s="14" t="s">
        <v>86</v>
      </c>
      <c r="AW148" s="14" t="s">
        <v>32</v>
      </c>
      <c r="AX148" s="14" t="s">
        <v>84</v>
      </c>
      <c r="AY148" s="255" t="s">
        <v>137</v>
      </c>
    </row>
    <row r="149" s="2" customFormat="1" ht="16.5" customHeight="1">
      <c r="A149" s="39"/>
      <c r="B149" s="40"/>
      <c r="C149" s="220" t="s">
        <v>147</v>
      </c>
      <c r="D149" s="220" t="s">
        <v>139</v>
      </c>
      <c r="E149" s="221" t="s">
        <v>170</v>
      </c>
      <c r="F149" s="222" t="s">
        <v>171</v>
      </c>
      <c r="G149" s="223" t="s">
        <v>142</v>
      </c>
      <c r="H149" s="224">
        <v>12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41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143</v>
      </c>
      <c r="AT149" s="232" t="s">
        <v>139</v>
      </c>
      <c r="AU149" s="232" t="s">
        <v>86</v>
      </c>
      <c r="AY149" s="18" t="s">
        <v>137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84</v>
      </c>
      <c r="BK149" s="233">
        <f>ROUND(I149*H149,2)</f>
        <v>0</v>
      </c>
      <c r="BL149" s="18" t="s">
        <v>143</v>
      </c>
      <c r="BM149" s="232" t="s">
        <v>172</v>
      </c>
    </row>
    <row r="150" s="13" customFormat="1">
      <c r="A150" s="13"/>
      <c r="B150" s="234"/>
      <c r="C150" s="235"/>
      <c r="D150" s="236" t="s">
        <v>145</v>
      </c>
      <c r="E150" s="237" t="s">
        <v>1</v>
      </c>
      <c r="F150" s="238" t="s">
        <v>173</v>
      </c>
      <c r="G150" s="235"/>
      <c r="H150" s="237" t="s">
        <v>1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145</v>
      </c>
      <c r="AU150" s="244" t="s">
        <v>86</v>
      </c>
      <c r="AV150" s="13" t="s">
        <v>84</v>
      </c>
      <c r="AW150" s="13" t="s">
        <v>32</v>
      </c>
      <c r="AX150" s="13" t="s">
        <v>76</v>
      </c>
      <c r="AY150" s="244" t="s">
        <v>137</v>
      </c>
    </row>
    <row r="151" s="13" customFormat="1">
      <c r="A151" s="13"/>
      <c r="B151" s="234"/>
      <c r="C151" s="235"/>
      <c r="D151" s="236" t="s">
        <v>145</v>
      </c>
      <c r="E151" s="237" t="s">
        <v>1</v>
      </c>
      <c r="F151" s="238" t="s">
        <v>174</v>
      </c>
      <c r="G151" s="235"/>
      <c r="H151" s="237" t="s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145</v>
      </c>
      <c r="AU151" s="244" t="s">
        <v>86</v>
      </c>
      <c r="AV151" s="13" t="s">
        <v>84</v>
      </c>
      <c r="AW151" s="13" t="s">
        <v>32</v>
      </c>
      <c r="AX151" s="13" t="s">
        <v>76</v>
      </c>
      <c r="AY151" s="244" t="s">
        <v>137</v>
      </c>
    </row>
    <row r="152" s="14" customFormat="1">
      <c r="A152" s="14"/>
      <c r="B152" s="245"/>
      <c r="C152" s="246"/>
      <c r="D152" s="236" t="s">
        <v>145</v>
      </c>
      <c r="E152" s="247" t="s">
        <v>1</v>
      </c>
      <c r="F152" s="248" t="s">
        <v>8</v>
      </c>
      <c r="G152" s="246"/>
      <c r="H152" s="249">
        <v>12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145</v>
      </c>
      <c r="AU152" s="255" t="s">
        <v>86</v>
      </c>
      <c r="AV152" s="14" t="s">
        <v>86</v>
      </c>
      <c r="AW152" s="14" t="s">
        <v>32</v>
      </c>
      <c r="AX152" s="14" t="s">
        <v>84</v>
      </c>
      <c r="AY152" s="255" t="s">
        <v>137</v>
      </c>
    </row>
    <row r="153" s="2" customFormat="1" ht="24.15" customHeight="1">
      <c r="A153" s="39"/>
      <c r="B153" s="40"/>
      <c r="C153" s="220" t="s">
        <v>175</v>
      </c>
      <c r="D153" s="220" t="s">
        <v>139</v>
      </c>
      <c r="E153" s="221" t="s">
        <v>176</v>
      </c>
      <c r="F153" s="222" t="s">
        <v>177</v>
      </c>
      <c r="G153" s="223" t="s">
        <v>142</v>
      </c>
      <c r="H153" s="224">
        <v>194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41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143</v>
      </c>
      <c r="AT153" s="232" t="s">
        <v>139</v>
      </c>
      <c r="AU153" s="232" t="s">
        <v>86</v>
      </c>
      <c r="AY153" s="18" t="s">
        <v>137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84</v>
      </c>
      <c r="BK153" s="233">
        <f>ROUND(I153*H153,2)</f>
        <v>0</v>
      </c>
      <c r="BL153" s="18" t="s">
        <v>143</v>
      </c>
      <c r="BM153" s="232" t="s">
        <v>178</v>
      </c>
    </row>
    <row r="154" s="13" customFormat="1">
      <c r="A154" s="13"/>
      <c r="B154" s="234"/>
      <c r="C154" s="235"/>
      <c r="D154" s="236" t="s">
        <v>145</v>
      </c>
      <c r="E154" s="237" t="s">
        <v>1</v>
      </c>
      <c r="F154" s="238" t="s">
        <v>179</v>
      </c>
      <c r="G154" s="235"/>
      <c r="H154" s="237" t="s">
        <v>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145</v>
      </c>
      <c r="AU154" s="244" t="s">
        <v>86</v>
      </c>
      <c r="AV154" s="13" t="s">
        <v>84</v>
      </c>
      <c r="AW154" s="13" t="s">
        <v>32</v>
      </c>
      <c r="AX154" s="13" t="s">
        <v>76</v>
      </c>
      <c r="AY154" s="244" t="s">
        <v>137</v>
      </c>
    </row>
    <row r="155" s="13" customFormat="1">
      <c r="A155" s="13"/>
      <c r="B155" s="234"/>
      <c r="C155" s="235"/>
      <c r="D155" s="236" t="s">
        <v>145</v>
      </c>
      <c r="E155" s="237" t="s">
        <v>1</v>
      </c>
      <c r="F155" s="238" t="s">
        <v>180</v>
      </c>
      <c r="G155" s="235"/>
      <c r="H155" s="237" t="s">
        <v>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145</v>
      </c>
      <c r="AU155" s="244" t="s">
        <v>86</v>
      </c>
      <c r="AV155" s="13" t="s">
        <v>84</v>
      </c>
      <c r="AW155" s="13" t="s">
        <v>32</v>
      </c>
      <c r="AX155" s="13" t="s">
        <v>76</v>
      </c>
      <c r="AY155" s="244" t="s">
        <v>137</v>
      </c>
    </row>
    <row r="156" s="14" customFormat="1">
      <c r="A156" s="14"/>
      <c r="B156" s="245"/>
      <c r="C156" s="246"/>
      <c r="D156" s="236" t="s">
        <v>145</v>
      </c>
      <c r="E156" s="247" t="s">
        <v>1</v>
      </c>
      <c r="F156" s="248" t="s">
        <v>181</v>
      </c>
      <c r="G156" s="246"/>
      <c r="H156" s="249">
        <v>194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145</v>
      </c>
      <c r="AU156" s="255" t="s">
        <v>86</v>
      </c>
      <c r="AV156" s="14" t="s">
        <v>86</v>
      </c>
      <c r="AW156" s="14" t="s">
        <v>32</v>
      </c>
      <c r="AX156" s="14" t="s">
        <v>84</v>
      </c>
      <c r="AY156" s="255" t="s">
        <v>137</v>
      </c>
    </row>
    <row r="157" s="2" customFormat="1" ht="33" customHeight="1">
      <c r="A157" s="39"/>
      <c r="B157" s="40"/>
      <c r="C157" s="220" t="s">
        <v>182</v>
      </c>
      <c r="D157" s="220" t="s">
        <v>139</v>
      </c>
      <c r="E157" s="221" t="s">
        <v>183</v>
      </c>
      <c r="F157" s="222" t="s">
        <v>184</v>
      </c>
      <c r="G157" s="223" t="s">
        <v>185</v>
      </c>
      <c r="H157" s="224">
        <v>17.797000000000001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41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143</v>
      </c>
      <c r="AT157" s="232" t="s">
        <v>139</v>
      </c>
      <c r="AU157" s="232" t="s">
        <v>86</v>
      </c>
      <c r="AY157" s="18" t="s">
        <v>137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84</v>
      </c>
      <c r="BK157" s="233">
        <f>ROUND(I157*H157,2)</f>
        <v>0</v>
      </c>
      <c r="BL157" s="18" t="s">
        <v>143</v>
      </c>
      <c r="BM157" s="232" t="s">
        <v>186</v>
      </c>
    </row>
    <row r="158" s="13" customFormat="1">
      <c r="A158" s="13"/>
      <c r="B158" s="234"/>
      <c r="C158" s="235"/>
      <c r="D158" s="236" t="s">
        <v>145</v>
      </c>
      <c r="E158" s="237" t="s">
        <v>1</v>
      </c>
      <c r="F158" s="238" t="s">
        <v>187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145</v>
      </c>
      <c r="AU158" s="244" t="s">
        <v>86</v>
      </c>
      <c r="AV158" s="13" t="s">
        <v>84</v>
      </c>
      <c r="AW158" s="13" t="s">
        <v>32</v>
      </c>
      <c r="AX158" s="13" t="s">
        <v>76</v>
      </c>
      <c r="AY158" s="244" t="s">
        <v>137</v>
      </c>
    </row>
    <row r="159" s="13" customFormat="1">
      <c r="A159" s="13"/>
      <c r="B159" s="234"/>
      <c r="C159" s="235"/>
      <c r="D159" s="236" t="s">
        <v>145</v>
      </c>
      <c r="E159" s="237" t="s">
        <v>1</v>
      </c>
      <c r="F159" s="238" t="s">
        <v>188</v>
      </c>
      <c r="G159" s="235"/>
      <c r="H159" s="237" t="s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145</v>
      </c>
      <c r="AU159" s="244" t="s">
        <v>86</v>
      </c>
      <c r="AV159" s="13" t="s">
        <v>84</v>
      </c>
      <c r="AW159" s="13" t="s">
        <v>32</v>
      </c>
      <c r="AX159" s="13" t="s">
        <v>76</v>
      </c>
      <c r="AY159" s="244" t="s">
        <v>137</v>
      </c>
    </row>
    <row r="160" s="14" customFormat="1">
      <c r="A160" s="14"/>
      <c r="B160" s="245"/>
      <c r="C160" s="246"/>
      <c r="D160" s="236" t="s">
        <v>145</v>
      </c>
      <c r="E160" s="247" t="s">
        <v>1</v>
      </c>
      <c r="F160" s="248" t="s">
        <v>189</v>
      </c>
      <c r="G160" s="246"/>
      <c r="H160" s="249">
        <v>12.9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145</v>
      </c>
      <c r="AU160" s="255" t="s">
        <v>86</v>
      </c>
      <c r="AV160" s="14" t="s">
        <v>86</v>
      </c>
      <c r="AW160" s="14" t="s">
        <v>32</v>
      </c>
      <c r="AX160" s="14" t="s">
        <v>76</v>
      </c>
      <c r="AY160" s="255" t="s">
        <v>137</v>
      </c>
    </row>
    <row r="161" s="13" customFormat="1">
      <c r="A161" s="13"/>
      <c r="B161" s="234"/>
      <c r="C161" s="235"/>
      <c r="D161" s="236" t="s">
        <v>145</v>
      </c>
      <c r="E161" s="237" t="s">
        <v>1</v>
      </c>
      <c r="F161" s="238" t="s">
        <v>190</v>
      </c>
      <c r="G161" s="235"/>
      <c r="H161" s="237" t="s">
        <v>1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145</v>
      </c>
      <c r="AU161" s="244" t="s">
        <v>86</v>
      </c>
      <c r="AV161" s="13" t="s">
        <v>84</v>
      </c>
      <c r="AW161" s="13" t="s">
        <v>32</v>
      </c>
      <c r="AX161" s="13" t="s">
        <v>76</v>
      </c>
      <c r="AY161" s="244" t="s">
        <v>137</v>
      </c>
    </row>
    <row r="162" s="14" customFormat="1">
      <c r="A162" s="14"/>
      <c r="B162" s="245"/>
      <c r="C162" s="246"/>
      <c r="D162" s="236" t="s">
        <v>145</v>
      </c>
      <c r="E162" s="247" t="s">
        <v>1</v>
      </c>
      <c r="F162" s="248" t="s">
        <v>191</v>
      </c>
      <c r="G162" s="246"/>
      <c r="H162" s="249">
        <v>4.8970000000000002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145</v>
      </c>
      <c r="AU162" s="255" t="s">
        <v>86</v>
      </c>
      <c r="AV162" s="14" t="s">
        <v>86</v>
      </c>
      <c r="AW162" s="14" t="s">
        <v>32</v>
      </c>
      <c r="AX162" s="14" t="s">
        <v>76</v>
      </c>
      <c r="AY162" s="255" t="s">
        <v>137</v>
      </c>
    </row>
    <row r="163" s="15" customFormat="1">
      <c r="A163" s="15"/>
      <c r="B163" s="256"/>
      <c r="C163" s="257"/>
      <c r="D163" s="236" t="s">
        <v>145</v>
      </c>
      <c r="E163" s="258" t="s">
        <v>1</v>
      </c>
      <c r="F163" s="259" t="s">
        <v>192</v>
      </c>
      <c r="G163" s="257"/>
      <c r="H163" s="260">
        <v>17.797000000000001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6" t="s">
        <v>145</v>
      </c>
      <c r="AU163" s="266" t="s">
        <v>86</v>
      </c>
      <c r="AV163" s="15" t="s">
        <v>143</v>
      </c>
      <c r="AW163" s="15" t="s">
        <v>32</v>
      </c>
      <c r="AX163" s="15" t="s">
        <v>84</v>
      </c>
      <c r="AY163" s="266" t="s">
        <v>137</v>
      </c>
    </row>
    <row r="164" s="2" customFormat="1" ht="24.15" customHeight="1">
      <c r="A164" s="39"/>
      <c r="B164" s="40"/>
      <c r="C164" s="220" t="s">
        <v>193</v>
      </c>
      <c r="D164" s="220" t="s">
        <v>139</v>
      </c>
      <c r="E164" s="221" t="s">
        <v>194</v>
      </c>
      <c r="F164" s="222" t="s">
        <v>195</v>
      </c>
      <c r="G164" s="223" t="s">
        <v>166</v>
      </c>
      <c r="H164" s="224">
        <v>6.4000000000000004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41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143</v>
      </c>
      <c r="AT164" s="232" t="s">
        <v>139</v>
      </c>
      <c r="AU164" s="232" t="s">
        <v>86</v>
      </c>
      <c r="AY164" s="18" t="s">
        <v>137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84</v>
      </c>
      <c r="BK164" s="233">
        <f>ROUND(I164*H164,2)</f>
        <v>0</v>
      </c>
      <c r="BL164" s="18" t="s">
        <v>143</v>
      </c>
      <c r="BM164" s="232" t="s">
        <v>196</v>
      </c>
    </row>
    <row r="165" s="13" customFormat="1">
      <c r="A165" s="13"/>
      <c r="B165" s="234"/>
      <c r="C165" s="235"/>
      <c r="D165" s="236" t="s">
        <v>145</v>
      </c>
      <c r="E165" s="237" t="s">
        <v>1</v>
      </c>
      <c r="F165" s="238" t="s">
        <v>197</v>
      </c>
      <c r="G165" s="235"/>
      <c r="H165" s="237" t="s">
        <v>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145</v>
      </c>
      <c r="AU165" s="244" t="s">
        <v>86</v>
      </c>
      <c r="AV165" s="13" t="s">
        <v>84</v>
      </c>
      <c r="AW165" s="13" t="s">
        <v>32</v>
      </c>
      <c r="AX165" s="13" t="s">
        <v>76</v>
      </c>
      <c r="AY165" s="244" t="s">
        <v>137</v>
      </c>
    </row>
    <row r="166" s="14" customFormat="1">
      <c r="A166" s="14"/>
      <c r="B166" s="245"/>
      <c r="C166" s="246"/>
      <c r="D166" s="236" t="s">
        <v>145</v>
      </c>
      <c r="E166" s="247" t="s">
        <v>1</v>
      </c>
      <c r="F166" s="248" t="s">
        <v>198</v>
      </c>
      <c r="G166" s="246"/>
      <c r="H166" s="249">
        <v>6.4000000000000004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145</v>
      </c>
      <c r="AU166" s="255" t="s">
        <v>86</v>
      </c>
      <c r="AV166" s="14" t="s">
        <v>86</v>
      </c>
      <c r="AW166" s="14" t="s">
        <v>32</v>
      </c>
      <c r="AX166" s="14" t="s">
        <v>84</v>
      </c>
      <c r="AY166" s="255" t="s">
        <v>137</v>
      </c>
    </row>
    <row r="167" s="2" customFormat="1" ht="24.15" customHeight="1">
      <c r="A167" s="39"/>
      <c r="B167" s="40"/>
      <c r="C167" s="220" t="s">
        <v>199</v>
      </c>
      <c r="D167" s="220" t="s">
        <v>139</v>
      </c>
      <c r="E167" s="221" t="s">
        <v>200</v>
      </c>
      <c r="F167" s="222" t="s">
        <v>201</v>
      </c>
      <c r="G167" s="223" t="s">
        <v>185</v>
      </c>
      <c r="H167" s="224">
        <v>5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41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143</v>
      </c>
      <c r="AT167" s="232" t="s">
        <v>139</v>
      </c>
      <c r="AU167" s="232" t="s">
        <v>86</v>
      </c>
      <c r="AY167" s="18" t="s">
        <v>137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84</v>
      </c>
      <c r="BK167" s="233">
        <f>ROUND(I167*H167,2)</f>
        <v>0</v>
      </c>
      <c r="BL167" s="18" t="s">
        <v>143</v>
      </c>
      <c r="BM167" s="232" t="s">
        <v>202</v>
      </c>
    </row>
    <row r="168" s="13" customFormat="1">
      <c r="A168" s="13"/>
      <c r="B168" s="234"/>
      <c r="C168" s="235"/>
      <c r="D168" s="236" t="s">
        <v>145</v>
      </c>
      <c r="E168" s="237" t="s">
        <v>1</v>
      </c>
      <c r="F168" s="238" t="s">
        <v>203</v>
      </c>
      <c r="G168" s="235"/>
      <c r="H168" s="237" t="s">
        <v>1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145</v>
      </c>
      <c r="AU168" s="244" t="s">
        <v>86</v>
      </c>
      <c r="AV168" s="13" t="s">
        <v>84</v>
      </c>
      <c r="AW168" s="13" t="s">
        <v>32</v>
      </c>
      <c r="AX168" s="13" t="s">
        <v>76</v>
      </c>
      <c r="AY168" s="244" t="s">
        <v>137</v>
      </c>
    </row>
    <row r="169" s="14" customFormat="1">
      <c r="A169" s="14"/>
      <c r="B169" s="245"/>
      <c r="C169" s="246"/>
      <c r="D169" s="236" t="s">
        <v>145</v>
      </c>
      <c r="E169" s="247" t="s">
        <v>1</v>
      </c>
      <c r="F169" s="248" t="s">
        <v>163</v>
      </c>
      <c r="G169" s="246"/>
      <c r="H169" s="249">
        <v>5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145</v>
      </c>
      <c r="AU169" s="255" t="s">
        <v>86</v>
      </c>
      <c r="AV169" s="14" t="s">
        <v>86</v>
      </c>
      <c r="AW169" s="14" t="s">
        <v>32</v>
      </c>
      <c r="AX169" s="14" t="s">
        <v>84</v>
      </c>
      <c r="AY169" s="255" t="s">
        <v>137</v>
      </c>
    </row>
    <row r="170" s="2" customFormat="1" ht="33" customHeight="1">
      <c r="A170" s="39"/>
      <c r="B170" s="40"/>
      <c r="C170" s="220" t="s">
        <v>204</v>
      </c>
      <c r="D170" s="220" t="s">
        <v>139</v>
      </c>
      <c r="E170" s="221" t="s">
        <v>205</v>
      </c>
      <c r="F170" s="222" t="s">
        <v>206</v>
      </c>
      <c r="G170" s="223" t="s">
        <v>185</v>
      </c>
      <c r="H170" s="224">
        <v>2.3999999999999999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41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143</v>
      </c>
      <c r="AT170" s="232" t="s">
        <v>139</v>
      </c>
      <c r="AU170" s="232" t="s">
        <v>86</v>
      </c>
      <c r="AY170" s="18" t="s">
        <v>137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84</v>
      </c>
      <c r="BK170" s="233">
        <f>ROUND(I170*H170,2)</f>
        <v>0</v>
      </c>
      <c r="BL170" s="18" t="s">
        <v>143</v>
      </c>
      <c r="BM170" s="232" t="s">
        <v>207</v>
      </c>
    </row>
    <row r="171" s="13" customFormat="1">
      <c r="A171" s="13"/>
      <c r="B171" s="234"/>
      <c r="C171" s="235"/>
      <c r="D171" s="236" t="s">
        <v>145</v>
      </c>
      <c r="E171" s="237" t="s">
        <v>1</v>
      </c>
      <c r="F171" s="238" t="s">
        <v>208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145</v>
      </c>
      <c r="AU171" s="244" t="s">
        <v>86</v>
      </c>
      <c r="AV171" s="13" t="s">
        <v>84</v>
      </c>
      <c r="AW171" s="13" t="s">
        <v>32</v>
      </c>
      <c r="AX171" s="13" t="s">
        <v>76</v>
      </c>
      <c r="AY171" s="244" t="s">
        <v>137</v>
      </c>
    </row>
    <row r="172" s="13" customFormat="1">
      <c r="A172" s="13"/>
      <c r="B172" s="234"/>
      <c r="C172" s="235"/>
      <c r="D172" s="236" t="s">
        <v>145</v>
      </c>
      <c r="E172" s="237" t="s">
        <v>1</v>
      </c>
      <c r="F172" s="238" t="s">
        <v>209</v>
      </c>
      <c r="G172" s="235"/>
      <c r="H172" s="237" t="s">
        <v>1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145</v>
      </c>
      <c r="AU172" s="244" t="s">
        <v>86</v>
      </c>
      <c r="AV172" s="13" t="s">
        <v>84</v>
      </c>
      <c r="AW172" s="13" t="s">
        <v>32</v>
      </c>
      <c r="AX172" s="13" t="s">
        <v>76</v>
      </c>
      <c r="AY172" s="244" t="s">
        <v>137</v>
      </c>
    </row>
    <row r="173" s="14" customFormat="1">
      <c r="A173" s="14"/>
      <c r="B173" s="245"/>
      <c r="C173" s="246"/>
      <c r="D173" s="236" t="s">
        <v>145</v>
      </c>
      <c r="E173" s="247" t="s">
        <v>1</v>
      </c>
      <c r="F173" s="248" t="s">
        <v>210</v>
      </c>
      <c r="G173" s="246"/>
      <c r="H173" s="249">
        <v>2.3999999999999999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145</v>
      </c>
      <c r="AU173" s="255" t="s">
        <v>86</v>
      </c>
      <c r="AV173" s="14" t="s">
        <v>86</v>
      </c>
      <c r="AW173" s="14" t="s">
        <v>32</v>
      </c>
      <c r="AX173" s="14" t="s">
        <v>84</v>
      </c>
      <c r="AY173" s="255" t="s">
        <v>137</v>
      </c>
    </row>
    <row r="174" s="2" customFormat="1" ht="33" customHeight="1">
      <c r="A174" s="39"/>
      <c r="B174" s="40"/>
      <c r="C174" s="220" t="s">
        <v>8</v>
      </c>
      <c r="D174" s="220" t="s">
        <v>139</v>
      </c>
      <c r="E174" s="221" t="s">
        <v>211</v>
      </c>
      <c r="F174" s="222" t="s">
        <v>212</v>
      </c>
      <c r="G174" s="223" t="s">
        <v>185</v>
      </c>
      <c r="H174" s="224">
        <v>5.7130000000000001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41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143</v>
      </c>
      <c r="AT174" s="232" t="s">
        <v>139</v>
      </c>
      <c r="AU174" s="232" t="s">
        <v>86</v>
      </c>
      <c r="AY174" s="18" t="s">
        <v>137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84</v>
      </c>
      <c r="BK174" s="233">
        <f>ROUND(I174*H174,2)</f>
        <v>0</v>
      </c>
      <c r="BL174" s="18" t="s">
        <v>143</v>
      </c>
      <c r="BM174" s="232" t="s">
        <v>213</v>
      </c>
    </row>
    <row r="175" s="13" customFormat="1">
      <c r="A175" s="13"/>
      <c r="B175" s="234"/>
      <c r="C175" s="235"/>
      <c r="D175" s="236" t="s">
        <v>145</v>
      </c>
      <c r="E175" s="237" t="s">
        <v>1</v>
      </c>
      <c r="F175" s="238" t="s">
        <v>214</v>
      </c>
      <c r="G175" s="235"/>
      <c r="H175" s="237" t="s">
        <v>1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145</v>
      </c>
      <c r="AU175" s="244" t="s">
        <v>86</v>
      </c>
      <c r="AV175" s="13" t="s">
        <v>84</v>
      </c>
      <c r="AW175" s="13" t="s">
        <v>32</v>
      </c>
      <c r="AX175" s="13" t="s">
        <v>76</v>
      </c>
      <c r="AY175" s="244" t="s">
        <v>137</v>
      </c>
    </row>
    <row r="176" s="14" customFormat="1">
      <c r="A176" s="14"/>
      <c r="B176" s="245"/>
      <c r="C176" s="246"/>
      <c r="D176" s="236" t="s">
        <v>145</v>
      </c>
      <c r="E176" s="247" t="s">
        <v>1</v>
      </c>
      <c r="F176" s="248" t="s">
        <v>215</v>
      </c>
      <c r="G176" s="246"/>
      <c r="H176" s="249">
        <v>3.2629999999999999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145</v>
      </c>
      <c r="AU176" s="255" t="s">
        <v>86</v>
      </c>
      <c r="AV176" s="14" t="s">
        <v>86</v>
      </c>
      <c r="AW176" s="14" t="s">
        <v>32</v>
      </c>
      <c r="AX176" s="14" t="s">
        <v>76</v>
      </c>
      <c r="AY176" s="255" t="s">
        <v>137</v>
      </c>
    </row>
    <row r="177" s="13" customFormat="1">
      <c r="A177" s="13"/>
      <c r="B177" s="234"/>
      <c r="C177" s="235"/>
      <c r="D177" s="236" t="s">
        <v>145</v>
      </c>
      <c r="E177" s="237" t="s">
        <v>1</v>
      </c>
      <c r="F177" s="238" t="s">
        <v>216</v>
      </c>
      <c r="G177" s="235"/>
      <c r="H177" s="237" t="s">
        <v>1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145</v>
      </c>
      <c r="AU177" s="244" t="s">
        <v>86</v>
      </c>
      <c r="AV177" s="13" t="s">
        <v>84</v>
      </c>
      <c r="AW177" s="13" t="s">
        <v>32</v>
      </c>
      <c r="AX177" s="13" t="s">
        <v>76</v>
      </c>
      <c r="AY177" s="244" t="s">
        <v>137</v>
      </c>
    </row>
    <row r="178" s="14" customFormat="1">
      <c r="A178" s="14"/>
      <c r="B178" s="245"/>
      <c r="C178" s="246"/>
      <c r="D178" s="236" t="s">
        <v>145</v>
      </c>
      <c r="E178" s="247" t="s">
        <v>1</v>
      </c>
      <c r="F178" s="248" t="s">
        <v>217</v>
      </c>
      <c r="G178" s="246"/>
      <c r="H178" s="249">
        <v>2.4500000000000002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145</v>
      </c>
      <c r="AU178" s="255" t="s">
        <v>86</v>
      </c>
      <c r="AV178" s="14" t="s">
        <v>86</v>
      </c>
      <c r="AW178" s="14" t="s">
        <v>32</v>
      </c>
      <c r="AX178" s="14" t="s">
        <v>76</v>
      </c>
      <c r="AY178" s="255" t="s">
        <v>137</v>
      </c>
    </row>
    <row r="179" s="15" customFormat="1">
      <c r="A179" s="15"/>
      <c r="B179" s="256"/>
      <c r="C179" s="257"/>
      <c r="D179" s="236" t="s">
        <v>145</v>
      </c>
      <c r="E179" s="258" t="s">
        <v>1</v>
      </c>
      <c r="F179" s="259" t="s">
        <v>192</v>
      </c>
      <c r="G179" s="257"/>
      <c r="H179" s="260">
        <v>5.7130000000000001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6" t="s">
        <v>145</v>
      </c>
      <c r="AU179" s="266" t="s">
        <v>86</v>
      </c>
      <c r="AV179" s="15" t="s">
        <v>143</v>
      </c>
      <c r="AW179" s="15" t="s">
        <v>32</v>
      </c>
      <c r="AX179" s="15" t="s">
        <v>84</v>
      </c>
      <c r="AY179" s="266" t="s">
        <v>137</v>
      </c>
    </row>
    <row r="180" s="2" customFormat="1" ht="37.8" customHeight="1">
      <c r="A180" s="39"/>
      <c r="B180" s="40"/>
      <c r="C180" s="220" t="s">
        <v>218</v>
      </c>
      <c r="D180" s="220" t="s">
        <v>139</v>
      </c>
      <c r="E180" s="221" t="s">
        <v>219</v>
      </c>
      <c r="F180" s="222" t="s">
        <v>220</v>
      </c>
      <c r="G180" s="223" t="s">
        <v>221</v>
      </c>
      <c r="H180" s="224">
        <v>1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41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143</v>
      </c>
      <c r="AT180" s="232" t="s">
        <v>139</v>
      </c>
      <c r="AU180" s="232" t="s">
        <v>86</v>
      </c>
      <c r="AY180" s="18" t="s">
        <v>137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84</v>
      </c>
      <c r="BK180" s="233">
        <f>ROUND(I180*H180,2)</f>
        <v>0</v>
      </c>
      <c r="BL180" s="18" t="s">
        <v>143</v>
      </c>
      <c r="BM180" s="232" t="s">
        <v>222</v>
      </c>
    </row>
    <row r="181" s="13" customFormat="1">
      <c r="A181" s="13"/>
      <c r="B181" s="234"/>
      <c r="C181" s="235"/>
      <c r="D181" s="236" t="s">
        <v>145</v>
      </c>
      <c r="E181" s="237" t="s">
        <v>1</v>
      </c>
      <c r="F181" s="238" t="s">
        <v>223</v>
      </c>
      <c r="G181" s="235"/>
      <c r="H181" s="237" t="s">
        <v>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145</v>
      </c>
      <c r="AU181" s="244" t="s">
        <v>86</v>
      </c>
      <c r="AV181" s="13" t="s">
        <v>84</v>
      </c>
      <c r="AW181" s="13" t="s">
        <v>32</v>
      </c>
      <c r="AX181" s="13" t="s">
        <v>76</v>
      </c>
      <c r="AY181" s="244" t="s">
        <v>137</v>
      </c>
    </row>
    <row r="182" s="14" customFormat="1">
      <c r="A182" s="14"/>
      <c r="B182" s="245"/>
      <c r="C182" s="246"/>
      <c r="D182" s="236" t="s">
        <v>145</v>
      </c>
      <c r="E182" s="247" t="s">
        <v>1</v>
      </c>
      <c r="F182" s="248" t="s">
        <v>84</v>
      </c>
      <c r="G182" s="246"/>
      <c r="H182" s="249">
        <v>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145</v>
      </c>
      <c r="AU182" s="255" t="s">
        <v>86</v>
      </c>
      <c r="AV182" s="14" t="s">
        <v>86</v>
      </c>
      <c r="AW182" s="14" t="s">
        <v>32</v>
      </c>
      <c r="AX182" s="14" t="s">
        <v>84</v>
      </c>
      <c r="AY182" s="255" t="s">
        <v>137</v>
      </c>
    </row>
    <row r="183" s="2" customFormat="1" ht="37.8" customHeight="1">
      <c r="A183" s="39"/>
      <c r="B183" s="40"/>
      <c r="C183" s="220" t="s">
        <v>169</v>
      </c>
      <c r="D183" s="220" t="s">
        <v>139</v>
      </c>
      <c r="E183" s="221" t="s">
        <v>224</v>
      </c>
      <c r="F183" s="222" t="s">
        <v>225</v>
      </c>
      <c r="G183" s="223" t="s">
        <v>185</v>
      </c>
      <c r="H183" s="224">
        <v>38.799999999999997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41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143</v>
      </c>
      <c r="AT183" s="232" t="s">
        <v>139</v>
      </c>
      <c r="AU183" s="232" t="s">
        <v>86</v>
      </c>
      <c r="AY183" s="18" t="s">
        <v>137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84</v>
      </c>
      <c r="BK183" s="233">
        <f>ROUND(I183*H183,2)</f>
        <v>0</v>
      </c>
      <c r="BL183" s="18" t="s">
        <v>143</v>
      </c>
      <c r="BM183" s="232" t="s">
        <v>226</v>
      </c>
    </row>
    <row r="184" s="13" customFormat="1">
      <c r="A184" s="13"/>
      <c r="B184" s="234"/>
      <c r="C184" s="235"/>
      <c r="D184" s="236" t="s">
        <v>145</v>
      </c>
      <c r="E184" s="237" t="s">
        <v>1</v>
      </c>
      <c r="F184" s="238" t="s">
        <v>227</v>
      </c>
      <c r="G184" s="235"/>
      <c r="H184" s="237" t="s">
        <v>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145</v>
      </c>
      <c r="AU184" s="244" t="s">
        <v>86</v>
      </c>
      <c r="AV184" s="13" t="s">
        <v>84</v>
      </c>
      <c r="AW184" s="13" t="s">
        <v>32</v>
      </c>
      <c r="AX184" s="13" t="s">
        <v>76</v>
      </c>
      <c r="AY184" s="244" t="s">
        <v>137</v>
      </c>
    </row>
    <row r="185" s="14" customFormat="1">
      <c r="A185" s="14"/>
      <c r="B185" s="245"/>
      <c r="C185" s="246"/>
      <c r="D185" s="236" t="s">
        <v>145</v>
      </c>
      <c r="E185" s="247" t="s">
        <v>1</v>
      </c>
      <c r="F185" s="248" t="s">
        <v>228</v>
      </c>
      <c r="G185" s="246"/>
      <c r="H185" s="249">
        <v>19.399999999999999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145</v>
      </c>
      <c r="AU185" s="255" t="s">
        <v>86</v>
      </c>
      <c r="AV185" s="14" t="s">
        <v>86</v>
      </c>
      <c r="AW185" s="14" t="s">
        <v>32</v>
      </c>
      <c r="AX185" s="14" t="s">
        <v>76</v>
      </c>
      <c r="AY185" s="255" t="s">
        <v>137</v>
      </c>
    </row>
    <row r="186" s="13" customFormat="1">
      <c r="A186" s="13"/>
      <c r="B186" s="234"/>
      <c r="C186" s="235"/>
      <c r="D186" s="236" t="s">
        <v>145</v>
      </c>
      <c r="E186" s="237" t="s">
        <v>1</v>
      </c>
      <c r="F186" s="238" t="s">
        <v>229</v>
      </c>
      <c r="G186" s="235"/>
      <c r="H186" s="237" t="s">
        <v>1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145</v>
      </c>
      <c r="AU186" s="244" t="s">
        <v>86</v>
      </c>
      <c r="AV186" s="13" t="s">
        <v>84</v>
      </c>
      <c r="AW186" s="13" t="s">
        <v>32</v>
      </c>
      <c r="AX186" s="13" t="s">
        <v>76</v>
      </c>
      <c r="AY186" s="244" t="s">
        <v>137</v>
      </c>
    </row>
    <row r="187" s="14" customFormat="1">
      <c r="A187" s="14"/>
      <c r="B187" s="245"/>
      <c r="C187" s="246"/>
      <c r="D187" s="236" t="s">
        <v>145</v>
      </c>
      <c r="E187" s="247" t="s">
        <v>1</v>
      </c>
      <c r="F187" s="248" t="s">
        <v>228</v>
      </c>
      <c r="G187" s="246"/>
      <c r="H187" s="249">
        <v>19.399999999999999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145</v>
      </c>
      <c r="AU187" s="255" t="s">
        <v>86</v>
      </c>
      <c r="AV187" s="14" t="s">
        <v>86</v>
      </c>
      <c r="AW187" s="14" t="s">
        <v>32</v>
      </c>
      <c r="AX187" s="14" t="s">
        <v>76</v>
      </c>
      <c r="AY187" s="255" t="s">
        <v>137</v>
      </c>
    </row>
    <row r="188" s="15" customFormat="1">
      <c r="A188" s="15"/>
      <c r="B188" s="256"/>
      <c r="C188" s="257"/>
      <c r="D188" s="236" t="s">
        <v>145</v>
      </c>
      <c r="E188" s="258" t="s">
        <v>1</v>
      </c>
      <c r="F188" s="259" t="s">
        <v>192</v>
      </c>
      <c r="G188" s="257"/>
      <c r="H188" s="260">
        <v>38.799999999999997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6" t="s">
        <v>145</v>
      </c>
      <c r="AU188" s="266" t="s">
        <v>86</v>
      </c>
      <c r="AV188" s="15" t="s">
        <v>143</v>
      </c>
      <c r="AW188" s="15" t="s">
        <v>32</v>
      </c>
      <c r="AX188" s="15" t="s">
        <v>84</v>
      </c>
      <c r="AY188" s="266" t="s">
        <v>137</v>
      </c>
    </row>
    <row r="189" s="2" customFormat="1" ht="37.8" customHeight="1">
      <c r="A189" s="39"/>
      <c r="B189" s="40"/>
      <c r="C189" s="220" t="s">
        <v>230</v>
      </c>
      <c r="D189" s="220" t="s">
        <v>139</v>
      </c>
      <c r="E189" s="221" t="s">
        <v>231</v>
      </c>
      <c r="F189" s="222" t="s">
        <v>232</v>
      </c>
      <c r="G189" s="223" t="s">
        <v>185</v>
      </c>
      <c r="H189" s="224">
        <v>40.409999999999997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41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143</v>
      </c>
      <c r="AT189" s="232" t="s">
        <v>139</v>
      </c>
      <c r="AU189" s="232" t="s">
        <v>86</v>
      </c>
      <c r="AY189" s="18" t="s">
        <v>137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84</v>
      </c>
      <c r="BK189" s="233">
        <f>ROUND(I189*H189,2)</f>
        <v>0</v>
      </c>
      <c r="BL189" s="18" t="s">
        <v>143</v>
      </c>
      <c r="BM189" s="232" t="s">
        <v>233</v>
      </c>
    </row>
    <row r="190" s="13" customFormat="1">
      <c r="A190" s="13"/>
      <c r="B190" s="234"/>
      <c r="C190" s="235"/>
      <c r="D190" s="236" t="s">
        <v>145</v>
      </c>
      <c r="E190" s="237" t="s">
        <v>1</v>
      </c>
      <c r="F190" s="238" t="s">
        <v>234</v>
      </c>
      <c r="G190" s="235"/>
      <c r="H190" s="237" t="s">
        <v>1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145</v>
      </c>
      <c r="AU190" s="244" t="s">
        <v>86</v>
      </c>
      <c r="AV190" s="13" t="s">
        <v>84</v>
      </c>
      <c r="AW190" s="13" t="s">
        <v>32</v>
      </c>
      <c r="AX190" s="13" t="s">
        <v>76</v>
      </c>
      <c r="AY190" s="244" t="s">
        <v>137</v>
      </c>
    </row>
    <row r="191" s="13" customFormat="1">
      <c r="A191" s="13"/>
      <c r="B191" s="234"/>
      <c r="C191" s="235"/>
      <c r="D191" s="236" t="s">
        <v>145</v>
      </c>
      <c r="E191" s="237" t="s">
        <v>1</v>
      </c>
      <c r="F191" s="238" t="s">
        <v>235</v>
      </c>
      <c r="G191" s="235"/>
      <c r="H191" s="237" t="s">
        <v>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145</v>
      </c>
      <c r="AU191" s="244" t="s">
        <v>86</v>
      </c>
      <c r="AV191" s="13" t="s">
        <v>84</v>
      </c>
      <c r="AW191" s="13" t="s">
        <v>32</v>
      </c>
      <c r="AX191" s="13" t="s">
        <v>76</v>
      </c>
      <c r="AY191" s="244" t="s">
        <v>137</v>
      </c>
    </row>
    <row r="192" s="14" customFormat="1">
      <c r="A192" s="14"/>
      <c r="B192" s="245"/>
      <c r="C192" s="246"/>
      <c r="D192" s="236" t="s">
        <v>145</v>
      </c>
      <c r="E192" s="247" t="s">
        <v>1</v>
      </c>
      <c r="F192" s="248" t="s">
        <v>236</v>
      </c>
      <c r="G192" s="246"/>
      <c r="H192" s="249">
        <v>5.8499999999999996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145</v>
      </c>
      <c r="AU192" s="255" t="s">
        <v>86</v>
      </c>
      <c r="AV192" s="14" t="s">
        <v>86</v>
      </c>
      <c r="AW192" s="14" t="s">
        <v>32</v>
      </c>
      <c r="AX192" s="14" t="s">
        <v>76</v>
      </c>
      <c r="AY192" s="255" t="s">
        <v>137</v>
      </c>
    </row>
    <row r="193" s="13" customFormat="1">
      <c r="A193" s="13"/>
      <c r="B193" s="234"/>
      <c r="C193" s="235"/>
      <c r="D193" s="236" t="s">
        <v>145</v>
      </c>
      <c r="E193" s="237" t="s">
        <v>1</v>
      </c>
      <c r="F193" s="238" t="s">
        <v>187</v>
      </c>
      <c r="G193" s="235"/>
      <c r="H193" s="237" t="s">
        <v>1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145</v>
      </c>
      <c r="AU193" s="244" t="s">
        <v>86</v>
      </c>
      <c r="AV193" s="13" t="s">
        <v>84</v>
      </c>
      <c r="AW193" s="13" t="s">
        <v>32</v>
      </c>
      <c r="AX193" s="13" t="s">
        <v>76</v>
      </c>
      <c r="AY193" s="244" t="s">
        <v>137</v>
      </c>
    </row>
    <row r="194" s="14" customFormat="1">
      <c r="A194" s="14"/>
      <c r="B194" s="245"/>
      <c r="C194" s="246"/>
      <c r="D194" s="236" t="s">
        <v>145</v>
      </c>
      <c r="E194" s="247" t="s">
        <v>1</v>
      </c>
      <c r="F194" s="248" t="s">
        <v>189</v>
      </c>
      <c r="G194" s="246"/>
      <c r="H194" s="249">
        <v>12.9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145</v>
      </c>
      <c r="AU194" s="255" t="s">
        <v>86</v>
      </c>
      <c r="AV194" s="14" t="s">
        <v>86</v>
      </c>
      <c r="AW194" s="14" t="s">
        <v>32</v>
      </c>
      <c r="AX194" s="14" t="s">
        <v>76</v>
      </c>
      <c r="AY194" s="255" t="s">
        <v>137</v>
      </c>
    </row>
    <row r="195" s="13" customFormat="1">
      <c r="A195" s="13"/>
      <c r="B195" s="234"/>
      <c r="C195" s="235"/>
      <c r="D195" s="236" t="s">
        <v>145</v>
      </c>
      <c r="E195" s="237" t="s">
        <v>1</v>
      </c>
      <c r="F195" s="238" t="s">
        <v>190</v>
      </c>
      <c r="G195" s="235"/>
      <c r="H195" s="237" t="s">
        <v>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145</v>
      </c>
      <c r="AU195" s="244" t="s">
        <v>86</v>
      </c>
      <c r="AV195" s="13" t="s">
        <v>84</v>
      </c>
      <c r="AW195" s="13" t="s">
        <v>32</v>
      </c>
      <c r="AX195" s="13" t="s">
        <v>76</v>
      </c>
      <c r="AY195" s="244" t="s">
        <v>137</v>
      </c>
    </row>
    <row r="196" s="14" customFormat="1">
      <c r="A196" s="14"/>
      <c r="B196" s="245"/>
      <c r="C196" s="246"/>
      <c r="D196" s="236" t="s">
        <v>145</v>
      </c>
      <c r="E196" s="247" t="s">
        <v>1</v>
      </c>
      <c r="F196" s="248" t="s">
        <v>191</v>
      </c>
      <c r="G196" s="246"/>
      <c r="H196" s="249">
        <v>4.8970000000000002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145</v>
      </c>
      <c r="AU196" s="255" t="s">
        <v>86</v>
      </c>
      <c r="AV196" s="14" t="s">
        <v>86</v>
      </c>
      <c r="AW196" s="14" t="s">
        <v>32</v>
      </c>
      <c r="AX196" s="14" t="s">
        <v>76</v>
      </c>
      <c r="AY196" s="255" t="s">
        <v>137</v>
      </c>
    </row>
    <row r="197" s="13" customFormat="1">
      <c r="A197" s="13"/>
      <c r="B197" s="234"/>
      <c r="C197" s="235"/>
      <c r="D197" s="236" t="s">
        <v>145</v>
      </c>
      <c r="E197" s="237" t="s">
        <v>1</v>
      </c>
      <c r="F197" s="238" t="s">
        <v>203</v>
      </c>
      <c r="G197" s="235"/>
      <c r="H197" s="237" t="s">
        <v>1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145</v>
      </c>
      <c r="AU197" s="244" t="s">
        <v>86</v>
      </c>
      <c r="AV197" s="13" t="s">
        <v>84</v>
      </c>
      <c r="AW197" s="13" t="s">
        <v>32</v>
      </c>
      <c r="AX197" s="13" t="s">
        <v>76</v>
      </c>
      <c r="AY197" s="244" t="s">
        <v>137</v>
      </c>
    </row>
    <row r="198" s="14" customFormat="1">
      <c r="A198" s="14"/>
      <c r="B198" s="245"/>
      <c r="C198" s="246"/>
      <c r="D198" s="236" t="s">
        <v>145</v>
      </c>
      <c r="E198" s="247" t="s">
        <v>1</v>
      </c>
      <c r="F198" s="248" t="s">
        <v>163</v>
      </c>
      <c r="G198" s="246"/>
      <c r="H198" s="249">
        <v>5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145</v>
      </c>
      <c r="AU198" s="255" t="s">
        <v>86</v>
      </c>
      <c r="AV198" s="14" t="s">
        <v>86</v>
      </c>
      <c r="AW198" s="14" t="s">
        <v>32</v>
      </c>
      <c r="AX198" s="14" t="s">
        <v>76</v>
      </c>
      <c r="AY198" s="255" t="s">
        <v>137</v>
      </c>
    </row>
    <row r="199" s="13" customFormat="1">
      <c r="A199" s="13"/>
      <c r="B199" s="234"/>
      <c r="C199" s="235"/>
      <c r="D199" s="236" t="s">
        <v>145</v>
      </c>
      <c r="E199" s="237" t="s">
        <v>1</v>
      </c>
      <c r="F199" s="238" t="s">
        <v>237</v>
      </c>
      <c r="G199" s="235"/>
      <c r="H199" s="237" t="s">
        <v>1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145</v>
      </c>
      <c r="AU199" s="244" t="s">
        <v>86</v>
      </c>
      <c r="AV199" s="13" t="s">
        <v>84</v>
      </c>
      <c r="AW199" s="13" t="s">
        <v>32</v>
      </c>
      <c r="AX199" s="13" t="s">
        <v>76</v>
      </c>
      <c r="AY199" s="244" t="s">
        <v>137</v>
      </c>
    </row>
    <row r="200" s="14" customFormat="1">
      <c r="A200" s="14"/>
      <c r="B200" s="245"/>
      <c r="C200" s="246"/>
      <c r="D200" s="236" t="s">
        <v>145</v>
      </c>
      <c r="E200" s="247" t="s">
        <v>1</v>
      </c>
      <c r="F200" s="248" t="s">
        <v>238</v>
      </c>
      <c r="G200" s="246"/>
      <c r="H200" s="249">
        <v>1.05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145</v>
      </c>
      <c r="AU200" s="255" t="s">
        <v>86</v>
      </c>
      <c r="AV200" s="14" t="s">
        <v>86</v>
      </c>
      <c r="AW200" s="14" t="s">
        <v>32</v>
      </c>
      <c r="AX200" s="14" t="s">
        <v>76</v>
      </c>
      <c r="AY200" s="255" t="s">
        <v>137</v>
      </c>
    </row>
    <row r="201" s="13" customFormat="1">
      <c r="A201" s="13"/>
      <c r="B201" s="234"/>
      <c r="C201" s="235"/>
      <c r="D201" s="236" t="s">
        <v>145</v>
      </c>
      <c r="E201" s="237" t="s">
        <v>1</v>
      </c>
      <c r="F201" s="238" t="s">
        <v>214</v>
      </c>
      <c r="G201" s="235"/>
      <c r="H201" s="237" t="s">
        <v>1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145</v>
      </c>
      <c r="AU201" s="244" t="s">
        <v>86</v>
      </c>
      <c r="AV201" s="13" t="s">
        <v>84</v>
      </c>
      <c r="AW201" s="13" t="s">
        <v>32</v>
      </c>
      <c r="AX201" s="13" t="s">
        <v>76</v>
      </c>
      <c r="AY201" s="244" t="s">
        <v>137</v>
      </c>
    </row>
    <row r="202" s="14" customFormat="1">
      <c r="A202" s="14"/>
      <c r="B202" s="245"/>
      <c r="C202" s="246"/>
      <c r="D202" s="236" t="s">
        <v>145</v>
      </c>
      <c r="E202" s="247" t="s">
        <v>1</v>
      </c>
      <c r="F202" s="248" t="s">
        <v>215</v>
      </c>
      <c r="G202" s="246"/>
      <c r="H202" s="249">
        <v>3.2629999999999999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145</v>
      </c>
      <c r="AU202" s="255" t="s">
        <v>86</v>
      </c>
      <c r="AV202" s="14" t="s">
        <v>86</v>
      </c>
      <c r="AW202" s="14" t="s">
        <v>32</v>
      </c>
      <c r="AX202" s="14" t="s">
        <v>76</v>
      </c>
      <c r="AY202" s="255" t="s">
        <v>137</v>
      </c>
    </row>
    <row r="203" s="13" customFormat="1">
      <c r="A203" s="13"/>
      <c r="B203" s="234"/>
      <c r="C203" s="235"/>
      <c r="D203" s="236" t="s">
        <v>145</v>
      </c>
      <c r="E203" s="237" t="s">
        <v>1</v>
      </c>
      <c r="F203" s="238" t="s">
        <v>216</v>
      </c>
      <c r="G203" s="235"/>
      <c r="H203" s="237" t="s">
        <v>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145</v>
      </c>
      <c r="AU203" s="244" t="s">
        <v>86</v>
      </c>
      <c r="AV203" s="13" t="s">
        <v>84</v>
      </c>
      <c r="AW203" s="13" t="s">
        <v>32</v>
      </c>
      <c r="AX203" s="13" t="s">
        <v>76</v>
      </c>
      <c r="AY203" s="244" t="s">
        <v>137</v>
      </c>
    </row>
    <row r="204" s="14" customFormat="1">
      <c r="A204" s="14"/>
      <c r="B204" s="245"/>
      <c r="C204" s="246"/>
      <c r="D204" s="236" t="s">
        <v>145</v>
      </c>
      <c r="E204" s="247" t="s">
        <v>1</v>
      </c>
      <c r="F204" s="248" t="s">
        <v>217</v>
      </c>
      <c r="G204" s="246"/>
      <c r="H204" s="249">
        <v>2.4500000000000002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145</v>
      </c>
      <c r="AU204" s="255" t="s">
        <v>86</v>
      </c>
      <c r="AV204" s="14" t="s">
        <v>86</v>
      </c>
      <c r="AW204" s="14" t="s">
        <v>32</v>
      </c>
      <c r="AX204" s="14" t="s">
        <v>76</v>
      </c>
      <c r="AY204" s="255" t="s">
        <v>137</v>
      </c>
    </row>
    <row r="205" s="13" customFormat="1">
      <c r="A205" s="13"/>
      <c r="B205" s="234"/>
      <c r="C205" s="235"/>
      <c r="D205" s="236" t="s">
        <v>145</v>
      </c>
      <c r="E205" s="237" t="s">
        <v>1</v>
      </c>
      <c r="F205" s="238" t="s">
        <v>239</v>
      </c>
      <c r="G205" s="235"/>
      <c r="H205" s="237" t="s">
        <v>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145</v>
      </c>
      <c r="AU205" s="244" t="s">
        <v>86</v>
      </c>
      <c r="AV205" s="13" t="s">
        <v>84</v>
      </c>
      <c r="AW205" s="13" t="s">
        <v>32</v>
      </c>
      <c r="AX205" s="13" t="s">
        <v>76</v>
      </c>
      <c r="AY205" s="244" t="s">
        <v>137</v>
      </c>
    </row>
    <row r="206" s="14" customFormat="1">
      <c r="A206" s="14"/>
      <c r="B206" s="245"/>
      <c r="C206" s="246"/>
      <c r="D206" s="236" t="s">
        <v>145</v>
      </c>
      <c r="E206" s="247" t="s">
        <v>1</v>
      </c>
      <c r="F206" s="248" t="s">
        <v>163</v>
      </c>
      <c r="G206" s="246"/>
      <c r="H206" s="249">
        <v>5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145</v>
      </c>
      <c r="AU206" s="255" t="s">
        <v>86</v>
      </c>
      <c r="AV206" s="14" t="s">
        <v>86</v>
      </c>
      <c r="AW206" s="14" t="s">
        <v>32</v>
      </c>
      <c r="AX206" s="14" t="s">
        <v>76</v>
      </c>
      <c r="AY206" s="255" t="s">
        <v>137</v>
      </c>
    </row>
    <row r="207" s="15" customFormat="1">
      <c r="A207" s="15"/>
      <c r="B207" s="256"/>
      <c r="C207" s="257"/>
      <c r="D207" s="236" t="s">
        <v>145</v>
      </c>
      <c r="E207" s="258" t="s">
        <v>1</v>
      </c>
      <c r="F207" s="259" t="s">
        <v>192</v>
      </c>
      <c r="G207" s="257"/>
      <c r="H207" s="260">
        <v>40.410000000000004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6" t="s">
        <v>145</v>
      </c>
      <c r="AU207" s="266" t="s">
        <v>86</v>
      </c>
      <c r="AV207" s="15" t="s">
        <v>143</v>
      </c>
      <c r="AW207" s="15" t="s">
        <v>32</v>
      </c>
      <c r="AX207" s="15" t="s">
        <v>84</v>
      </c>
      <c r="AY207" s="266" t="s">
        <v>137</v>
      </c>
    </row>
    <row r="208" s="2" customFormat="1" ht="24.15" customHeight="1">
      <c r="A208" s="39"/>
      <c r="B208" s="40"/>
      <c r="C208" s="220" t="s">
        <v>240</v>
      </c>
      <c r="D208" s="220" t="s">
        <v>139</v>
      </c>
      <c r="E208" s="221" t="s">
        <v>241</v>
      </c>
      <c r="F208" s="222" t="s">
        <v>242</v>
      </c>
      <c r="G208" s="223" t="s">
        <v>185</v>
      </c>
      <c r="H208" s="224">
        <v>2.3999999999999999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41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143</v>
      </c>
      <c r="AT208" s="232" t="s">
        <v>139</v>
      </c>
      <c r="AU208" s="232" t="s">
        <v>86</v>
      </c>
      <c r="AY208" s="18" t="s">
        <v>137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84</v>
      </c>
      <c r="BK208" s="233">
        <f>ROUND(I208*H208,2)</f>
        <v>0</v>
      </c>
      <c r="BL208" s="18" t="s">
        <v>143</v>
      </c>
      <c r="BM208" s="232" t="s">
        <v>243</v>
      </c>
    </row>
    <row r="209" s="13" customFormat="1">
      <c r="A209" s="13"/>
      <c r="B209" s="234"/>
      <c r="C209" s="235"/>
      <c r="D209" s="236" t="s">
        <v>145</v>
      </c>
      <c r="E209" s="237" t="s">
        <v>1</v>
      </c>
      <c r="F209" s="238" t="s">
        <v>208</v>
      </c>
      <c r="G209" s="235"/>
      <c r="H209" s="237" t="s">
        <v>1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145</v>
      </c>
      <c r="AU209" s="244" t="s">
        <v>86</v>
      </c>
      <c r="AV209" s="13" t="s">
        <v>84</v>
      </c>
      <c r="AW209" s="13" t="s">
        <v>32</v>
      </c>
      <c r="AX209" s="13" t="s">
        <v>76</v>
      </c>
      <c r="AY209" s="244" t="s">
        <v>137</v>
      </c>
    </row>
    <row r="210" s="13" customFormat="1">
      <c r="A210" s="13"/>
      <c r="B210" s="234"/>
      <c r="C210" s="235"/>
      <c r="D210" s="236" t="s">
        <v>145</v>
      </c>
      <c r="E210" s="237" t="s">
        <v>1</v>
      </c>
      <c r="F210" s="238" t="s">
        <v>209</v>
      </c>
      <c r="G210" s="235"/>
      <c r="H210" s="237" t="s">
        <v>1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145</v>
      </c>
      <c r="AU210" s="244" t="s">
        <v>86</v>
      </c>
      <c r="AV210" s="13" t="s">
        <v>84</v>
      </c>
      <c r="AW210" s="13" t="s">
        <v>32</v>
      </c>
      <c r="AX210" s="13" t="s">
        <v>76</v>
      </c>
      <c r="AY210" s="244" t="s">
        <v>137</v>
      </c>
    </row>
    <row r="211" s="14" customFormat="1">
      <c r="A211" s="14"/>
      <c r="B211" s="245"/>
      <c r="C211" s="246"/>
      <c r="D211" s="236" t="s">
        <v>145</v>
      </c>
      <c r="E211" s="247" t="s">
        <v>1</v>
      </c>
      <c r="F211" s="248" t="s">
        <v>210</v>
      </c>
      <c r="G211" s="246"/>
      <c r="H211" s="249">
        <v>2.3999999999999999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145</v>
      </c>
      <c r="AU211" s="255" t="s">
        <v>86</v>
      </c>
      <c r="AV211" s="14" t="s">
        <v>86</v>
      </c>
      <c r="AW211" s="14" t="s">
        <v>32</v>
      </c>
      <c r="AX211" s="14" t="s">
        <v>84</v>
      </c>
      <c r="AY211" s="255" t="s">
        <v>137</v>
      </c>
    </row>
    <row r="212" s="2" customFormat="1" ht="24.15" customHeight="1">
      <c r="A212" s="39"/>
      <c r="B212" s="40"/>
      <c r="C212" s="220" t="s">
        <v>244</v>
      </c>
      <c r="D212" s="220" t="s">
        <v>139</v>
      </c>
      <c r="E212" s="221" t="s">
        <v>245</v>
      </c>
      <c r="F212" s="222" t="s">
        <v>246</v>
      </c>
      <c r="G212" s="223" t="s">
        <v>185</v>
      </c>
      <c r="H212" s="224">
        <v>59.810000000000002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41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143</v>
      </c>
      <c r="AT212" s="232" t="s">
        <v>139</v>
      </c>
      <c r="AU212" s="232" t="s">
        <v>86</v>
      </c>
      <c r="AY212" s="18" t="s">
        <v>137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84</v>
      </c>
      <c r="BK212" s="233">
        <f>ROUND(I212*H212,2)</f>
        <v>0</v>
      </c>
      <c r="BL212" s="18" t="s">
        <v>143</v>
      </c>
      <c r="BM212" s="232" t="s">
        <v>247</v>
      </c>
    </row>
    <row r="213" s="13" customFormat="1">
      <c r="A213" s="13"/>
      <c r="B213" s="234"/>
      <c r="C213" s="235"/>
      <c r="D213" s="236" t="s">
        <v>145</v>
      </c>
      <c r="E213" s="237" t="s">
        <v>1</v>
      </c>
      <c r="F213" s="238" t="s">
        <v>248</v>
      </c>
      <c r="G213" s="235"/>
      <c r="H213" s="237" t="s">
        <v>1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145</v>
      </c>
      <c r="AU213" s="244" t="s">
        <v>86</v>
      </c>
      <c r="AV213" s="13" t="s">
        <v>84</v>
      </c>
      <c r="AW213" s="13" t="s">
        <v>32</v>
      </c>
      <c r="AX213" s="13" t="s">
        <v>76</v>
      </c>
      <c r="AY213" s="244" t="s">
        <v>137</v>
      </c>
    </row>
    <row r="214" s="13" customFormat="1">
      <c r="A214" s="13"/>
      <c r="B214" s="234"/>
      <c r="C214" s="235"/>
      <c r="D214" s="236" t="s">
        <v>145</v>
      </c>
      <c r="E214" s="237" t="s">
        <v>1</v>
      </c>
      <c r="F214" s="238" t="s">
        <v>235</v>
      </c>
      <c r="G214" s="235"/>
      <c r="H214" s="237" t="s">
        <v>1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145</v>
      </c>
      <c r="AU214" s="244" t="s">
        <v>86</v>
      </c>
      <c r="AV214" s="13" t="s">
        <v>84</v>
      </c>
      <c r="AW214" s="13" t="s">
        <v>32</v>
      </c>
      <c r="AX214" s="13" t="s">
        <v>76</v>
      </c>
      <c r="AY214" s="244" t="s">
        <v>137</v>
      </c>
    </row>
    <row r="215" s="14" customFormat="1">
      <c r="A215" s="14"/>
      <c r="B215" s="245"/>
      <c r="C215" s="246"/>
      <c r="D215" s="236" t="s">
        <v>145</v>
      </c>
      <c r="E215" s="247" t="s">
        <v>1</v>
      </c>
      <c r="F215" s="248" t="s">
        <v>236</v>
      </c>
      <c r="G215" s="246"/>
      <c r="H215" s="249">
        <v>5.8499999999999996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145</v>
      </c>
      <c r="AU215" s="255" t="s">
        <v>86</v>
      </c>
      <c r="AV215" s="14" t="s">
        <v>86</v>
      </c>
      <c r="AW215" s="14" t="s">
        <v>32</v>
      </c>
      <c r="AX215" s="14" t="s">
        <v>76</v>
      </c>
      <c r="AY215" s="255" t="s">
        <v>137</v>
      </c>
    </row>
    <row r="216" s="13" customFormat="1">
      <c r="A216" s="13"/>
      <c r="B216" s="234"/>
      <c r="C216" s="235"/>
      <c r="D216" s="236" t="s">
        <v>145</v>
      </c>
      <c r="E216" s="237" t="s">
        <v>1</v>
      </c>
      <c r="F216" s="238" t="s">
        <v>187</v>
      </c>
      <c r="G216" s="235"/>
      <c r="H216" s="237" t="s">
        <v>1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145</v>
      </c>
      <c r="AU216" s="244" t="s">
        <v>86</v>
      </c>
      <c r="AV216" s="13" t="s">
        <v>84</v>
      </c>
      <c r="AW216" s="13" t="s">
        <v>32</v>
      </c>
      <c r="AX216" s="13" t="s">
        <v>76</v>
      </c>
      <c r="AY216" s="244" t="s">
        <v>137</v>
      </c>
    </row>
    <row r="217" s="14" customFormat="1">
      <c r="A217" s="14"/>
      <c r="B217" s="245"/>
      <c r="C217" s="246"/>
      <c r="D217" s="236" t="s">
        <v>145</v>
      </c>
      <c r="E217" s="247" t="s">
        <v>1</v>
      </c>
      <c r="F217" s="248" t="s">
        <v>189</v>
      </c>
      <c r="G217" s="246"/>
      <c r="H217" s="249">
        <v>12.9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145</v>
      </c>
      <c r="AU217" s="255" t="s">
        <v>86</v>
      </c>
      <c r="AV217" s="14" t="s">
        <v>86</v>
      </c>
      <c r="AW217" s="14" t="s">
        <v>32</v>
      </c>
      <c r="AX217" s="14" t="s">
        <v>76</v>
      </c>
      <c r="AY217" s="255" t="s">
        <v>137</v>
      </c>
    </row>
    <row r="218" s="13" customFormat="1">
      <c r="A218" s="13"/>
      <c r="B218" s="234"/>
      <c r="C218" s="235"/>
      <c r="D218" s="236" t="s">
        <v>145</v>
      </c>
      <c r="E218" s="237" t="s">
        <v>1</v>
      </c>
      <c r="F218" s="238" t="s">
        <v>190</v>
      </c>
      <c r="G218" s="235"/>
      <c r="H218" s="237" t="s">
        <v>1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145</v>
      </c>
      <c r="AU218" s="244" t="s">
        <v>86</v>
      </c>
      <c r="AV218" s="13" t="s">
        <v>84</v>
      </c>
      <c r="AW218" s="13" t="s">
        <v>32</v>
      </c>
      <c r="AX218" s="13" t="s">
        <v>76</v>
      </c>
      <c r="AY218" s="244" t="s">
        <v>137</v>
      </c>
    </row>
    <row r="219" s="14" customFormat="1">
      <c r="A219" s="14"/>
      <c r="B219" s="245"/>
      <c r="C219" s="246"/>
      <c r="D219" s="236" t="s">
        <v>145</v>
      </c>
      <c r="E219" s="247" t="s">
        <v>1</v>
      </c>
      <c r="F219" s="248" t="s">
        <v>191</v>
      </c>
      <c r="G219" s="246"/>
      <c r="H219" s="249">
        <v>4.8970000000000002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145</v>
      </c>
      <c r="AU219" s="255" t="s">
        <v>86</v>
      </c>
      <c r="AV219" s="14" t="s">
        <v>86</v>
      </c>
      <c r="AW219" s="14" t="s">
        <v>32</v>
      </c>
      <c r="AX219" s="14" t="s">
        <v>76</v>
      </c>
      <c r="AY219" s="255" t="s">
        <v>137</v>
      </c>
    </row>
    <row r="220" s="13" customFormat="1">
      <c r="A220" s="13"/>
      <c r="B220" s="234"/>
      <c r="C220" s="235"/>
      <c r="D220" s="236" t="s">
        <v>145</v>
      </c>
      <c r="E220" s="237" t="s">
        <v>1</v>
      </c>
      <c r="F220" s="238" t="s">
        <v>203</v>
      </c>
      <c r="G220" s="235"/>
      <c r="H220" s="237" t="s">
        <v>1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145</v>
      </c>
      <c r="AU220" s="244" t="s">
        <v>86</v>
      </c>
      <c r="AV220" s="13" t="s">
        <v>84</v>
      </c>
      <c r="AW220" s="13" t="s">
        <v>32</v>
      </c>
      <c r="AX220" s="13" t="s">
        <v>76</v>
      </c>
      <c r="AY220" s="244" t="s">
        <v>137</v>
      </c>
    </row>
    <row r="221" s="14" customFormat="1">
      <c r="A221" s="14"/>
      <c r="B221" s="245"/>
      <c r="C221" s="246"/>
      <c r="D221" s="236" t="s">
        <v>145</v>
      </c>
      <c r="E221" s="247" t="s">
        <v>1</v>
      </c>
      <c r="F221" s="248" t="s">
        <v>163</v>
      </c>
      <c r="G221" s="246"/>
      <c r="H221" s="249">
        <v>5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145</v>
      </c>
      <c r="AU221" s="255" t="s">
        <v>86</v>
      </c>
      <c r="AV221" s="14" t="s">
        <v>86</v>
      </c>
      <c r="AW221" s="14" t="s">
        <v>32</v>
      </c>
      <c r="AX221" s="14" t="s">
        <v>76</v>
      </c>
      <c r="AY221" s="255" t="s">
        <v>137</v>
      </c>
    </row>
    <row r="222" s="13" customFormat="1">
      <c r="A222" s="13"/>
      <c r="B222" s="234"/>
      <c r="C222" s="235"/>
      <c r="D222" s="236" t="s">
        <v>145</v>
      </c>
      <c r="E222" s="237" t="s">
        <v>1</v>
      </c>
      <c r="F222" s="238" t="s">
        <v>237</v>
      </c>
      <c r="G222" s="235"/>
      <c r="H222" s="237" t="s">
        <v>1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145</v>
      </c>
      <c r="AU222" s="244" t="s">
        <v>86</v>
      </c>
      <c r="AV222" s="13" t="s">
        <v>84</v>
      </c>
      <c r="AW222" s="13" t="s">
        <v>32</v>
      </c>
      <c r="AX222" s="13" t="s">
        <v>76</v>
      </c>
      <c r="AY222" s="244" t="s">
        <v>137</v>
      </c>
    </row>
    <row r="223" s="14" customFormat="1">
      <c r="A223" s="14"/>
      <c r="B223" s="245"/>
      <c r="C223" s="246"/>
      <c r="D223" s="236" t="s">
        <v>145</v>
      </c>
      <c r="E223" s="247" t="s">
        <v>1</v>
      </c>
      <c r="F223" s="248" t="s">
        <v>238</v>
      </c>
      <c r="G223" s="246"/>
      <c r="H223" s="249">
        <v>1.05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145</v>
      </c>
      <c r="AU223" s="255" t="s">
        <v>86</v>
      </c>
      <c r="AV223" s="14" t="s">
        <v>86</v>
      </c>
      <c r="AW223" s="14" t="s">
        <v>32</v>
      </c>
      <c r="AX223" s="14" t="s">
        <v>76</v>
      </c>
      <c r="AY223" s="255" t="s">
        <v>137</v>
      </c>
    </row>
    <row r="224" s="13" customFormat="1">
      <c r="A224" s="13"/>
      <c r="B224" s="234"/>
      <c r="C224" s="235"/>
      <c r="D224" s="236" t="s">
        <v>145</v>
      </c>
      <c r="E224" s="237" t="s">
        <v>1</v>
      </c>
      <c r="F224" s="238" t="s">
        <v>214</v>
      </c>
      <c r="G224" s="235"/>
      <c r="H224" s="237" t="s">
        <v>1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145</v>
      </c>
      <c r="AU224" s="244" t="s">
        <v>86</v>
      </c>
      <c r="AV224" s="13" t="s">
        <v>84</v>
      </c>
      <c r="AW224" s="13" t="s">
        <v>32</v>
      </c>
      <c r="AX224" s="13" t="s">
        <v>76</v>
      </c>
      <c r="AY224" s="244" t="s">
        <v>137</v>
      </c>
    </row>
    <row r="225" s="14" customFormat="1">
      <c r="A225" s="14"/>
      <c r="B225" s="245"/>
      <c r="C225" s="246"/>
      <c r="D225" s="236" t="s">
        <v>145</v>
      </c>
      <c r="E225" s="247" t="s">
        <v>1</v>
      </c>
      <c r="F225" s="248" t="s">
        <v>215</v>
      </c>
      <c r="G225" s="246"/>
      <c r="H225" s="249">
        <v>3.2629999999999999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145</v>
      </c>
      <c r="AU225" s="255" t="s">
        <v>86</v>
      </c>
      <c r="AV225" s="14" t="s">
        <v>86</v>
      </c>
      <c r="AW225" s="14" t="s">
        <v>32</v>
      </c>
      <c r="AX225" s="14" t="s">
        <v>76</v>
      </c>
      <c r="AY225" s="255" t="s">
        <v>137</v>
      </c>
    </row>
    <row r="226" s="13" customFormat="1">
      <c r="A226" s="13"/>
      <c r="B226" s="234"/>
      <c r="C226" s="235"/>
      <c r="D226" s="236" t="s">
        <v>145</v>
      </c>
      <c r="E226" s="237" t="s">
        <v>1</v>
      </c>
      <c r="F226" s="238" t="s">
        <v>216</v>
      </c>
      <c r="G226" s="235"/>
      <c r="H226" s="237" t="s">
        <v>1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145</v>
      </c>
      <c r="AU226" s="244" t="s">
        <v>86</v>
      </c>
      <c r="AV226" s="13" t="s">
        <v>84</v>
      </c>
      <c r="AW226" s="13" t="s">
        <v>32</v>
      </c>
      <c r="AX226" s="13" t="s">
        <v>76</v>
      </c>
      <c r="AY226" s="244" t="s">
        <v>137</v>
      </c>
    </row>
    <row r="227" s="14" customFormat="1">
      <c r="A227" s="14"/>
      <c r="B227" s="245"/>
      <c r="C227" s="246"/>
      <c r="D227" s="236" t="s">
        <v>145</v>
      </c>
      <c r="E227" s="247" t="s">
        <v>1</v>
      </c>
      <c r="F227" s="248" t="s">
        <v>217</v>
      </c>
      <c r="G227" s="246"/>
      <c r="H227" s="249">
        <v>2.4500000000000002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145</v>
      </c>
      <c r="AU227" s="255" t="s">
        <v>86</v>
      </c>
      <c r="AV227" s="14" t="s">
        <v>86</v>
      </c>
      <c r="AW227" s="14" t="s">
        <v>32</v>
      </c>
      <c r="AX227" s="14" t="s">
        <v>76</v>
      </c>
      <c r="AY227" s="255" t="s">
        <v>137</v>
      </c>
    </row>
    <row r="228" s="13" customFormat="1">
      <c r="A228" s="13"/>
      <c r="B228" s="234"/>
      <c r="C228" s="235"/>
      <c r="D228" s="236" t="s">
        <v>145</v>
      </c>
      <c r="E228" s="237" t="s">
        <v>1</v>
      </c>
      <c r="F228" s="238" t="s">
        <v>239</v>
      </c>
      <c r="G228" s="235"/>
      <c r="H228" s="237" t="s">
        <v>1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145</v>
      </c>
      <c r="AU228" s="244" t="s">
        <v>86</v>
      </c>
      <c r="AV228" s="13" t="s">
        <v>84</v>
      </c>
      <c r="AW228" s="13" t="s">
        <v>32</v>
      </c>
      <c r="AX228" s="13" t="s">
        <v>76</v>
      </c>
      <c r="AY228" s="244" t="s">
        <v>137</v>
      </c>
    </row>
    <row r="229" s="14" customFormat="1">
      <c r="A229" s="14"/>
      <c r="B229" s="245"/>
      <c r="C229" s="246"/>
      <c r="D229" s="236" t="s">
        <v>145</v>
      </c>
      <c r="E229" s="247" t="s">
        <v>1</v>
      </c>
      <c r="F229" s="248" t="s">
        <v>163</v>
      </c>
      <c r="G229" s="246"/>
      <c r="H229" s="249">
        <v>5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145</v>
      </c>
      <c r="AU229" s="255" t="s">
        <v>86</v>
      </c>
      <c r="AV229" s="14" t="s">
        <v>86</v>
      </c>
      <c r="AW229" s="14" t="s">
        <v>32</v>
      </c>
      <c r="AX229" s="14" t="s">
        <v>76</v>
      </c>
      <c r="AY229" s="255" t="s">
        <v>137</v>
      </c>
    </row>
    <row r="230" s="16" customFormat="1">
      <c r="A230" s="16"/>
      <c r="B230" s="267"/>
      <c r="C230" s="268"/>
      <c r="D230" s="236" t="s">
        <v>145</v>
      </c>
      <c r="E230" s="269" t="s">
        <v>1</v>
      </c>
      <c r="F230" s="270" t="s">
        <v>249</v>
      </c>
      <c r="G230" s="268"/>
      <c r="H230" s="271">
        <v>40.410000000000004</v>
      </c>
      <c r="I230" s="272"/>
      <c r="J230" s="268"/>
      <c r="K230" s="268"/>
      <c r="L230" s="273"/>
      <c r="M230" s="274"/>
      <c r="N230" s="275"/>
      <c r="O230" s="275"/>
      <c r="P230" s="275"/>
      <c r="Q230" s="275"/>
      <c r="R230" s="275"/>
      <c r="S230" s="275"/>
      <c r="T230" s="27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77" t="s">
        <v>145</v>
      </c>
      <c r="AU230" s="277" t="s">
        <v>86</v>
      </c>
      <c r="AV230" s="16" t="s">
        <v>153</v>
      </c>
      <c r="AW230" s="16" t="s">
        <v>32</v>
      </c>
      <c r="AX230" s="16" t="s">
        <v>76</v>
      </c>
      <c r="AY230" s="277" t="s">
        <v>137</v>
      </c>
    </row>
    <row r="231" s="13" customFormat="1">
      <c r="A231" s="13"/>
      <c r="B231" s="234"/>
      <c r="C231" s="235"/>
      <c r="D231" s="236" t="s">
        <v>145</v>
      </c>
      <c r="E231" s="237" t="s">
        <v>1</v>
      </c>
      <c r="F231" s="238" t="s">
        <v>250</v>
      </c>
      <c r="G231" s="235"/>
      <c r="H231" s="237" t="s">
        <v>1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145</v>
      </c>
      <c r="AU231" s="244" t="s">
        <v>86</v>
      </c>
      <c r="AV231" s="13" t="s">
        <v>84</v>
      </c>
      <c r="AW231" s="13" t="s">
        <v>32</v>
      </c>
      <c r="AX231" s="13" t="s">
        <v>76</v>
      </c>
      <c r="AY231" s="244" t="s">
        <v>137</v>
      </c>
    </row>
    <row r="232" s="14" customFormat="1">
      <c r="A232" s="14"/>
      <c r="B232" s="245"/>
      <c r="C232" s="246"/>
      <c r="D232" s="236" t="s">
        <v>145</v>
      </c>
      <c r="E232" s="247" t="s">
        <v>1</v>
      </c>
      <c r="F232" s="248" t="s">
        <v>228</v>
      </c>
      <c r="G232" s="246"/>
      <c r="H232" s="249">
        <v>19.399999999999999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145</v>
      </c>
      <c r="AU232" s="255" t="s">
        <v>86</v>
      </c>
      <c r="AV232" s="14" t="s">
        <v>86</v>
      </c>
      <c r="AW232" s="14" t="s">
        <v>32</v>
      </c>
      <c r="AX232" s="14" t="s">
        <v>76</v>
      </c>
      <c r="AY232" s="255" t="s">
        <v>137</v>
      </c>
    </row>
    <row r="233" s="16" customFormat="1">
      <c r="A233" s="16"/>
      <c r="B233" s="267"/>
      <c r="C233" s="268"/>
      <c r="D233" s="236" t="s">
        <v>145</v>
      </c>
      <c r="E233" s="269" t="s">
        <v>1</v>
      </c>
      <c r="F233" s="270" t="s">
        <v>249</v>
      </c>
      <c r="G233" s="268"/>
      <c r="H233" s="271">
        <v>19.399999999999999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77" t="s">
        <v>145</v>
      </c>
      <c r="AU233" s="277" t="s">
        <v>86</v>
      </c>
      <c r="AV233" s="16" t="s">
        <v>153</v>
      </c>
      <c r="AW233" s="16" t="s">
        <v>32</v>
      </c>
      <c r="AX233" s="16" t="s">
        <v>76</v>
      </c>
      <c r="AY233" s="277" t="s">
        <v>137</v>
      </c>
    </row>
    <row r="234" s="15" customFormat="1">
      <c r="A234" s="15"/>
      <c r="B234" s="256"/>
      <c r="C234" s="257"/>
      <c r="D234" s="236" t="s">
        <v>145</v>
      </c>
      <c r="E234" s="258" t="s">
        <v>1</v>
      </c>
      <c r="F234" s="259" t="s">
        <v>192</v>
      </c>
      <c r="G234" s="257"/>
      <c r="H234" s="260">
        <v>59.810000000000002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6" t="s">
        <v>145</v>
      </c>
      <c r="AU234" s="266" t="s">
        <v>86</v>
      </c>
      <c r="AV234" s="15" t="s">
        <v>143</v>
      </c>
      <c r="AW234" s="15" t="s">
        <v>32</v>
      </c>
      <c r="AX234" s="15" t="s">
        <v>84</v>
      </c>
      <c r="AY234" s="266" t="s">
        <v>137</v>
      </c>
    </row>
    <row r="235" s="2" customFormat="1" ht="33" customHeight="1">
      <c r="A235" s="39"/>
      <c r="B235" s="40"/>
      <c r="C235" s="220" t="s">
        <v>251</v>
      </c>
      <c r="D235" s="220" t="s">
        <v>139</v>
      </c>
      <c r="E235" s="221" t="s">
        <v>252</v>
      </c>
      <c r="F235" s="222" t="s">
        <v>253</v>
      </c>
      <c r="G235" s="223" t="s">
        <v>254</v>
      </c>
      <c r="H235" s="224">
        <v>80.819999999999993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41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143</v>
      </c>
      <c r="AT235" s="232" t="s">
        <v>139</v>
      </c>
      <c r="AU235" s="232" t="s">
        <v>86</v>
      </c>
      <c r="AY235" s="18" t="s">
        <v>137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84</v>
      </c>
      <c r="BK235" s="233">
        <f>ROUND(I235*H235,2)</f>
        <v>0</v>
      </c>
      <c r="BL235" s="18" t="s">
        <v>143</v>
      </c>
      <c r="BM235" s="232" t="s">
        <v>255</v>
      </c>
    </row>
    <row r="236" s="14" customFormat="1">
      <c r="A236" s="14"/>
      <c r="B236" s="245"/>
      <c r="C236" s="246"/>
      <c r="D236" s="236" t="s">
        <v>145</v>
      </c>
      <c r="E236" s="247" t="s">
        <v>1</v>
      </c>
      <c r="F236" s="248" t="s">
        <v>256</v>
      </c>
      <c r="G236" s="246"/>
      <c r="H236" s="249">
        <v>80.819999999999993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145</v>
      </c>
      <c r="AU236" s="255" t="s">
        <v>86</v>
      </c>
      <c r="AV236" s="14" t="s">
        <v>86</v>
      </c>
      <c r="AW236" s="14" t="s">
        <v>32</v>
      </c>
      <c r="AX236" s="14" t="s">
        <v>84</v>
      </c>
      <c r="AY236" s="255" t="s">
        <v>137</v>
      </c>
    </row>
    <row r="237" s="2" customFormat="1" ht="24.15" customHeight="1">
      <c r="A237" s="39"/>
      <c r="B237" s="40"/>
      <c r="C237" s="220" t="s">
        <v>257</v>
      </c>
      <c r="D237" s="220" t="s">
        <v>139</v>
      </c>
      <c r="E237" s="221" t="s">
        <v>258</v>
      </c>
      <c r="F237" s="222" t="s">
        <v>259</v>
      </c>
      <c r="G237" s="223" t="s">
        <v>185</v>
      </c>
      <c r="H237" s="224">
        <v>2.3999999999999999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41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143</v>
      </c>
      <c r="AT237" s="232" t="s">
        <v>139</v>
      </c>
      <c r="AU237" s="232" t="s">
        <v>86</v>
      </c>
      <c r="AY237" s="18" t="s">
        <v>137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84</v>
      </c>
      <c r="BK237" s="233">
        <f>ROUND(I237*H237,2)</f>
        <v>0</v>
      </c>
      <c r="BL237" s="18" t="s">
        <v>143</v>
      </c>
      <c r="BM237" s="232" t="s">
        <v>260</v>
      </c>
    </row>
    <row r="238" s="13" customFormat="1">
      <c r="A238" s="13"/>
      <c r="B238" s="234"/>
      <c r="C238" s="235"/>
      <c r="D238" s="236" t="s">
        <v>145</v>
      </c>
      <c r="E238" s="237" t="s">
        <v>1</v>
      </c>
      <c r="F238" s="238" t="s">
        <v>208</v>
      </c>
      <c r="G238" s="235"/>
      <c r="H238" s="237" t="s">
        <v>1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145</v>
      </c>
      <c r="AU238" s="244" t="s">
        <v>86</v>
      </c>
      <c r="AV238" s="13" t="s">
        <v>84</v>
      </c>
      <c r="AW238" s="13" t="s">
        <v>32</v>
      </c>
      <c r="AX238" s="13" t="s">
        <v>76</v>
      </c>
      <c r="AY238" s="244" t="s">
        <v>137</v>
      </c>
    </row>
    <row r="239" s="13" customFormat="1">
      <c r="A239" s="13"/>
      <c r="B239" s="234"/>
      <c r="C239" s="235"/>
      <c r="D239" s="236" t="s">
        <v>145</v>
      </c>
      <c r="E239" s="237" t="s">
        <v>1</v>
      </c>
      <c r="F239" s="238" t="s">
        <v>209</v>
      </c>
      <c r="G239" s="235"/>
      <c r="H239" s="237" t="s">
        <v>1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145</v>
      </c>
      <c r="AU239" s="244" t="s">
        <v>86</v>
      </c>
      <c r="AV239" s="13" t="s">
        <v>84</v>
      </c>
      <c r="AW239" s="13" t="s">
        <v>32</v>
      </c>
      <c r="AX239" s="13" t="s">
        <v>76</v>
      </c>
      <c r="AY239" s="244" t="s">
        <v>137</v>
      </c>
    </row>
    <row r="240" s="14" customFormat="1">
      <c r="A240" s="14"/>
      <c r="B240" s="245"/>
      <c r="C240" s="246"/>
      <c r="D240" s="236" t="s">
        <v>145</v>
      </c>
      <c r="E240" s="247" t="s">
        <v>1</v>
      </c>
      <c r="F240" s="248" t="s">
        <v>210</v>
      </c>
      <c r="G240" s="246"/>
      <c r="H240" s="249">
        <v>2.3999999999999999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145</v>
      </c>
      <c r="AU240" s="255" t="s">
        <v>86</v>
      </c>
      <c r="AV240" s="14" t="s">
        <v>86</v>
      </c>
      <c r="AW240" s="14" t="s">
        <v>32</v>
      </c>
      <c r="AX240" s="14" t="s">
        <v>84</v>
      </c>
      <c r="AY240" s="255" t="s">
        <v>137</v>
      </c>
    </row>
    <row r="241" s="2" customFormat="1" ht="16.5" customHeight="1">
      <c r="A241" s="39"/>
      <c r="B241" s="40"/>
      <c r="C241" s="220" t="s">
        <v>261</v>
      </c>
      <c r="D241" s="220" t="s">
        <v>139</v>
      </c>
      <c r="E241" s="221" t="s">
        <v>262</v>
      </c>
      <c r="F241" s="222" t="s">
        <v>263</v>
      </c>
      <c r="G241" s="223" t="s">
        <v>185</v>
      </c>
      <c r="H241" s="224">
        <v>19.399999999999999</v>
      </c>
      <c r="I241" s="225"/>
      <c r="J241" s="226">
        <f>ROUND(I241*H241,2)</f>
        <v>0</v>
      </c>
      <c r="K241" s="227"/>
      <c r="L241" s="45"/>
      <c r="M241" s="228" t="s">
        <v>1</v>
      </c>
      <c r="N241" s="229" t="s">
        <v>41</v>
      </c>
      <c r="O241" s="92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143</v>
      </c>
      <c r="AT241" s="232" t="s">
        <v>139</v>
      </c>
      <c r="AU241" s="232" t="s">
        <v>86</v>
      </c>
      <c r="AY241" s="18" t="s">
        <v>137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8" t="s">
        <v>84</v>
      </c>
      <c r="BK241" s="233">
        <f>ROUND(I241*H241,2)</f>
        <v>0</v>
      </c>
      <c r="BL241" s="18" t="s">
        <v>143</v>
      </c>
      <c r="BM241" s="232" t="s">
        <v>264</v>
      </c>
    </row>
    <row r="242" s="13" customFormat="1">
      <c r="A242" s="13"/>
      <c r="B242" s="234"/>
      <c r="C242" s="235"/>
      <c r="D242" s="236" t="s">
        <v>145</v>
      </c>
      <c r="E242" s="237" t="s">
        <v>1</v>
      </c>
      <c r="F242" s="238" t="s">
        <v>265</v>
      </c>
      <c r="G242" s="235"/>
      <c r="H242" s="237" t="s">
        <v>1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145</v>
      </c>
      <c r="AU242" s="244" t="s">
        <v>86</v>
      </c>
      <c r="AV242" s="13" t="s">
        <v>84</v>
      </c>
      <c r="AW242" s="13" t="s">
        <v>32</v>
      </c>
      <c r="AX242" s="13" t="s">
        <v>76</v>
      </c>
      <c r="AY242" s="244" t="s">
        <v>137</v>
      </c>
    </row>
    <row r="243" s="14" customFormat="1">
      <c r="A243" s="14"/>
      <c r="B243" s="245"/>
      <c r="C243" s="246"/>
      <c r="D243" s="236" t="s">
        <v>145</v>
      </c>
      <c r="E243" s="247" t="s">
        <v>1</v>
      </c>
      <c r="F243" s="248" t="s">
        <v>266</v>
      </c>
      <c r="G243" s="246"/>
      <c r="H243" s="249">
        <v>19.399999999999999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145</v>
      </c>
      <c r="AU243" s="255" t="s">
        <v>86</v>
      </c>
      <c r="AV243" s="14" t="s">
        <v>86</v>
      </c>
      <c r="AW243" s="14" t="s">
        <v>32</v>
      </c>
      <c r="AX243" s="14" t="s">
        <v>84</v>
      </c>
      <c r="AY243" s="255" t="s">
        <v>137</v>
      </c>
    </row>
    <row r="244" s="2" customFormat="1" ht="37.8" customHeight="1">
      <c r="A244" s="39"/>
      <c r="B244" s="40"/>
      <c r="C244" s="220" t="s">
        <v>7</v>
      </c>
      <c r="D244" s="220" t="s">
        <v>139</v>
      </c>
      <c r="E244" s="221" t="s">
        <v>267</v>
      </c>
      <c r="F244" s="222" t="s">
        <v>268</v>
      </c>
      <c r="G244" s="223" t="s">
        <v>142</v>
      </c>
      <c r="H244" s="224">
        <v>653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41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143</v>
      </c>
      <c r="AT244" s="232" t="s">
        <v>139</v>
      </c>
      <c r="AU244" s="232" t="s">
        <v>86</v>
      </c>
      <c r="AY244" s="18" t="s">
        <v>137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84</v>
      </c>
      <c r="BK244" s="233">
        <f>ROUND(I244*H244,2)</f>
        <v>0</v>
      </c>
      <c r="BL244" s="18" t="s">
        <v>143</v>
      </c>
      <c r="BM244" s="232" t="s">
        <v>269</v>
      </c>
    </row>
    <row r="245" s="13" customFormat="1">
      <c r="A245" s="13"/>
      <c r="B245" s="234"/>
      <c r="C245" s="235"/>
      <c r="D245" s="236" t="s">
        <v>145</v>
      </c>
      <c r="E245" s="237" t="s">
        <v>1</v>
      </c>
      <c r="F245" s="238" t="s">
        <v>270</v>
      </c>
      <c r="G245" s="235"/>
      <c r="H245" s="237" t="s">
        <v>1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145</v>
      </c>
      <c r="AU245" s="244" t="s">
        <v>86</v>
      </c>
      <c r="AV245" s="13" t="s">
        <v>84</v>
      </c>
      <c r="AW245" s="13" t="s">
        <v>32</v>
      </c>
      <c r="AX245" s="13" t="s">
        <v>76</v>
      </c>
      <c r="AY245" s="244" t="s">
        <v>137</v>
      </c>
    </row>
    <row r="246" s="14" customFormat="1">
      <c r="A246" s="14"/>
      <c r="B246" s="245"/>
      <c r="C246" s="246"/>
      <c r="D246" s="236" t="s">
        <v>145</v>
      </c>
      <c r="E246" s="247" t="s">
        <v>1</v>
      </c>
      <c r="F246" s="248" t="s">
        <v>271</v>
      </c>
      <c r="G246" s="246"/>
      <c r="H246" s="249">
        <v>253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145</v>
      </c>
      <c r="AU246" s="255" t="s">
        <v>86</v>
      </c>
      <c r="AV246" s="14" t="s">
        <v>86</v>
      </c>
      <c r="AW246" s="14" t="s">
        <v>32</v>
      </c>
      <c r="AX246" s="14" t="s">
        <v>76</v>
      </c>
      <c r="AY246" s="255" t="s">
        <v>137</v>
      </c>
    </row>
    <row r="247" s="13" customFormat="1">
      <c r="A247" s="13"/>
      <c r="B247" s="234"/>
      <c r="C247" s="235"/>
      <c r="D247" s="236" t="s">
        <v>145</v>
      </c>
      <c r="E247" s="237" t="s">
        <v>1</v>
      </c>
      <c r="F247" s="238" t="s">
        <v>272</v>
      </c>
      <c r="G247" s="235"/>
      <c r="H247" s="237" t="s">
        <v>1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145</v>
      </c>
      <c r="AU247" s="244" t="s">
        <v>86</v>
      </c>
      <c r="AV247" s="13" t="s">
        <v>84</v>
      </c>
      <c r="AW247" s="13" t="s">
        <v>32</v>
      </c>
      <c r="AX247" s="13" t="s">
        <v>76</v>
      </c>
      <c r="AY247" s="244" t="s">
        <v>137</v>
      </c>
    </row>
    <row r="248" s="13" customFormat="1">
      <c r="A248" s="13"/>
      <c r="B248" s="234"/>
      <c r="C248" s="235"/>
      <c r="D248" s="236" t="s">
        <v>145</v>
      </c>
      <c r="E248" s="237" t="s">
        <v>1</v>
      </c>
      <c r="F248" s="238" t="s">
        <v>273</v>
      </c>
      <c r="G248" s="235"/>
      <c r="H248" s="237" t="s">
        <v>1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145</v>
      </c>
      <c r="AU248" s="244" t="s">
        <v>86</v>
      </c>
      <c r="AV248" s="13" t="s">
        <v>84</v>
      </c>
      <c r="AW248" s="13" t="s">
        <v>32</v>
      </c>
      <c r="AX248" s="13" t="s">
        <v>76</v>
      </c>
      <c r="AY248" s="244" t="s">
        <v>137</v>
      </c>
    </row>
    <row r="249" s="14" customFormat="1">
      <c r="A249" s="14"/>
      <c r="B249" s="245"/>
      <c r="C249" s="246"/>
      <c r="D249" s="236" t="s">
        <v>145</v>
      </c>
      <c r="E249" s="247" t="s">
        <v>1</v>
      </c>
      <c r="F249" s="248" t="s">
        <v>274</v>
      </c>
      <c r="G249" s="246"/>
      <c r="H249" s="249">
        <v>400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145</v>
      </c>
      <c r="AU249" s="255" t="s">
        <v>86</v>
      </c>
      <c r="AV249" s="14" t="s">
        <v>86</v>
      </c>
      <c r="AW249" s="14" t="s">
        <v>32</v>
      </c>
      <c r="AX249" s="14" t="s">
        <v>76</v>
      </c>
      <c r="AY249" s="255" t="s">
        <v>137</v>
      </c>
    </row>
    <row r="250" s="15" customFormat="1">
      <c r="A250" s="15"/>
      <c r="B250" s="256"/>
      <c r="C250" s="257"/>
      <c r="D250" s="236" t="s">
        <v>145</v>
      </c>
      <c r="E250" s="258" t="s">
        <v>1</v>
      </c>
      <c r="F250" s="259" t="s">
        <v>192</v>
      </c>
      <c r="G250" s="257"/>
      <c r="H250" s="260">
        <v>653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6" t="s">
        <v>145</v>
      </c>
      <c r="AU250" s="266" t="s">
        <v>86</v>
      </c>
      <c r="AV250" s="15" t="s">
        <v>143</v>
      </c>
      <c r="AW250" s="15" t="s">
        <v>32</v>
      </c>
      <c r="AX250" s="15" t="s">
        <v>84</v>
      </c>
      <c r="AY250" s="266" t="s">
        <v>137</v>
      </c>
    </row>
    <row r="251" s="2" customFormat="1" ht="37.8" customHeight="1">
      <c r="A251" s="39"/>
      <c r="B251" s="40"/>
      <c r="C251" s="220" t="s">
        <v>275</v>
      </c>
      <c r="D251" s="220" t="s">
        <v>139</v>
      </c>
      <c r="E251" s="221" t="s">
        <v>276</v>
      </c>
      <c r="F251" s="222" t="s">
        <v>277</v>
      </c>
      <c r="G251" s="223" t="s">
        <v>142</v>
      </c>
      <c r="H251" s="224">
        <v>146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41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143</v>
      </c>
      <c r="AT251" s="232" t="s">
        <v>139</v>
      </c>
      <c r="AU251" s="232" t="s">
        <v>86</v>
      </c>
      <c r="AY251" s="18" t="s">
        <v>137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84</v>
      </c>
      <c r="BK251" s="233">
        <f>ROUND(I251*H251,2)</f>
        <v>0</v>
      </c>
      <c r="BL251" s="18" t="s">
        <v>143</v>
      </c>
      <c r="BM251" s="232" t="s">
        <v>278</v>
      </c>
    </row>
    <row r="252" s="2" customFormat="1" ht="16.5" customHeight="1">
      <c r="A252" s="39"/>
      <c r="B252" s="40"/>
      <c r="C252" s="220" t="s">
        <v>279</v>
      </c>
      <c r="D252" s="220" t="s">
        <v>139</v>
      </c>
      <c r="E252" s="221" t="s">
        <v>280</v>
      </c>
      <c r="F252" s="222" t="s">
        <v>281</v>
      </c>
      <c r="G252" s="223" t="s">
        <v>185</v>
      </c>
      <c r="H252" s="224">
        <v>19.399999999999999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41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143</v>
      </c>
      <c r="AT252" s="232" t="s">
        <v>139</v>
      </c>
      <c r="AU252" s="232" t="s">
        <v>86</v>
      </c>
      <c r="AY252" s="18" t="s">
        <v>137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84</v>
      </c>
      <c r="BK252" s="233">
        <f>ROUND(I252*H252,2)</f>
        <v>0</v>
      </c>
      <c r="BL252" s="18" t="s">
        <v>143</v>
      </c>
      <c r="BM252" s="232" t="s">
        <v>282</v>
      </c>
    </row>
    <row r="253" s="13" customFormat="1">
      <c r="A253" s="13"/>
      <c r="B253" s="234"/>
      <c r="C253" s="235"/>
      <c r="D253" s="236" t="s">
        <v>145</v>
      </c>
      <c r="E253" s="237" t="s">
        <v>1</v>
      </c>
      <c r="F253" s="238" t="s">
        <v>283</v>
      </c>
      <c r="G253" s="235"/>
      <c r="H253" s="237" t="s">
        <v>1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145</v>
      </c>
      <c r="AU253" s="244" t="s">
        <v>86</v>
      </c>
      <c r="AV253" s="13" t="s">
        <v>84</v>
      </c>
      <c r="AW253" s="13" t="s">
        <v>32</v>
      </c>
      <c r="AX253" s="13" t="s">
        <v>76</v>
      </c>
      <c r="AY253" s="244" t="s">
        <v>137</v>
      </c>
    </row>
    <row r="254" s="14" customFormat="1">
      <c r="A254" s="14"/>
      <c r="B254" s="245"/>
      <c r="C254" s="246"/>
      <c r="D254" s="236" t="s">
        <v>145</v>
      </c>
      <c r="E254" s="247" t="s">
        <v>1</v>
      </c>
      <c r="F254" s="248" t="s">
        <v>228</v>
      </c>
      <c r="G254" s="246"/>
      <c r="H254" s="249">
        <v>19.399999999999999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145</v>
      </c>
      <c r="AU254" s="255" t="s">
        <v>86</v>
      </c>
      <c r="AV254" s="14" t="s">
        <v>86</v>
      </c>
      <c r="AW254" s="14" t="s">
        <v>32</v>
      </c>
      <c r="AX254" s="14" t="s">
        <v>84</v>
      </c>
      <c r="AY254" s="255" t="s">
        <v>137</v>
      </c>
    </row>
    <row r="255" s="2" customFormat="1" ht="24.15" customHeight="1">
      <c r="A255" s="39"/>
      <c r="B255" s="40"/>
      <c r="C255" s="220" t="s">
        <v>284</v>
      </c>
      <c r="D255" s="220" t="s">
        <v>139</v>
      </c>
      <c r="E255" s="221" t="s">
        <v>285</v>
      </c>
      <c r="F255" s="222" t="s">
        <v>286</v>
      </c>
      <c r="G255" s="223" t="s">
        <v>142</v>
      </c>
      <c r="H255" s="224">
        <v>12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41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143</v>
      </c>
      <c r="AT255" s="232" t="s">
        <v>139</v>
      </c>
      <c r="AU255" s="232" t="s">
        <v>86</v>
      </c>
      <c r="AY255" s="18" t="s">
        <v>137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84</v>
      </c>
      <c r="BK255" s="233">
        <f>ROUND(I255*H255,2)</f>
        <v>0</v>
      </c>
      <c r="BL255" s="18" t="s">
        <v>143</v>
      </c>
      <c r="BM255" s="232" t="s">
        <v>287</v>
      </c>
    </row>
    <row r="256" s="13" customFormat="1">
      <c r="A256" s="13"/>
      <c r="B256" s="234"/>
      <c r="C256" s="235"/>
      <c r="D256" s="236" t="s">
        <v>145</v>
      </c>
      <c r="E256" s="237" t="s">
        <v>1</v>
      </c>
      <c r="F256" s="238" t="s">
        <v>173</v>
      </c>
      <c r="G256" s="235"/>
      <c r="H256" s="237" t="s">
        <v>1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145</v>
      </c>
      <c r="AU256" s="244" t="s">
        <v>86</v>
      </c>
      <c r="AV256" s="13" t="s">
        <v>84</v>
      </c>
      <c r="AW256" s="13" t="s">
        <v>32</v>
      </c>
      <c r="AX256" s="13" t="s">
        <v>76</v>
      </c>
      <c r="AY256" s="244" t="s">
        <v>137</v>
      </c>
    </row>
    <row r="257" s="13" customFormat="1">
      <c r="A257" s="13"/>
      <c r="B257" s="234"/>
      <c r="C257" s="235"/>
      <c r="D257" s="236" t="s">
        <v>145</v>
      </c>
      <c r="E257" s="237" t="s">
        <v>1</v>
      </c>
      <c r="F257" s="238" t="s">
        <v>174</v>
      </c>
      <c r="G257" s="235"/>
      <c r="H257" s="237" t="s">
        <v>1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145</v>
      </c>
      <c r="AU257" s="244" t="s">
        <v>86</v>
      </c>
      <c r="AV257" s="13" t="s">
        <v>84</v>
      </c>
      <c r="AW257" s="13" t="s">
        <v>32</v>
      </c>
      <c r="AX257" s="13" t="s">
        <v>76</v>
      </c>
      <c r="AY257" s="244" t="s">
        <v>137</v>
      </c>
    </row>
    <row r="258" s="14" customFormat="1">
      <c r="A258" s="14"/>
      <c r="B258" s="245"/>
      <c r="C258" s="246"/>
      <c r="D258" s="236" t="s">
        <v>145</v>
      </c>
      <c r="E258" s="247" t="s">
        <v>1</v>
      </c>
      <c r="F258" s="248" t="s">
        <v>8</v>
      </c>
      <c r="G258" s="246"/>
      <c r="H258" s="249">
        <v>12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5" t="s">
        <v>145</v>
      </c>
      <c r="AU258" s="255" t="s">
        <v>86</v>
      </c>
      <c r="AV258" s="14" t="s">
        <v>86</v>
      </c>
      <c r="AW258" s="14" t="s">
        <v>32</v>
      </c>
      <c r="AX258" s="14" t="s">
        <v>84</v>
      </c>
      <c r="AY258" s="255" t="s">
        <v>137</v>
      </c>
    </row>
    <row r="259" s="2" customFormat="1" ht="24.15" customHeight="1">
      <c r="A259" s="39"/>
      <c r="B259" s="40"/>
      <c r="C259" s="220" t="s">
        <v>288</v>
      </c>
      <c r="D259" s="220" t="s">
        <v>139</v>
      </c>
      <c r="E259" s="221" t="s">
        <v>289</v>
      </c>
      <c r="F259" s="222" t="s">
        <v>290</v>
      </c>
      <c r="G259" s="223" t="s">
        <v>142</v>
      </c>
      <c r="H259" s="224">
        <v>153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41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143</v>
      </c>
      <c r="AT259" s="232" t="s">
        <v>139</v>
      </c>
      <c r="AU259" s="232" t="s">
        <v>86</v>
      </c>
      <c r="AY259" s="18" t="s">
        <v>137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84</v>
      </c>
      <c r="BK259" s="233">
        <f>ROUND(I259*H259,2)</f>
        <v>0</v>
      </c>
      <c r="BL259" s="18" t="s">
        <v>143</v>
      </c>
      <c r="BM259" s="232" t="s">
        <v>291</v>
      </c>
    </row>
    <row r="260" s="13" customFormat="1">
      <c r="A260" s="13"/>
      <c r="B260" s="234"/>
      <c r="C260" s="235"/>
      <c r="D260" s="236" t="s">
        <v>145</v>
      </c>
      <c r="E260" s="237" t="s">
        <v>1</v>
      </c>
      <c r="F260" s="238" t="s">
        <v>187</v>
      </c>
      <c r="G260" s="235"/>
      <c r="H260" s="237" t="s">
        <v>1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145</v>
      </c>
      <c r="AU260" s="244" t="s">
        <v>86</v>
      </c>
      <c r="AV260" s="13" t="s">
        <v>84</v>
      </c>
      <c r="AW260" s="13" t="s">
        <v>32</v>
      </c>
      <c r="AX260" s="13" t="s">
        <v>76</v>
      </c>
      <c r="AY260" s="244" t="s">
        <v>137</v>
      </c>
    </row>
    <row r="261" s="14" customFormat="1">
      <c r="A261" s="14"/>
      <c r="B261" s="245"/>
      <c r="C261" s="246"/>
      <c r="D261" s="236" t="s">
        <v>145</v>
      </c>
      <c r="E261" s="247" t="s">
        <v>1</v>
      </c>
      <c r="F261" s="248" t="s">
        <v>292</v>
      </c>
      <c r="G261" s="246"/>
      <c r="H261" s="249">
        <v>129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145</v>
      </c>
      <c r="AU261" s="255" t="s">
        <v>86</v>
      </c>
      <c r="AV261" s="14" t="s">
        <v>86</v>
      </c>
      <c r="AW261" s="14" t="s">
        <v>32</v>
      </c>
      <c r="AX261" s="14" t="s">
        <v>76</v>
      </c>
      <c r="AY261" s="255" t="s">
        <v>137</v>
      </c>
    </row>
    <row r="262" s="13" customFormat="1">
      <c r="A262" s="13"/>
      <c r="B262" s="234"/>
      <c r="C262" s="235"/>
      <c r="D262" s="236" t="s">
        <v>145</v>
      </c>
      <c r="E262" s="237" t="s">
        <v>1</v>
      </c>
      <c r="F262" s="238" t="s">
        <v>237</v>
      </c>
      <c r="G262" s="235"/>
      <c r="H262" s="237" t="s">
        <v>1</v>
      </c>
      <c r="I262" s="239"/>
      <c r="J262" s="235"/>
      <c r="K262" s="235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145</v>
      </c>
      <c r="AU262" s="244" t="s">
        <v>86</v>
      </c>
      <c r="AV262" s="13" t="s">
        <v>84</v>
      </c>
      <c r="AW262" s="13" t="s">
        <v>32</v>
      </c>
      <c r="AX262" s="13" t="s">
        <v>76</v>
      </c>
      <c r="AY262" s="244" t="s">
        <v>137</v>
      </c>
    </row>
    <row r="263" s="14" customFormat="1">
      <c r="A263" s="14"/>
      <c r="B263" s="245"/>
      <c r="C263" s="246"/>
      <c r="D263" s="236" t="s">
        <v>145</v>
      </c>
      <c r="E263" s="247" t="s">
        <v>1</v>
      </c>
      <c r="F263" s="248" t="s">
        <v>175</v>
      </c>
      <c r="G263" s="246"/>
      <c r="H263" s="249">
        <v>7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145</v>
      </c>
      <c r="AU263" s="255" t="s">
        <v>86</v>
      </c>
      <c r="AV263" s="14" t="s">
        <v>86</v>
      </c>
      <c r="AW263" s="14" t="s">
        <v>32</v>
      </c>
      <c r="AX263" s="14" t="s">
        <v>76</v>
      </c>
      <c r="AY263" s="255" t="s">
        <v>137</v>
      </c>
    </row>
    <row r="264" s="13" customFormat="1">
      <c r="A264" s="13"/>
      <c r="B264" s="234"/>
      <c r="C264" s="235"/>
      <c r="D264" s="236" t="s">
        <v>145</v>
      </c>
      <c r="E264" s="237" t="s">
        <v>1</v>
      </c>
      <c r="F264" s="238" t="s">
        <v>203</v>
      </c>
      <c r="G264" s="235"/>
      <c r="H264" s="237" t="s">
        <v>1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145</v>
      </c>
      <c r="AU264" s="244" t="s">
        <v>86</v>
      </c>
      <c r="AV264" s="13" t="s">
        <v>84</v>
      </c>
      <c r="AW264" s="13" t="s">
        <v>32</v>
      </c>
      <c r="AX264" s="13" t="s">
        <v>76</v>
      </c>
      <c r="AY264" s="244" t="s">
        <v>137</v>
      </c>
    </row>
    <row r="265" s="14" customFormat="1">
      <c r="A265" s="14"/>
      <c r="B265" s="245"/>
      <c r="C265" s="246"/>
      <c r="D265" s="236" t="s">
        <v>145</v>
      </c>
      <c r="E265" s="247" t="s">
        <v>1</v>
      </c>
      <c r="F265" s="248" t="s">
        <v>244</v>
      </c>
      <c r="G265" s="246"/>
      <c r="H265" s="249">
        <v>17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145</v>
      </c>
      <c r="AU265" s="255" t="s">
        <v>86</v>
      </c>
      <c r="AV265" s="14" t="s">
        <v>86</v>
      </c>
      <c r="AW265" s="14" t="s">
        <v>32</v>
      </c>
      <c r="AX265" s="14" t="s">
        <v>76</v>
      </c>
      <c r="AY265" s="255" t="s">
        <v>137</v>
      </c>
    </row>
    <row r="266" s="15" customFormat="1">
      <c r="A266" s="15"/>
      <c r="B266" s="256"/>
      <c r="C266" s="257"/>
      <c r="D266" s="236" t="s">
        <v>145</v>
      </c>
      <c r="E266" s="258" t="s">
        <v>1</v>
      </c>
      <c r="F266" s="259" t="s">
        <v>192</v>
      </c>
      <c r="G266" s="257"/>
      <c r="H266" s="260">
        <v>153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6" t="s">
        <v>145</v>
      </c>
      <c r="AU266" s="266" t="s">
        <v>86</v>
      </c>
      <c r="AV266" s="15" t="s">
        <v>143</v>
      </c>
      <c r="AW266" s="15" t="s">
        <v>32</v>
      </c>
      <c r="AX266" s="15" t="s">
        <v>84</v>
      </c>
      <c r="AY266" s="266" t="s">
        <v>137</v>
      </c>
    </row>
    <row r="267" s="2" customFormat="1" ht="21.75" customHeight="1">
      <c r="A267" s="39"/>
      <c r="B267" s="40"/>
      <c r="C267" s="220" t="s">
        <v>293</v>
      </c>
      <c r="D267" s="220" t="s">
        <v>139</v>
      </c>
      <c r="E267" s="221" t="s">
        <v>294</v>
      </c>
      <c r="F267" s="222" t="s">
        <v>295</v>
      </c>
      <c r="G267" s="223" t="s">
        <v>142</v>
      </c>
      <c r="H267" s="224">
        <v>506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41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143</v>
      </c>
      <c r="AT267" s="232" t="s">
        <v>139</v>
      </c>
      <c r="AU267" s="232" t="s">
        <v>86</v>
      </c>
      <c r="AY267" s="18" t="s">
        <v>137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84</v>
      </c>
      <c r="BK267" s="233">
        <f>ROUND(I267*H267,2)</f>
        <v>0</v>
      </c>
      <c r="BL267" s="18" t="s">
        <v>143</v>
      </c>
      <c r="BM267" s="232" t="s">
        <v>296</v>
      </c>
    </row>
    <row r="268" s="14" customFormat="1">
      <c r="A268" s="14"/>
      <c r="B268" s="245"/>
      <c r="C268" s="246"/>
      <c r="D268" s="236" t="s">
        <v>145</v>
      </c>
      <c r="E268" s="247" t="s">
        <v>1</v>
      </c>
      <c r="F268" s="248" t="s">
        <v>297</v>
      </c>
      <c r="G268" s="246"/>
      <c r="H268" s="249">
        <v>506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145</v>
      </c>
      <c r="AU268" s="255" t="s">
        <v>86</v>
      </c>
      <c r="AV268" s="14" t="s">
        <v>86</v>
      </c>
      <c r="AW268" s="14" t="s">
        <v>32</v>
      </c>
      <c r="AX268" s="14" t="s">
        <v>84</v>
      </c>
      <c r="AY268" s="255" t="s">
        <v>137</v>
      </c>
    </row>
    <row r="269" s="2" customFormat="1" ht="21.75" customHeight="1">
      <c r="A269" s="39"/>
      <c r="B269" s="40"/>
      <c r="C269" s="220" t="s">
        <v>298</v>
      </c>
      <c r="D269" s="220" t="s">
        <v>139</v>
      </c>
      <c r="E269" s="221" t="s">
        <v>299</v>
      </c>
      <c r="F269" s="222" t="s">
        <v>300</v>
      </c>
      <c r="G269" s="223" t="s">
        <v>142</v>
      </c>
      <c r="H269" s="224">
        <v>292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41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143</v>
      </c>
      <c r="AT269" s="232" t="s">
        <v>139</v>
      </c>
      <c r="AU269" s="232" t="s">
        <v>86</v>
      </c>
      <c r="AY269" s="18" t="s">
        <v>137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84</v>
      </c>
      <c r="BK269" s="233">
        <f>ROUND(I269*H269,2)</f>
        <v>0</v>
      </c>
      <c r="BL269" s="18" t="s">
        <v>143</v>
      </c>
      <c r="BM269" s="232" t="s">
        <v>301</v>
      </c>
    </row>
    <row r="270" s="14" customFormat="1">
      <c r="A270" s="14"/>
      <c r="B270" s="245"/>
      <c r="C270" s="246"/>
      <c r="D270" s="236" t="s">
        <v>145</v>
      </c>
      <c r="E270" s="247" t="s">
        <v>1</v>
      </c>
      <c r="F270" s="248" t="s">
        <v>302</v>
      </c>
      <c r="G270" s="246"/>
      <c r="H270" s="249">
        <v>292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145</v>
      </c>
      <c r="AU270" s="255" t="s">
        <v>86</v>
      </c>
      <c r="AV270" s="14" t="s">
        <v>86</v>
      </c>
      <c r="AW270" s="14" t="s">
        <v>32</v>
      </c>
      <c r="AX270" s="14" t="s">
        <v>84</v>
      </c>
      <c r="AY270" s="255" t="s">
        <v>137</v>
      </c>
    </row>
    <row r="271" s="2" customFormat="1" ht="33" customHeight="1">
      <c r="A271" s="39"/>
      <c r="B271" s="40"/>
      <c r="C271" s="220" t="s">
        <v>303</v>
      </c>
      <c r="D271" s="220" t="s">
        <v>139</v>
      </c>
      <c r="E271" s="221" t="s">
        <v>304</v>
      </c>
      <c r="F271" s="222" t="s">
        <v>305</v>
      </c>
      <c r="G271" s="223" t="s">
        <v>142</v>
      </c>
      <c r="H271" s="224">
        <v>800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41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143</v>
      </c>
      <c r="AT271" s="232" t="s">
        <v>139</v>
      </c>
      <c r="AU271" s="232" t="s">
        <v>86</v>
      </c>
      <c r="AY271" s="18" t="s">
        <v>137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84</v>
      </c>
      <c r="BK271" s="233">
        <f>ROUND(I271*H271,2)</f>
        <v>0</v>
      </c>
      <c r="BL271" s="18" t="s">
        <v>143</v>
      </c>
      <c r="BM271" s="232" t="s">
        <v>306</v>
      </c>
    </row>
    <row r="272" s="13" customFormat="1">
      <c r="A272" s="13"/>
      <c r="B272" s="234"/>
      <c r="C272" s="235"/>
      <c r="D272" s="236" t="s">
        <v>145</v>
      </c>
      <c r="E272" s="237" t="s">
        <v>1</v>
      </c>
      <c r="F272" s="238" t="s">
        <v>307</v>
      </c>
      <c r="G272" s="235"/>
      <c r="H272" s="237" t="s">
        <v>1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145</v>
      </c>
      <c r="AU272" s="244" t="s">
        <v>86</v>
      </c>
      <c r="AV272" s="13" t="s">
        <v>84</v>
      </c>
      <c r="AW272" s="13" t="s">
        <v>32</v>
      </c>
      <c r="AX272" s="13" t="s">
        <v>76</v>
      </c>
      <c r="AY272" s="244" t="s">
        <v>137</v>
      </c>
    </row>
    <row r="273" s="13" customFormat="1">
      <c r="A273" s="13"/>
      <c r="B273" s="234"/>
      <c r="C273" s="235"/>
      <c r="D273" s="236" t="s">
        <v>145</v>
      </c>
      <c r="E273" s="237" t="s">
        <v>1</v>
      </c>
      <c r="F273" s="238" t="s">
        <v>308</v>
      </c>
      <c r="G273" s="235"/>
      <c r="H273" s="237" t="s">
        <v>1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145</v>
      </c>
      <c r="AU273" s="244" t="s">
        <v>86</v>
      </c>
      <c r="AV273" s="13" t="s">
        <v>84</v>
      </c>
      <c r="AW273" s="13" t="s">
        <v>32</v>
      </c>
      <c r="AX273" s="13" t="s">
        <v>76</v>
      </c>
      <c r="AY273" s="244" t="s">
        <v>137</v>
      </c>
    </row>
    <row r="274" s="14" customFormat="1">
      <c r="A274" s="14"/>
      <c r="B274" s="245"/>
      <c r="C274" s="246"/>
      <c r="D274" s="236" t="s">
        <v>145</v>
      </c>
      <c r="E274" s="247" t="s">
        <v>1</v>
      </c>
      <c r="F274" s="248" t="s">
        <v>309</v>
      </c>
      <c r="G274" s="246"/>
      <c r="H274" s="249">
        <v>800</v>
      </c>
      <c r="I274" s="250"/>
      <c r="J274" s="246"/>
      <c r="K274" s="246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145</v>
      </c>
      <c r="AU274" s="255" t="s">
        <v>86</v>
      </c>
      <c r="AV274" s="14" t="s">
        <v>86</v>
      </c>
      <c r="AW274" s="14" t="s">
        <v>32</v>
      </c>
      <c r="AX274" s="14" t="s">
        <v>84</v>
      </c>
      <c r="AY274" s="255" t="s">
        <v>137</v>
      </c>
    </row>
    <row r="275" s="2" customFormat="1" ht="24.15" customHeight="1">
      <c r="A275" s="39"/>
      <c r="B275" s="40"/>
      <c r="C275" s="220" t="s">
        <v>310</v>
      </c>
      <c r="D275" s="220" t="s">
        <v>139</v>
      </c>
      <c r="E275" s="221" t="s">
        <v>311</v>
      </c>
      <c r="F275" s="222" t="s">
        <v>312</v>
      </c>
      <c r="G275" s="223" t="s">
        <v>156</v>
      </c>
      <c r="H275" s="224">
        <v>9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41</v>
      </c>
      <c r="O275" s="92"/>
      <c r="P275" s="230">
        <f>O275*H275</f>
        <v>0</v>
      </c>
      <c r="Q275" s="230">
        <v>0.038429999999999999</v>
      </c>
      <c r="R275" s="230">
        <f>Q275*H275</f>
        <v>0.34587000000000001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143</v>
      </c>
      <c r="AT275" s="232" t="s">
        <v>139</v>
      </c>
      <c r="AU275" s="232" t="s">
        <v>86</v>
      </c>
      <c r="AY275" s="18" t="s">
        <v>137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84</v>
      </c>
      <c r="BK275" s="233">
        <f>ROUND(I275*H275,2)</f>
        <v>0</v>
      </c>
      <c r="BL275" s="18" t="s">
        <v>143</v>
      </c>
      <c r="BM275" s="232" t="s">
        <v>313</v>
      </c>
    </row>
    <row r="276" s="13" customFormat="1">
      <c r="A276" s="13"/>
      <c r="B276" s="234"/>
      <c r="C276" s="235"/>
      <c r="D276" s="236" t="s">
        <v>145</v>
      </c>
      <c r="E276" s="237" t="s">
        <v>1</v>
      </c>
      <c r="F276" s="238" t="s">
        <v>314</v>
      </c>
      <c r="G276" s="235"/>
      <c r="H276" s="237" t="s">
        <v>1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145</v>
      </c>
      <c r="AU276" s="244" t="s">
        <v>86</v>
      </c>
      <c r="AV276" s="13" t="s">
        <v>84</v>
      </c>
      <c r="AW276" s="13" t="s">
        <v>32</v>
      </c>
      <c r="AX276" s="13" t="s">
        <v>76</v>
      </c>
      <c r="AY276" s="244" t="s">
        <v>137</v>
      </c>
    </row>
    <row r="277" s="14" customFormat="1">
      <c r="A277" s="14"/>
      <c r="B277" s="245"/>
      <c r="C277" s="246"/>
      <c r="D277" s="236" t="s">
        <v>145</v>
      </c>
      <c r="E277" s="247" t="s">
        <v>1</v>
      </c>
      <c r="F277" s="248" t="s">
        <v>193</v>
      </c>
      <c r="G277" s="246"/>
      <c r="H277" s="249">
        <v>9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145</v>
      </c>
      <c r="AU277" s="255" t="s">
        <v>86</v>
      </c>
      <c r="AV277" s="14" t="s">
        <v>86</v>
      </c>
      <c r="AW277" s="14" t="s">
        <v>32</v>
      </c>
      <c r="AX277" s="14" t="s">
        <v>84</v>
      </c>
      <c r="AY277" s="255" t="s">
        <v>137</v>
      </c>
    </row>
    <row r="278" s="12" customFormat="1" ht="22.8" customHeight="1">
      <c r="A278" s="12"/>
      <c r="B278" s="204"/>
      <c r="C278" s="205"/>
      <c r="D278" s="206" t="s">
        <v>75</v>
      </c>
      <c r="E278" s="218" t="s">
        <v>86</v>
      </c>
      <c r="F278" s="218" t="s">
        <v>315</v>
      </c>
      <c r="G278" s="205"/>
      <c r="H278" s="205"/>
      <c r="I278" s="208"/>
      <c r="J278" s="219">
        <f>BK278</f>
        <v>0</v>
      </c>
      <c r="K278" s="205"/>
      <c r="L278" s="210"/>
      <c r="M278" s="211"/>
      <c r="N278" s="212"/>
      <c r="O278" s="212"/>
      <c r="P278" s="213">
        <f>SUM(P279:P312)</f>
        <v>0</v>
      </c>
      <c r="Q278" s="212"/>
      <c r="R278" s="213">
        <f>SUM(R279:R312)</f>
        <v>14.297808409999998</v>
      </c>
      <c r="S278" s="212"/>
      <c r="T278" s="214">
        <f>SUM(T279:T312)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84</v>
      </c>
      <c r="AY278" s="215" t="s">
        <v>137</v>
      </c>
      <c r="BK278" s="217">
        <f>SUM(BK279:BK312)</f>
        <v>0</v>
      </c>
    </row>
    <row r="279" s="2" customFormat="1" ht="33" customHeight="1">
      <c r="A279" s="39"/>
      <c r="B279" s="40"/>
      <c r="C279" s="220" t="s">
        <v>316</v>
      </c>
      <c r="D279" s="220" t="s">
        <v>139</v>
      </c>
      <c r="E279" s="221" t="s">
        <v>317</v>
      </c>
      <c r="F279" s="222" t="s">
        <v>318</v>
      </c>
      <c r="G279" s="223" t="s">
        <v>185</v>
      </c>
      <c r="H279" s="224">
        <v>1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41</v>
      </c>
      <c r="O279" s="92"/>
      <c r="P279" s="230">
        <f>O279*H279</f>
        <v>0</v>
      </c>
      <c r="Q279" s="230">
        <v>1.6299999999999999</v>
      </c>
      <c r="R279" s="230">
        <f>Q279*H279</f>
        <v>1.6299999999999999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143</v>
      </c>
      <c r="AT279" s="232" t="s">
        <v>139</v>
      </c>
      <c r="AU279" s="232" t="s">
        <v>86</v>
      </c>
      <c r="AY279" s="18" t="s">
        <v>137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84</v>
      </c>
      <c r="BK279" s="233">
        <f>ROUND(I279*H279,2)</f>
        <v>0</v>
      </c>
      <c r="BL279" s="18" t="s">
        <v>143</v>
      </c>
      <c r="BM279" s="232" t="s">
        <v>319</v>
      </c>
    </row>
    <row r="280" s="13" customFormat="1">
      <c r="A280" s="13"/>
      <c r="B280" s="234"/>
      <c r="C280" s="235"/>
      <c r="D280" s="236" t="s">
        <v>145</v>
      </c>
      <c r="E280" s="237" t="s">
        <v>1</v>
      </c>
      <c r="F280" s="238" t="s">
        <v>320</v>
      </c>
      <c r="G280" s="235"/>
      <c r="H280" s="237" t="s">
        <v>1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145</v>
      </c>
      <c r="AU280" s="244" t="s">
        <v>86</v>
      </c>
      <c r="AV280" s="13" t="s">
        <v>84</v>
      </c>
      <c r="AW280" s="13" t="s">
        <v>32</v>
      </c>
      <c r="AX280" s="13" t="s">
        <v>76</v>
      </c>
      <c r="AY280" s="244" t="s">
        <v>137</v>
      </c>
    </row>
    <row r="281" s="14" customFormat="1">
      <c r="A281" s="14"/>
      <c r="B281" s="245"/>
      <c r="C281" s="246"/>
      <c r="D281" s="236" t="s">
        <v>145</v>
      </c>
      <c r="E281" s="247" t="s">
        <v>1</v>
      </c>
      <c r="F281" s="248" t="s">
        <v>84</v>
      </c>
      <c r="G281" s="246"/>
      <c r="H281" s="249">
        <v>1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145</v>
      </c>
      <c r="AU281" s="255" t="s">
        <v>86</v>
      </c>
      <c r="AV281" s="14" t="s">
        <v>86</v>
      </c>
      <c r="AW281" s="14" t="s">
        <v>32</v>
      </c>
      <c r="AX281" s="14" t="s">
        <v>84</v>
      </c>
      <c r="AY281" s="255" t="s">
        <v>137</v>
      </c>
    </row>
    <row r="282" s="2" customFormat="1" ht="37.8" customHeight="1">
      <c r="A282" s="39"/>
      <c r="B282" s="40"/>
      <c r="C282" s="220" t="s">
        <v>321</v>
      </c>
      <c r="D282" s="220" t="s">
        <v>139</v>
      </c>
      <c r="E282" s="221" t="s">
        <v>322</v>
      </c>
      <c r="F282" s="222" t="s">
        <v>323</v>
      </c>
      <c r="G282" s="223" t="s">
        <v>166</v>
      </c>
      <c r="H282" s="224">
        <v>10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41</v>
      </c>
      <c r="O282" s="92"/>
      <c r="P282" s="230">
        <f>O282*H282</f>
        <v>0</v>
      </c>
      <c r="Q282" s="230">
        <v>0.28736</v>
      </c>
      <c r="R282" s="230">
        <f>Q282*H282</f>
        <v>2.8736000000000002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143</v>
      </c>
      <c r="AT282" s="232" t="s">
        <v>139</v>
      </c>
      <c r="AU282" s="232" t="s">
        <v>86</v>
      </c>
      <c r="AY282" s="18" t="s">
        <v>137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84</v>
      </c>
      <c r="BK282" s="233">
        <f>ROUND(I282*H282,2)</f>
        <v>0</v>
      </c>
      <c r="BL282" s="18" t="s">
        <v>143</v>
      </c>
      <c r="BM282" s="232" t="s">
        <v>324</v>
      </c>
    </row>
    <row r="283" s="13" customFormat="1">
      <c r="A283" s="13"/>
      <c r="B283" s="234"/>
      <c r="C283" s="235"/>
      <c r="D283" s="236" t="s">
        <v>145</v>
      </c>
      <c r="E283" s="237" t="s">
        <v>1</v>
      </c>
      <c r="F283" s="238" t="s">
        <v>325</v>
      </c>
      <c r="G283" s="235"/>
      <c r="H283" s="237" t="s">
        <v>1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145</v>
      </c>
      <c r="AU283" s="244" t="s">
        <v>86</v>
      </c>
      <c r="AV283" s="13" t="s">
        <v>84</v>
      </c>
      <c r="AW283" s="13" t="s">
        <v>32</v>
      </c>
      <c r="AX283" s="13" t="s">
        <v>76</v>
      </c>
      <c r="AY283" s="244" t="s">
        <v>137</v>
      </c>
    </row>
    <row r="284" s="14" customFormat="1">
      <c r="A284" s="14"/>
      <c r="B284" s="245"/>
      <c r="C284" s="246"/>
      <c r="D284" s="236" t="s">
        <v>145</v>
      </c>
      <c r="E284" s="247" t="s">
        <v>1</v>
      </c>
      <c r="F284" s="248" t="s">
        <v>199</v>
      </c>
      <c r="G284" s="246"/>
      <c r="H284" s="249">
        <v>10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145</v>
      </c>
      <c r="AU284" s="255" t="s">
        <v>86</v>
      </c>
      <c r="AV284" s="14" t="s">
        <v>86</v>
      </c>
      <c r="AW284" s="14" t="s">
        <v>32</v>
      </c>
      <c r="AX284" s="14" t="s">
        <v>84</v>
      </c>
      <c r="AY284" s="255" t="s">
        <v>137</v>
      </c>
    </row>
    <row r="285" s="2" customFormat="1" ht="24.15" customHeight="1">
      <c r="A285" s="39"/>
      <c r="B285" s="40"/>
      <c r="C285" s="220" t="s">
        <v>326</v>
      </c>
      <c r="D285" s="220" t="s">
        <v>139</v>
      </c>
      <c r="E285" s="221" t="s">
        <v>327</v>
      </c>
      <c r="F285" s="222" t="s">
        <v>328</v>
      </c>
      <c r="G285" s="223" t="s">
        <v>166</v>
      </c>
      <c r="H285" s="224">
        <v>12.5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41</v>
      </c>
      <c r="O285" s="92"/>
      <c r="P285" s="230">
        <f>O285*H285</f>
        <v>0</v>
      </c>
      <c r="Q285" s="230">
        <v>0.00033</v>
      </c>
      <c r="R285" s="230">
        <f>Q285*H285</f>
        <v>0.0041250000000000002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143</v>
      </c>
      <c r="AT285" s="232" t="s">
        <v>139</v>
      </c>
      <c r="AU285" s="232" t="s">
        <v>86</v>
      </c>
      <c r="AY285" s="18" t="s">
        <v>137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84</v>
      </c>
      <c r="BK285" s="233">
        <f>ROUND(I285*H285,2)</f>
        <v>0</v>
      </c>
      <c r="BL285" s="18" t="s">
        <v>143</v>
      </c>
      <c r="BM285" s="232" t="s">
        <v>329</v>
      </c>
    </row>
    <row r="286" s="13" customFormat="1">
      <c r="A286" s="13"/>
      <c r="B286" s="234"/>
      <c r="C286" s="235"/>
      <c r="D286" s="236" t="s">
        <v>145</v>
      </c>
      <c r="E286" s="237" t="s">
        <v>1</v>
      </c>
      <c r="F286" s="238" t="s">
        <v>330</v>
      </c>
      <c r="G286" s="235"/>
      <c r="H286" s="237" t="s">
        <v>1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145</v>
      </c>
      <c r="AU286" s="244" t="s">
        <v>86</v>
      </c>
      <c r="AV286" s="13" t="s">
        <v>84</v>
      </c>
      <c r="AW286" s="13" t="s">
        <v>32</v>
      </c>
      <c r="AX286" s="13" t="s">
        <v>76</v>
      </c>
      <c r="AY286" s="244" t="s">
        <v>137</v>
      </c>
    </row>
    <row r="287" s="14" customFormat="1">
      <c r="A287" s="14"/>
      <c r="B287" s="245"/>
      <c r="C287" s="246"/>
      <c r="D287" s="236" t="s">
        <v>145</v>
      </c>
      <c r="E287" s="247" t="s">
        <v>1</v>
      </c>
      <c r="F287" s="248" t="s">
        <v>331</v>
      </c>
      <c r="G287" s="246"/>
      <c r="H287" s="249">
        <v>12.5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145</v>
      </c>
      <c r="AU287" s="255" t="s">
        <v>86</v>
      </c>
      <c r="AV287" s="14" t="s">
        <v>86</v>
      </c>
      <c r="AW287" s="14" t="s">
        <v>32</v>
      </c>
      <c r="AX287" s="14" t="s">
        <v>84</v>
      </c>
      <c r="AY287" s="255" t="s">
        <v>137</v>
      </c>
    </row>
    <row r="288" s="2" customFormat="1" ht="16.5" customHeight="1">
      <c r="A288" s="39"/>
      <c r="B288" s="40"/>
      <c r="C288" s="220" t="s">
        <v>332</v>
      </c>
      <c r="D288" s="220" t="s">
        <v>139</v>
      </c>
      <c r="E288" s="221" t="s">
        <v>333</v>
      </c>
      <c r="F288" s="222" t="s">
        <v>334</v>
      </c>
      <c r="G288" s="223" t="s">
        <v>166</v>
      </c>
      <c r="H288" s="224">
        <v>12.5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41</v>
      </c>
      <c r="O288" s="92"/>
      <c r="P288" s="230">
        <f>O288*H288</f>
        <v>0</v>
      </c>
      <c r="Q288" s="230">
        <v>0.00010000000000000001</v>
      </c>
      <c r="R288" s="230">
        <f>Q288*H288</f>
        <v>0.00125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143</v>
      </c>
      <c r="AT288" s="232" t="s">
        <v>139</v>
      </c>
      <c r="AU288" s="232" t="s">
        <v>86</v>
      </c>
      <c r="AY288" s="18" t="s">
        <v>137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84</v>
      </c>
      <c r="BK288" s="233">
        <f>ROUND(I288*H288,2)</f>
        <v>0</v>
      </c>
      <c r="BL288" s="18" t="s">
        <v>143</v>
      </c>
      <c r="BM288" s="232" t="s">
        <v>335</v>
      </c>
    </row>
    <row r="289" s="13" customFormat="1">
      <c r="A289" s="13"/>
      <c r="B289" s="234"/>
      <c r="C289" s="235"/>
      <c r="D289" s="236" t="s">
        <v>145</v>
      </c>
      <c r="E289" s="237" t="s">
        <v>1</v>
      </c>
      <c r="F289" s="238" t="s">
        <v>330</v>
      </c>
      <c r="G289" s="235"/>
      <c r="H289" s="237" t="s">
        <v>1</v>
      </c>
      <c r="I289" s="239"/>
      <c r="J289" s="235"/>
      <c r="K289" s="235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145</v>
      </c>
      <c r="AU289" s="244" t="s">
        <v>86</v>
      </c>
      <c r="AV289" s="13" t="s">
        <v>84</v>
      </c>
      <c r="AW289" s="13" t="s">
        <v>32</v>
      </c>
      <c r="AX289" s="13" t="s">
        <v>76</v>
      </c>
      <c r="AY289" s="244" t="s">
        <v>137</v>
      </c>
    </row>
    <row r="290" s="14" customFormat="1">
      <c r="A290" s="14"/>
      <c r="B290" s="245"/>
      <c r="C290" s="246"/>
      <c r="D290" s="236" t="s">
        <v>145</v>
      </c>
      <c r="E290" s="247" t="s">
        <v>1</v>
      </c>
      <c r="F290" s="248" t="s">
        <v>331</v>
      </c>
      <c r="G290" s="246"/>
      <c r="H290" s="249">
        <v>12.5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145</v>
      </c>
      <c r="AU290" s="255" t="s">
        <v>86</v>
      </c>
      <c r="AV290" s="14" t="s">
        <v>86</v>
      </c>
      <c r="AW290" s="14" t="s">
        <v>32</v>
      </c>
      <c r="AX290" s="14" t="s">
        <v>84</v>
      </c>
      <c r="AY290" s="255" t="s">
        <v>137</v>
      </c>
    </row>
    <row r="291" s="2" customFormat="1" ht="16.5" customHeight="1">
      <c r="A291" s="39"/>
      <c r="B291" s="40"/>
      <c r="C291" s="220" t="s">
        <v>336</v>
      </c>
      <c r="D291" s="220" t="s">
        <v>139</v>
      </c>
      <c r="E291" s="221" t="s">
        <v>337</v>
      </c>
      <c r="F291" s="222" t="s">
        <v>338</v>
      </c>
      <c r="G291" s="223" t="s">
        <v>166</v>
      </c>
      <c r="H291" s="224">
        <v>10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41</v>
      </c>
      <c r="O291" s="92"/>
      <c r="P291" s="230">
        <f>O291*H291</f>
        <v>0</v>
      </c>
      <c r="Q291" s="230">
        <v>0.00016000000000000001</v>
      </c>
      <c r="R291" s="230">
        <f>Q291*H291</f>
        <v>0.0016000000000000001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143</v>
      </c>
      <c r="AT291" s="232" t="s">
        <v>139</v>
      </c>
      <c r="AU291" s="232" t="s">
        <v>86</v>
      </c>
      <c r="AY291" s="18" t="s">
        <v>137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84</v>
      </c>
      <c r="BK291" s="233">
        <f>ROUND(I291*H291,2)</f>
        <v>0</v>
      </c>
      <c r="BL291" s="18" t="s">
        <v>143</v>
      </c>
      <c r="BM291" s="232" t="s">
        <v>339</v>
      </c>
    </row>
    <row r="292" s="13" customFormat="1">
      <c r="A292" s="13"/>
      <c r="B292" s="234"/>
      <c r="C292" s="235"/>
      <c r="D292" s="236" t="s">
        <v>145</v>
      </c>
      <c r="E292" s="237" t="s">
        <v>1</v>
      </c>
      <c r="F292" s="238" t="s">
        <v>325</v>
      </c>
      <c r="G292" s="235"/>
      <c r="H292" s="237" t="s">
        <v>1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145</v>
      </c>
      <c r="AU292" s="244" t="s">
        <v>86</v>
      </c>
      <c r="AV292" s="13" t="s">
        <v>84</v>
      </c>
      <c r="AW292" s="13" t="s">
        <v>32</v>
      </c>
      <c r="AX292" s="13" t="s">
        <v>76</v>
      </c>
      <c r="AY292" s="244" t="s">
        <v>137</v>
      </c>
    </row>
    <row r="293" s="14" customFormat="1">
      <c r="A293" s="14"/>
      <c r="B293" s="245"/>
      <c r="C293" s="246"/>
      <c r="D293" s="236" t="s">
        <v>145</v>
      </c>
      <c r="E293" s="247" t="s">
        <v>1</v>
      </c>
      <c r="F293" s="248" t="s">
        <v>199</v>
      </c>
      <c r="G293" s="246"/>
      <c r="H293" s="249">
        <v>10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145</v>
      </c>
      <c r="AU293" s="255" t="s">
        <v>86</v>
      </c>
      <c r="AV293" s="14" t="s">
        <v>86</v>
      </c>
      <c r="AW293" s="14" t="s">
        <v>32</v>
      </c>
      <c r="AX293" s="14" t="s">
        <v>84</v>
      </c>
      <c r="AY293" s="255" t="s">
        <v>137</v>
      </c>
    </row>
    <row r="294" s="2" customFormat="1" ht="24.15" customHeight="1">
      <c r="A294" s="39"/>
      <c r="B294" s="40"/>
      <c r="C294" s="220" t="s">
        <v>340</v>
      </c>
      <c r="D294" s="220" t="s">
        <v>139</v>
      </c>
      <c r="E294" s="221" t="s">
        <v>341</v>
      </c>
      <c r="F294" s="222" t="s">
        <v>342</v>
      </c>
      <c r="G294" s="223" t="s">
        <v>166</v>
      </c>
      <c r="H294" s="224">
        <v>6.4000000000000004</v>
      </c>
      <c r="I294" s="225"/>
      <c r="J294" s="226">
        <f>ROUND(I294*H294,2)</f>
        <v>0</v>
      </c>
      <c r="K294" s="227"/>
      <c r="L294" s="45"/>
      <c r="M294" s="228" t="s">
        <v>1</v>
      </c>
      <c r="N294" s="229" t="s">
        <v>41</v>
      </c>
      <c r="O294" s="92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143</v>
      </c>
      <c r="AT294" s="232" t="s">
        <v>139</v>
      </c>
      <c r="AU294" s="232" t="s">
        <v>86</v>
      </c>
      <c r="AY294" s="18" t="s">
        <v>137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84</v>
      </c>
      <c r="BK294" s="233">
        <f>ROUND(I294*H294,2)</f>
        <v>0</v>
      </c>
      <c r="BL294" s="18" t="s">
        <v>143</v>
      </c>
      <c r="BM294" s="232" t="s">
        <v>343</v>
      </c>
    </row>
    <row r="295" s="13" customFormat="1">
      <c r="A295" s="13"/>
      <c r="B295" s="234"/>
      <c r="C295" s="235"/>
      <c r="D295" s="236" t="s">
        <v>145</v>
      </c>
      <c r="E295" s="237" t="s">
        <v>1</v>
      </c>
      <c r="F295" s="238" t="s">
        <v>197</v>
      </c>
      <c r="G295" s="235"/>
      <c r="H295" s="237" t="s">
        <v>1</v>
      </c>
      <c r="I295" s="239"/>
      <c r="J295" s="235"/>
      <c r="K295" s="235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145</v>
      </c>
      <c r="AU295" s="244" t="s">
        <v>86</v>
      </c>
      <c r="AV295" s="13" t="s">
        <v>84</v>
      </c>
      <c r="AW295" s="13" t="s">
        <v>32</v>
      </c>
      <c r="AX295" s="13" t="s">
        <v>76</v>
      </c>
      <c r="AY295" s="244" t="s">
        <v>137</v>
      </c>
    </row>
    <row r="296" s="13" customFormat="1">
      <c r="A296" s="13"/>
      <c r="B296" s="234"/>
      <c r="C296" s="235"/>
      <c r="D296" s="236" t="s">
        <v>145</v>
      </c>
      <c r="E296" s="237" t="s">
        <v>1</v>
      </c>
      <c r="F296" s="238" t="s">
        <v>344</v>
      </c>
      <c r="G296" s="235"/>
      <c r="H296" s="237" t="s">
        <v>1</v>
      </c>
      <c r="I296" s="239"/>
      <c r="J296" s="235"/>
      <c r="K296" s="235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145</v>
      </c>
      <c r="AU296" s="244" t="s">
        <v>86</v>
      </c>
      <c r="AV296" s="13" t="s">
        <v>84</v>
      </c>
      <c r="AW296" s="13" t="s">
        <v>32</v>
      </c>
      <c r="AX296" s="13" t="s">
        <v>76</v>
      </c>
      <c r="AY296" s="244" t="s">
        <v>137</v>
      </c>
    </row>
    <row r="297" s="14" customFormat="1">
      <c r="A297" s="14"/>
      <c r="B297" s="245"/>
      <c r="C297" s="246"/>
      <c r="D297" s="236" t="s">
        <v>145</v>
      </c>
      <c r="E297" s="247" t="s">
        <v>1</v>
      </c>
      <c r="F297" s="248" t="s">
        <v>198</v>
      </c>
      <c r="G297" s="246"/>
      <c r="H297" s="249">
        <v>6.4000000000000004</v>
      </c>
      <c r="I297" s="250"/>
      <c r="J297" s="246"/>
      <c r="K297" s="246"/>
      <c r="L297" s="251"/>
      <c r="M297" s="252"/>
      <c r="N297" s="253"/>
      <c r="O297" s="253"/>
      <c r="P297" s="253"/>
      <c r="Q297" s="253"/>
      <c r="R297" s="253"/>
      <c r="S297" s="253"/>
      <c r="T297" s="25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5" t="s">
        <v>145</v>
      </c>
      <c r="AU297" s="255" t="s">
        <v>86</v>
      </c>
      <c r="AV297" s="14" t="s">
        <v>86</v>
      </c>
      <c r="AW297" s="14" t="s">
        <v>32</v>
      </c>
      <c r="AX297" s="14" t="s">
        <v>84</v>
      </c>
      <c r="AY297" s="255" t="s">
        <v>137</v>
      </c>
    </row>
    <row r="298" s="2" customFormat="1" ht="16.5" customHeight="1">
      <c r="A298" s="39"/>
      <c r="B298" s="40"/>
      <c r="C298" s="278" t="s">
        <v>345</v>
      </c>
      <c r="D298" s="278" t="s">
        <v>346</v>
      </c>
      <c r="E298" s="279" t="s">
        <v>347</v>
      </c>
      <c r="F298" s="280" t="s">
        <v>348</v>
      </c>
      <c r="G298" s="281" t="s">
        <v>166</v>
      </c>
      <c r="H298" s="282">
        <v>8</v>
      </c>
      <c r="I298" s="283"/>
      <c r="J298" s="284">
        <f>ROUND(I298*H298,2)</f>
        <v>0</v>
      </c>
      <c r="K298" s="285"/>
      <c r="L298" s="286"/>
      <c r="M298" s="287" t="s">
        <v>1</v>
      </c>
      <c r="N298" s="288" t="s">
        <v>41</v>
      </c>
      <c r="O298" s="92"/>
      <c r="P298" s="230">
        <f>O298*H298</f>
        <v>0</v>
      </c>
      <c r="Q298" s="230">
        <v>0.0025899999999999999</v>
      </c>
      <c r="R298" s="230">
        <f>Q298*H298</f>
        <v>0.020719999999999999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182</v>
      </c>
      <c r="AT298" s="232" t="s">
        <v>346</v>
      </c>
      <c r="AU298" s="232" t="s">
        <v>86</v>
      </c>
      <c r="AY298" s="18" t="s">
        <v>137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84</v>
      </c>
      <c r="BK298" s="233">
        <f>ROUND(I298*H298,2)</f>
        <v>0</v>
      </c>
      <c r="BL298" s="18" t="s">
        <v>143</v>
      </c>
      <c r="BM298" s="232" t="s">
        <v>349</v>
      </c>
    </row>
    <row r="299" s="14" customFormat="1">
      <c r="A299" s="14"/>
      <c r="B299" s="245"/>
      <c r="C299" s="246"/>
      <c r="D299" s="236" t="s">
        <v>145</v>
      </c>
      <c r="E299" s="247" t="s">
        <v>1</v>
      </c>
      <c r="F299" s="248" t="s">
        <v>350</v>
      </c>
      <c r="G299" s="246"/>
      <c r="H299" s="249">
        <v>8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145</v>
      </c>
      <c r="AU299" s="255" t="s">
        <v>86</v>
      </c>
      <c r="AV299" s="14" t="s">
        <v>86</v>
      </c>
      <c r="AW299" s="14" t="s">
        <v>32</v>
      </c>
      <c r="AX299" s="14" t="s">
        <v>84</v>
      </c>
      <c r="AY299" s="255" t="s">
        <v>137</v>
      </c>
    </row>
    <row r="300" s="2" customFormat="1" ht="16.5" customHeight="1">
      <c r="A300" s="39"/>
      <c r="B300" s="40"/>
      <c r="C300" s="220" t="s">
        <v>351</v>
      </c>
      <c r="D300" s="220" t="s">
        <v>139</v>
      </c>
      <c r="E300" s="221" t="s">
        <v>352</v>
      </c>
      <c r="F300" s="222" t="s">
        <v>353</v>
      </c>
      <c r="G300" s="223" t="s">
        <v>185</v>
      </c>
      <c r="H300" s="224">
        <v>2.484</v>
      </c>
      <c r="I300" s="225"/>
      <c r="J300" s="226">
        <f>ROUND(I300*H300,2)</f>
        <v>0</v>
      </c>
      <c r="K300" s="227"/>
      <c r="L300" s="45"/>
      <c r="M300" s="228" t="s">
        <v>1</v>
      </c>
      <c r="N300" s="229" t="s">
        <v>41</v>
      </c>
      <c r="O300" s="92"/>
      <c r="P300" s="230">
        <f>O300*H300</f>
        <v>0</v>
      </c>
      <c r="Q300" s="230">
        <v>2.3010199999999998</v>
      </c>
      <c r="R300" s="230">
        <f>Q300*H300</f>
        <v>5.7157336799999996</v>
      </c>
      <c r="S300" s="230">
        <v>0</v>
      </c>
      <c r="T300" s="23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2" t="s">
        <v>143</v>
      </c>
      <c r="AT300" s="232" t="s">
        <v>139</v>
      </c>
      <c r="AU300" s="232" t="s">
        <v>86</v>
      </c>
      <c r="AY300" s="18" t="s">
        <v>137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8" t="s">
        <v>84</v>
      </c>
      <c r="BK300" s="233">
        <f>ROUND(I300*H300,2)</f>
        <v>0</v>
      </c>
      <c r="BL300" s="18" t="s">
        <v>143</v>
      </c>
      <c r="BM300" s="232" t="s">
        <v>354</v>
      </c>
    </row>
    <row r="301" s="13" customFormat="1">
      <c r="A301" s="13"/>
      <c r="B301" s="234"/>
      <c r="C301" s="235"/>
      <c r="D301" s="236" t="s">
        <v>145</v>
      </c>
      <c r="E301" s="237" t="s">
        <v>1</v>
      </c>
      <c r="F301" s="238" t="s">
        <v>355</v>
      </c>
      <c r="G301" s="235"/>
      <c r="H301" s="237" t="s">
        <v>1</v>
      </c>
      <c r="I301" s="239"/>
      <c r="J301" s="235"/>
      <c r="K301" s="235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145</v>
      </c>
      <c r="AU301" s="244" t="s">
        <v>86</v>
      </c>
      <c r="AV301" s="13" t="s">
        <v>84</v>
      </c>
      <c r="AW301" s="13" t="s">
        <v>32</v>
      </c>
      <c r="AX301" s="13" t="s">
        <v>76</v>
      </c>
      <c r="AY301" s="244" t="s">
        <v>137</v>
      </c>
    </row>
    <row r="302" s="14" customFormat="1">
      <c r="A302" s="14"/>
      <c r="B302" s="245"/>
      <c r="C302" s="246"/>
      <c r="D302" s="236" t="s">
        <v>145</v>
      </c>
      <c r="E302" s="247" t="s">
        <v>1</v>
      </c>
      <c r="F302" s="248" t="s">
        <v>356</v>
      </c>
      <c r="G302" s="246"/>
      <c r="H302" s="249">
        <v>2.484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145</v>
      </c>
      <c r="AU302" s="255" t="s">
        <v>86</v>
      </c>
      <c r="AV302" s="14" t="s">
        <v>86</v>
      </c>
      <c r="AW302" s="14" t="s">
        <v>32</v>
      </c>
      <c r="AX302" s="14" t="s">
        <v>84</v>
      </c>
      <c r="AY302" s="255" t="s">
        <v>137</v>
      </c>
    </row>
    <row r="303" s="2" customFormat="1" ht="16.5" customHeight="1">
      <c r="A303" s="39"/>
      <c r="B303" s="40"/>
      <c r="C303" s="220" t="s">
        <v>357</v>
      </c>
      <c r="D303" s="220" t="s">
        <v>139</v>
      </c>
      <c r="E303" s="221" t="s">
        <v>358</v>
      </c>
      <c r="F303" s="222" t="s">
        <v>359</v>
      </c>
      <c r="G303" s="223" t="s">
        <v>185</v>
      </c>
      <c r="H303" s="224">
        <v>0.119</v>
      </c>
      <c r="I303" s="225"/>
      <c r="J303" s="226">
        <f>ROUND(I303*H303,2)</f>
        <v>0</v>
      </c>
      <c r="K303" s="227"/>
      <c r="L303" s="45"/>
      <c r="M303" s="228" t="s">
        <v>1</v>
      </c>
      <c r="N303" s="229" t="s">
        <v>41</v>
      </c>
      <c r="O303" s="92"/>
      <c r="P303" s="230">
        <f>O303*H303</f>
        <v>0</v>
      </c>
      <c r="Q303" s="230">
        <v>2.5018699999999998</v>
      </c>
      <c r="R303" s="230">
        <f>Q303*H303</f>
        <v>0.29772252999999999</v>
      </c>
      <c r="S303" s="230">
        <v>0</v>
      </c>
      <c r="T303" s="23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2" t="s">
        <v>143</v>
      </c>
      <c r="AT303" s="232" t="s">
        <v>139</v>
      </c>
      <c r="AU303" s="232" t="s">
        <v>86</v>
      </c>
      <c r="AY303" s="18" t="s">
        <v>137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8" t="s">
        <v>84</v>
      </c>
      <c r="BK303" s="233">
        <f>ROUND(I303*H303,2)</f>
        <v>0</v>
      </c>
      <c r="BL303" s="18" t="s">
        <v>143</v>
      </c>
      <c r="BM303" s="232" t="s">
        <v>360</v>
      </c>
    </row>
    <row r="304" s="13" customFormat="1">
      <c r="A304" s="13"/>
      <c r="B304" s="234"/>
      <c r="C304" s="235"/>
      <c r="D304" s="236" t="s">
        <v>145</v>
      </c>
      <c r="E304" s="237" t="s">
        <v>1</v>
      </c>
      <c r="F304" s="238" t="s">
        <v>197</v>
      </c>
      <c r="G304" s="235"/>
      <c r="H304" s="237" t="s">
        <v>1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145</v>
      </c>
      <c r="AU304" s="244" t="s">
        <v>86</v>
      </c>
      <c r="AV304" s="13" t="s">
        <v>84</v>
      </c>
      <c r="AW304" s="13" t="s">
        <v>32</v>
      </c>
      <c r="AX304" s="13" t="s">
        <v>76</v>
      </c>
      <c r="AY304" s="244" t="s">
        <v>137</v>
      </c>
    </row>
    <row r="305" s="13" customFormat="1">
      <c r="A305" s="13"/>
      <c r="B305" s="234"/>
      <c r="C305" s="235"/>
      <c r="D305" s="236" t="s">
        <v>145</v>
      </c>
      <c r="E305" s="237" t="s">
        <v>1</v>
      </c>
      <c r="F305" s="238" t="s">
        <v>361</v>
      </c>
      <c r="G305" s="235"/>
      <c r="H305" s="237" t="s">
        <v>1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145</v>
      </c>
      <c r="AU305" s="244" t="s">
        <v>86</v>
      </c>
      <c r="AV305" s="13" t="s">
        <v>84</v>
      </c>
      <c r="AW305" s="13" t="s">
        <v>32</v>
      </c>
      <c r="AX305" s="13" t="s">
        <v>76</v>
      </c>
      <c r="AY305" s="244" t="s">
        <v>137</v>
      </c>
    </row>
    <row r="306" s="14" customFormat="1">
      <c r="A306" s="14"/>
      <c r="B306" s="245"/>
      <c r="C306" s="246"/>
      <c r="D306" s="236" t="s">
        <v>145</v>
      </c>
      <c r="E306" s="247" t="s">
        <v>1</v>
      </c>
      <c r="F306" s="248" t="s">
        <v>362</v>
      </c>
      <c r="G306" s="246"/>
      <c r="H306" s="249">
        <v>0.119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145</v>
      </c>
      <c r="AU306" s="255" t="s">
        <v>86</v>
      </c>
      <c r="AV306" s="14" t="s">
        <v>86</v>
      </c>
      <c r="AW306" s="14" t="s">
        <v>32</v>
      </c>
      <c r="AX306" s="14" t="s">
        <v>84</v>
      </c>
      <c r="AY306" s="255" t="s">
        <v>137</v>
      </c>
    </row>
    <row r="307" s="2" customFormat="1" ht="33" customHeight="1">
      <c r="A307" s="39"/>
      <c r="B307" s="40"/>
      <c r="C307" s="220" t="s">
        <v>363</v>
      </c>
      <c r="D307" s="220" t="s">
        <v>139</v>
      </c>
      <c r="E307" s="221" t="s">
        <v>364</v>
      </c>
      <c r="F307" s="222" t="s">
        <v>365</v>
      </c>
      <c r="G307" s="223" t="s">
        <v>142</v>
      </c>
      <c r="H307" s="224">
        <v>3.75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41</v>
      </c>
      <c r="O307" s="92"/>
      <c r="P307" s="230">
        <f>O307*H307</f>
        <v>0</v>
      </c>
      <c r="Q307" s="230">
        <v>0.99007999999999996</v>
      </c>
      <c r="R307" s="230">
        <f>Q307*H307</f>
        <v>3.7127999999999997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143</v>
      </c>
      <c r="AT307" s="232" t="s">
        <v>139</v>
      </c>
      <c r="AU307" s="232" t="s">
        <v>86</v>
      </c>
      <c r="AY307" s="18" t="s">
        <v>137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84</v>
      </c>
      <c r="BK307" s="233">
        <f>ROUND(I307*H307,2)</f>
        <v>0</v>
      </c>
      <c r="BL307" s="18" t="s">
        <v>143</v>
      </c>
      <c r="BM307" s="232" t="s">
        <v>366</v>
      </c>
    </row>
    <row r="308" s="13" customFormat="1">
      <c r="A308" s="13"/>
      <c r="B308" s="234"/>
      <c r="C308" s="235"/>
      <c r="D308" s="236" t="s">
        <v>145</v>
      </c>
      <c r="E308" s="237" t="s">
        <v>1</v>
      </c>
      <c r="F308" s="238" t="s">
        <v>367</v>
      </c>
      <c r="G308" s="235"/>
      <c r="H308" s="237" t="s">
        <v>1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145</v>
      </c>
      <c r="AU308" s="244" t="s">
        <v>86</v>
      </c>
      <c r="AV308" s="13" t="s">
        <v>84</v>
      </c>
      <c r="AW308" s="13" t="s">
        <v>32</v>
      </c>
      <c r="AX308" s="13" t="s">
        <v>76</v>
      </c>
      <c r="AY308" s="244" t="s">
        <v>137</v>
      </c>
    </row>
    <row r="309" s="14" customFormat="1">
      <c r="A309" s="14"/>
      <c r="B309" s="245"/>
      <c r="C309" s="246"/>
      <c r="D309" s="236" t="s">
        <v>145</v>
      </c>
      <c r="E309" s="247" t="s">
        <v>1</v>
      </c>
      <c r="F309" s="248" t="s">
        <v>368</v>
      </c>
      <c r="G309" s="246"/>
      <c r="H309" s="249">
        <v>3.75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145</v>
      </c>
      <c r="AU309" s="255" t="s">
        <v>86</v>
      </c>
      <c r="AV309" s="14" t="s">
        <v>86</v>
      </c>
      <c r="AW309" s="14" t="s">
        <v>32</v>
      </c>
      <c r="AX309" s="14" t="s">
        <v>84</v>
      </c>
      <c r="AY309" s="255" t="s">
        <v>137</v>
      </c>
    </row>
    <row r="310" s="2" customFormat="1" ht="24.15" customHeight="1">
      <c r="A310" s="39"/>
      <c r="B310" s="40"/>
      <c r="C310" s="220" t="s">
        <v>369</v>
      </c>
      <c r="D310" s="220" t="s">
        <v>139</v>
      </c>
      <c r="E310" s="221" t="s">
        <v>370</v>
      </c>
      <c r="F310" s="222" t="s">
        <v>371</v>
      </c>
      <c r="G310" s="223" t="s">
        <v>254</v>
      </c>
      <c r="H310" s="224">
        <v>0.037999999999999999</v>
      </c>
      <c r="I310" s="225"/>
      <c r="J310" s="226">
        <f>ROUND(I310*H310,2)</f>
        <v>0</v>
      </c>
      <c r="K310" s="227"/>
      <c r="L310" s="45"/>
      <c r="M310" s="228" t="s">
        <v>1</v>
      </c>
      <c r="N310" s="229" t="s">
        <v>41</v>
      </c>
      <c r="O310" s="92"/>
      <c r="P310" s="230">
        <f>O310*H310</f>
        <v>0</v>
      </c>
      <c r="Q310" s="230">
        <v>1.0593999999999999</v>
      </c>
      <c r="R310" s="230">
        <f>Q310*H310</f>
        <v>0.040257199999999993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143</v>
      </c>
      <c r="AT310" s="232" t="s">
        <v>139</v>
      </c>
      <c r="AU310" s="232" t="s">
        <v>86</v>
      </c>
      <c r="AY310" s="18" t="s">
        <v>137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84</v>
      </c>
      <c r="BK310" s="233">
        <f>ROUND(I310*H310,2)</f>
        <v>0</v>
      </c>
      <c r="BL310" s="18" t="s">
        <v>143</v>
      </c>
      <c r="BM310" s="232" t="s">
        <v>372</v>
      </c>
    </row>
    <row r="311" s="13" customFormat="1">
      <c r="A311" s="13"/>
      <c r="B311" s="234"/>
      <c r="C311" s="235"/>
      <c r="D311" s="236" t="s">
        <v>145</v>
      </c>
      <c r="E311" s="237" t="s">
        <v>1</v>
      </c>
      <c r="F311" s="238" t="s">
        <v>373</v>
      </c>
      <c r="G311" s="235"/>
      <c r="H311" s="237" t="s">
        <v>1</v>
      </c>
      <c r="I311" s="239"/>
      <c r="J311" s="235"/>
      <c r="K311" s="235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145</v>
      </c>
      <c r="AU311" s="244" t="s">
        <v>86</v>
      </c>
      <c r="AV311" s="13" t="s">
        <v>84</v>
      </c>
      <c r="AW311" s="13" t="s">
        <v>32</v>
      </c>
      <c r="AX311" s="13" t="s">
        <v>76</v>
      </c>
      <c r="AY311" s="244" t="s">
        <v>137</v>
      </c>
    </row>
    <row r="312" s="14" customFormat="1">
      <c r="A312" s="14"/>
      <c r="B312" s="245"/>
      <c r="C312" s="246"/>
      <c r="D312" s="236" t="s">
        <v>145</v>
      </c>
      <c r="E312" s="247" t="s">
        <v>1</v>
      </c>
      <c r="F312" s="248" t="s">
        <v>374</v>
      </c>
      <c r="G312" s="246"/>
      <c r="H312" s="249">
        <v>0.037999999999999999</v>
      </c>
      <c r="I312" s="250"/>
      <c r="J312" s="246"/>
      <c r="K312" s="246"/>
      <c r="L312" s="251"/>
      <c r="M312" s="252"/>
      <c r="N312" s="253"/>
      <c r="O312" s="253"/>
      <c r="P312" s="253"/>
      <c r="Q312" s="253"/>
      <c r="R312" s="253"/>
      <c r="S312" s="253"/>
      <c r="T312" s="25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5" t="s">
        <v>145</v>
      </c>
      <c r="AU312" s="255" t="s">
        <v>86</v>
      </c>
      <c r="AV312" s="14" t="s">
        <v>86</v>
      </c>
      <c r="AW312" s="14" t="s">
        <v>32</v>
      </c>
      <c r="AX312" s="14" t="s">
        <v>84</v>
      </c>
      <c r="AY312" s="255" t="s">
        <v>137</v>
      </c>
    </row>
    <row r="313" s="12" customFormat="1" ht="22.8" customHeight="1">
      <c r="A313" s="12"/>
      <c r="B313" s="204"/>
      <c r="C313" s="205"/>
      <c r="D313" s="206" t="s">
        <v>75</v>
      </c>
      <c r="E313" s="218" t="s">
        <v>153</v>
      </c>
      <c r="F313" s="218" t="s">
        <v>375</v>
      </c>
      <c r="G313" s="205"/>
      <c r="H313" s="205"/>
      <c r="I313" s="208"/>
      <c r="J313" s="219">
        <f>BK313</f>
        <v>0</v>
      </c>
      <c r="K313" s="205"/>
      <c r="L313" s="210"/>
      <c r="M313" s="211"/>
      <c r="N313" s="212"/>
      <c r="O313" s="212"/>
      <c r="P313" s="213">
        <f>SUM(P314:P319)</f>
        <v>0</v>
      </c>
      <c r="Q313" s="212"/>
      <c r="R313" s="213">
        <f>SUM(R314:R319)</f>
        <v>1.7492999999999999</v>
      </c>
      <c r="S313" s="212"/>
      <c r="T313" s="214">
        <f>SUM(T314:T319)</f>
        <v>8.3999999999999986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5" t="s">
        <v>84</v>
      </c>
      <c r="AT313" s="216" t="s">
        <v>75</v>
      </c>
      <c r="AU313" s="216" t="s">
        <v>84</v>
      </c>
      <c r="AY313" s="215" t="s">
        <v>137</v>
      </c>
      <c r="BK313" s="217">
        <f>SUM(BK314:BK319)</f>
        <v>0</v>
      </c>
    </row>
    <row r="314" s="2" customFormat="1" ht="37.8" customHeight="1">
      <c r="A314" s="39"/>
      <c r="B314" s="40"/>
      <c r="C314" s="220" t="s">
        <v>376</v>
      </c>
      <c r="D314" s="220" t="s">
        <v>139</v>
      </c>
      <c r="E314" s="221" t="s">
        <v>377</v>
      </c>
      <c r="F314" s="222" t="s">
        <v>378</v>
      </c>
      <c r="G314" s="223" t="s">
        <v>142</v>
      </c>
      <c r="H314" s="224">
        <v>6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41</v>
      </c>
      <c r="O314" s="92"/>
      <c r="P314" s="230">
        <f>O314*H314</f>
        <v>0</v>
      </c>
      <c r="Q314" s="230">
        <v>0.29154999999999998</v>
      </c>
      <c r="R314" s="230">
        <f>Q314*H314</f>
        <v>1.7492999999999999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143</v>
      </c>
      <c r="AT314" s="232" t="s">
        <v>139</v>
      </c>
      <c r="AU314" s="232" t="s">
        <v>86</v>
      </c>
      <c r="AY314" s="18" t="s">
        <v>137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84</v>
      </c>
      <c r="BK314" s="233">
        <f>ROUND(I314*H314,2)</f>
        <v>0</v>
      </c>
      <c r="BL314" s="18" t="s">
        <v>143</v>
      </c>
      <c r="BM314" s="232" t="s">
        <v>379</v>
      </c>
    </row>
    <row r="315" s="13" customFormat="1">
      <c r="A315" s="13"/>
      <c r="B315" s="234"/>
      <c r="C315" s="235"/>
      <c r="D315" s="236" t="s">
        <v>145</v>
      </c>
      <c r="E315" s="237" t="s">
        <v>1</v>
      </c>
      <c r="F315" s="238" t="s">
        <v>380</v>
      </c>
      <c r="G315" s="235"/>
      <c r="H315" s="237" t="s">
        <v>1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145</v>
      </c>
      <c r="AU315" s="244" t="s">
        <v>86</v>
      </c>
      <c r="AV315" s="13" t="s">
        <v>84</v>
      </c>
      <c r="AW315" s="13" t="s">
        <v>32</v>
      </c>
      <c r="AX315" s="13" t="s">
        <v>76</v>
      </c>
      <c r="AY315" s="244" t="s">
        <v>137</v>
      </c>
    </row>
    <row r="316" s="14" customFormat="1">
      <c r="A316" s="14"/>
      <c r="B316" s="245"/>
      <c r="C316" s="246"/>
      <c r="D316" s="236" t="s">
        <v>145</v>
      </c>
      <c r="E316" s="247" t="s">
        <v>1</v>
      </c>
      <c r="F316" s="248" t="s">
        <v>147</v>
      </c>
      <c r="G316" s="246"/>
      <c r="H316" s="249">
        <v>6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145</v>
      </c>
      <c r="AU316" s="255" t="s">
        <v>86</v>
      </c>
      <c r="AV316" s="14" t="s">
        <v>86</v>
      </c>
      <c r="AW316" s="14" t="s">
        <v>32</v>
      </c>
      <c r="AX316" s="14" t="s">
        <v>84</v>
      </c>
      <c r="AY316" s="255" t="s">
        <v>137</v>
      </c>
    </row>
    <row r="317" s="2" customFormat="1" ht="44.25" customHeight="1">
      <c r="A317" s="39"/>
      <c r="B317" s="40"/>
      <c r="C317" s="220" t="s">
        <v>381</v>
      </c>
      <c r="D317" s="220" t="s">
        <v>139</v>
      </c>
      <c r="E317" s="221" t="s">
        <v>382</v>
      </c>
      <c r="F317" s="222" t="s">
        <v>383</v>
      </c>
      <c r="G317" s="223" t="s">
        <v>142</v>
      </c>
      <c r="H317" s="224">
        <v>6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41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1.3999999999999999</v>
      </c>
      <c r="T317" s="231">
        <f>S317*H317</f>
        <v>8.3999999999999986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143</v>
      </c>
      <c r="AT317" s="232" t="s">
        <v>139</v>
      </c>
      <c r="AU317" s="232" t="s">
        <v>86</v>
      </c>
      <c r="AY317" s="18" t="s">
        <v>137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8" t="s">
        <v>84</v>
      </c>
      <c r="BK317" s="233">
        <f>ROUND(I317*H317,2)</f>
        <v>0</v>
      </c>
      <c r="BL317" s="18" t="s">
        <v>143</v>
      </c>
      <c r="BM317" s="232" t="s">
        <v>384</v>
      </c>
    </row>
    <row r="318" s="13" customFormat="1">
      <c r="A318" s="13"/>
      <c r="B318" s="234"/>
      <c r="C318" s="235"/>
      <c r="D318" s="236" t="s">
        <v>145</v>
      </c>
      <c r="E318" s="237" t="s">
        <v>1</v>
      </c>
      <c r="F318" s="238" t="s">
        <v>380</v>
      </c>
      <c r="G318" s="235"/>
      <c r="H318" s="237" t="s">
        <v>1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145</v>
      </c>
      <c r="AU318" s="244" t="s">
        <v>86</v>
      </c>
      <c r="AV318" s="13" t="s">
        <v>84</v>
      </c>
      <c r="AW318" s="13" t="s">
        <v>32</v>
      </c>
      <c r="AX318" s="13" t="s">
        <v>76</v>
      </c>
      <c r="AY318" s="244" t="s">
        <v>137</v>
      </c>
    </row>
    <row r="319" s="14" customFormat="1">
      <c r="A319" s="14"/>
      <c r="B319" s="245"/>
      <c r="C319" s="246"/>
      <c r="D319" s="236" t="s">
        <v>145</v>
      </c>
      <c r="E319" s="247" t="s">
        <v>1</v>
      </c>
      <c r="F319" s="248" t="s">
        <v>147</v>
      </c>
      <c r="G319" s="246"/>
      <c r="H319" s="249">
        <v>6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145</v>
      </c>
      <c r="AU319" s="255" t="s">
        <v>86</v>
      </c>
      <c r="AV319" s="14" t="s">
        <v>86</v>
      </c>
      <c r="AW319" s="14" t="s">
        <v>32</v>
      </c>
      <c r="AX319" s="14" t="s">
        <v>84</v>
      </c>
      <c r="AY319" s="255" t="s">
        <v>137</v>
      </c>
    </row>
    <row r="320" s="12" customFormat="1" ht="22.8" customHeight="1">
      <c r="A320" s="12"/>
      <c r="B320" s="204"/>
      <c r="C320" s="205"/>
      <c r="D320" s="206" t="s">
        <v>75</v>
      </c>
      <c r="E320" s="218" t="s">
        <v>143</v>
      </c>
      <c r="F320" s="218" t="s">
        <v>385</v>
      </c>
      <c r="G320" s="205"/>
      <c r="H320" s="205"/>
      <c r="I320" s="208"/>
      <c r="J320" s="219">
        <f>BK320</f>
        <v>0</v>
      </c>
      <c r="K320" s="205"/>
      <c r="L320" s="210"/>
      <c r="M320" s="211"/>
      <c r="N320" s="212"/>
      <c r="O320" s="212"/>
      <c r="P320" s="213">
        <f>SUM(P321:P325)</f>
        <v>0</v>
      </c>
      <c r="Q320" s="212"/>
      <c r="R320" s="213">
        <f>SUM(R321:R325)</f>
        <v>7.8854399999999991</v>
      </c>
      <c r="S320" s="212"/>
      <c r="T320" s="214">
        <f>SUM(T321:T325)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5" t="s">
        <v>84</v>
      </c>
      <c r="AT320" s="216" t="s">
        <v>75</v>
      </c>
      <c r="AU320" s="216" t="s">
        <v>84</v>
      </c>
      <c r="AY320" s="215" t="s">
        <v>137</v>
      </c>
      <c r="BK320" s="217">
        <f>SUM(BK321:BK325)</f>
        <v>0</v>
      </c>
    </row>
    <row r="321" s="2" customFormat="1" ht="24.15" customHeight="1">
      <c r="A321" s="39"/>
      <c r="B321" s="40"/>
      <c r="C321" s="220" t="s">
        <v>386</v>
      </c>
      <c r="D321" s="220" t="s">
        <v>139</v>
      </c>
      <c r="E321" s="221" t="s">
        <v>387</v>
      </c>
      <c r="F321" s="222" t="s">
        <v>388</v>
      </c>
      <c r="G321" s="223" t="s">
        <v>166</v>
      </c>
      <c r="H321" s="224">
        <v>36</v>
      </c>
      <c r="I321" s="225"/>
      <c r="J321" s="226">
        <f>ROUND(I321*H321,2)</f>
        <v>0</v>
      </c>
      <c r="K321" s="227"/>
      <c r="L321" s="45"/>
      <c r="M321" s="228" t="s">
        <v>1</v>
      </c>
      <c r="N321" s="229" t="s">
        <v>41</v>
      </c>
      <c r="O321" s="92"/>
      <c r="P321" s="230">
        <f>O321*H321</f>
        <v>0</v>
      </c>
      <c r="Q321" s="230">
        <v>0.14654</v>
      </c>
      <c r="R321" s="230">
        <f>Q321*H321</f>
        <v>5.2754399999999997</v>
      </c>
      <c r="S321" s="230">
        <v>0</v>
      </c>
      <c r="T321" s="23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143</v>
      </c>
      <c r="AT321" s="232" t="s">
        <v>139</v>
      </c>
      <c r="AU321" s="232" t="s">
        <v>86</v>
      </c>
      <c r="AY321" s="18" t="s">
        <v>137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8" t="s">
        <v>84</v>
      </c>
      <c r="BK321" s="233">
        <f>ROUND(I321*H321,2)</f>
        <v>0</v>
      </c>
      <c r="BL321" s="18" t="s">
        <v>143</v>
      </c>
      <c r="BM321" s="232" t="s">
        <v>389</v>
      </c>
    </row>
    <row r="322" s="13" customFormat="1">
      <c r="A322" s="13"/>
      <c r="B322" s="234"/>
      <c r="C322" s="235"/>
      <c r="D322" s="236" t="s">
        <v>145</v>
      </c>
      <c r="E322" s="237" t="s">
        <v>1</v>
      </c>
      <c r="F322" s="238" t="s">
        <v>390</v>
      </c>
      <c r="G322" s="235"/>
      <c r="H322" s="237" t="s">
        <v>1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145</v>
      </c>
      <c r="AU322" s="244" t="s">
        <v>86</v>
      </c>
      <c r="AV322" s="13" t="s">
        <v>84</v>
      </c>
      <c r="AW322" s="13" t="s">
        <v>32</v>
      </c>
      <c r="AX322" s="13" t="s">
        <v>76</v>
      </c>
      <c r="AY322" s="244" t="s">
        <v>137</v>
      </c>
    </row>
    <row r="323" s="13" customFormat="1">
      <c r="A323" s="13"/>
      <c r="B323" s="234"/>
      <c r="C323" s="235"/>
      <c r="D323" s="236" t="s">
        <v>145</v>
      </c>
      <c r="E323" s="237" t="s">
        <v>1</v>
      </c>
      <c r="F323" s="238" t="s">
        <v>391</v>
      </c>
      <c r="G323" s="235"/>
      <c r="H323" s="237" t="s">
        <v>1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145</v>
      </c>
      <c r="AU323" s="244" t="s">
        <v>86</v>
      </c>
      <c r="AV323" s="13" t="s">
        <v>84</v>
      </c>
      <c r="AW323" s="13" t="s">
        <v>32</v>
      </c>
      <c r="AX323" s="13" t="s">
        <v>76</v>
      </c>
      <c r="AY323" s="244" t="s">
        <v>137</v>
      </c>
    </row>
    <row r="324" s="14" customFormat="1">
      <c r="A324" s="14"/>
      <c r="B324" s="245"/>
      <c r="C324" s="246"/>
      <c r="D324" s="236" t="s">
        <v>145</v>
      </c>
      <c r="E324" s="247" t="s">
        <v>1</v>
      </c>
      <c r="F324" s="248" t="s">
        <v>392</v>
      </c>
      <c r="G324" s="246"/>
      <c r="H324" s="249">
        <v>36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145</v>
      </c>
      <c r="AU324" s="255" t="s">
        <v>86</v>
      </c>
      <c r="AV324" s="14" t="s">
        <v>86</v>
      </c>
      <c r="AW324" s="14" t="s">
        <v>32</v>
      </c>
      <c r="AX324" s="14" t="s">
        <v>84</v>
      </c>
      <c r="AY324" s="255" t="s">
        <v>137</v>
      </c>
    </row>
    <row r="325" s="2" customFormat="1" ht="37.8" customHeight="1">
      <c r="A325" s="39"/>
      <c r="B325" s="40"/>
      <c r="C325" s="278" t="s">
        <v>393</v>
      </c>
      <c r="D325" s="278" t="s">
        <v>346</v>
      </c>
      <c r="E325" s="279" t="s">
        <v>394</v>
      </c>
      <c r="F325" s="280" t="s">
        <v>395</v>
      </c>
      <c r="G325" s="281" t="s">
        <v>156</v>
      </c>
      <c r="H325" s="282">
        <v>18</v>
      </c>
      <c r="I325" s="283"/>
      <c r="J325" s="284">
        <f>ROUND(I325*H325,2)</f>
        <v>0</v>
      </c>
      <c r="K325" s="285"/>
      <c r="L325" s="286"/>
      <c r="M325" s="287" t="s">
        <v>1</v>
      </c>
      <c r="N325" s="288" t="s">
        <v>41</v>
      </c>
      <c r="O325" s="92"/>
      <c r="P325" s="230">
        <f>O325*H325</f>
        <v>0</v>
      </c>
      <c r="Q325" s="230">
        <v>0.14499999999999999</v>
      </c>
      <c r="R325" s="230">
        <f>Q325*H325</f>
        <v>2.6099999999999999</v>
      </c>
      <c r="S325" s="230">
        <v>0</v>
      </c>
      <c r="T325" s="23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2" t="s">
        <v>182</v>
      </c>
      <c r="AT325" s="232" t="s">
        <v>346</v>
      </c>
      <c r="AU325" s="232" t="s">
        <v>86</v>
      </c>
      <c r="AY325" s="18" t="s">
        <v>137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8" t="s">
        <v>84</v>
      </c>
      <c r="BK325" s="233">
        <f>ROUND(I325*H325,2)</f>
        <v>0</v>
      </c>
      <c r="BL325" s="18" t="s">
        <v>143</v>
      </c>
      <c r="BM325" s="232" t="s">
        <v>396</v>
      </c>
    </row>
    <row r="326" s="12" customFormat="1" ht="22.8" customHeight="1">
      <c r="A326" s="12"/>
      <c r="B326" s="204"/>
      <c r="C326" s="205"/>
      <c r="D326" s="206" t="s">
        <v>75</v>
      </c>
      <c r="E326" s="218" t="s">
        <v>163</v>
      </c>
      <c r="F326" s="218" t="s">
        <v>397</v>
      </c>
      <c r="G326" s="205"/>
      <c r="H326" s="205"/>
      <c r="I326" s="208"/>
      <c r="J326" s="219">
        <f>BK326</f>
        <v>0</v>
      </c>
      <c r="K326" s="205"/>
      <c r="L326" s="210"/>
      <c r="M326" s="211"/>
      <c r="N326" s="212"/>
      <c r="O326" s="212"/>
      <c r="P326" s="213">
        <f>SUM(P327:P359)</f>
        <v>0</v>
      </c>
      <c r="Q326" s="212"/>
      <c r="R326" s="213">
        <f>SUM(R327:R359)</f>
        <v>75.780256999999992</v>
      </c>
      <c r="S326" s="212"/>
      <c r="T326" s="214">
        <f>SUM(T327:T359)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5" t="s">
        <v>84</v>
      </c>
      <c r="AT326" s="216" t="s">
        <v>75</v>
      </c>
      <c r="AU326" s="216" t="s">
        <v>84</v>
      </c>
      <c r="AY326" s="215" t="s">
        <v>137</v>
      </c>
      <c r="BK326" s="217">
        <f>SUM(BK327:BK359)</f>
        <v>0</v>
      </c>
    </row>
    <row r="327" s="2" customFormat="1" ht="16.5" customHeight="1">
      <c r="A327" s="39"/>
      <c r="B327" s="40"/>
      <c r="C327" s="220" t="s">
        <v>398</v>
      </c>
      <c r="D327" s="220" t="s">
        <v>139</v>
      </c>
      <c r="E327" s="221" t="s">
        <v>399</v>
      </c>
      <c r="F327" s="222" t="s">
        <v>400</v>
      </c>
      <c r="G327" s="223" t="s">
        <v>142</v>
      </c>
      <c r="H327" s="224">
        <v>129</v>
      </c>
      <c r="I327" s="225"/>
      <c r="J327" s="226">
        <f>ROUND(I327*H327,2)</f>
        <v>0</v>
      </c>
      <c r="K327" s="227"/>
      <c r="L327" s="45"/>
      <c r="M327" s="228" t="s">
        <v>1</v>
      </c>
      <c r="N327" s="229" t="s">
        <v>41</v>
      </c>
      <c r="O327" s="92"/>
      <c r="P327" s="230">
        <f>O327*H327</f>
        <v>0</v>
      </c>
      <c r="Q327" s="230">
        <v>0</v>
      </c>
      <c r="R327" s="230">
        <f>Q327*H327</f>
        <v>0</v>
      </c>
      <c r="S327" s="230">
        <v>0</v>
      </c>
      <c r="T327" s="23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2" t="s">
        <v>143</v>
      </c>
      <c r="AT327" s="232" t="s">
        <v>139</v>
      </c>
      <c r="AU327" s="232" t="s">
        <v>86</v>
      </c>
      <c r="AY327" s="18" t="s">
        <v>137</v>
      </c>
      <c r="BE327" s="233">
        <f>IF(N327="základní",J327,0)</f>
        <v>0</v>
      </c>
      <c r="BF327" s="233">
        <f>IF(N327="snížená",J327,0)</f>
        <v>0</v>
      </c>
      <c r="BG327" s="233">
        <f>IF(N327="zákl. přenesená",J327,0)</f>
        <v>0</v>
      </c>
      <c r="BH327" s="233">
        <f>IF(N327="sníž. přenesená",J327,0)</f>
        <v>0</v>
      </c>
      <c r="BI327" s="233">
        <f>IF(N327="nulová",J327,0)</f>
        <v>0</v>
      </c>
      <c r="BJ327" s="18" t="s">
        <v>84</v>
      </c>
      <c r="BK327" s="233">
        <f>ROUND(I327*H327,2)</f>
        <v>0</v>
      </c>
      <c r="BL327" s="18" t="s">
        <v>143</v>
      </c>
      <c r="BM327" s="232" t="s">
        <v>401</v>
      </c>
    </row>
    <row r="328" s="2" customFormat="1" ht="24.15" customHeight="1">
      <c r="A328" s="39"/>
      <c r="B328" s="40"/>
      <c r="C328" s="278" t="s">
        <v>402</v>
      </c>
      <c r="D328" s="278" t="s">
        <v>346</v>
      </c>
      <c r="E328" s="279" t="s">
        <v>403</v>
      </c>
      <c r="F328" s="280" t="s">
        <v>404</v>
      </c>
      <c r="G328" s="281" t="s">
        <v>254</v>
      </c>
      <c r="H328" s="282">
        <v>10.023</v>
      </c>
      <c r="I328" s="283"/>
      <c r="J328" s="284">
        <f>ROUND(I328*H328,2)</f>
        <v>0</v>
      </c>
      <c r="K328" s="285"/>
      <c r="L328" s="286"/>
      <c r="M328" s="287" t="s">
        <v>1</v>
      </c>
      <c r="N328" s="288" t="s">
        <v>41</v>
      </c>
      <c r="O328" s="92"/>
      <c r="P328" s="230">
        <f>O328*H328</f>
        <v>0</v>
      </c>
      <c r="Q328" s="230">
        <v>1</v>
      </c>
      <c r="R328" s="230">
        <f>Q328*H328</f>
        <v>10.023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182</v>
      </c>
      <c r="AT328" s="232" t="s">
        <v>346</v>
      </c>
      <c r="AU328" s="232" t="s">
        <v>86</v>
      </c>
      <c r="AY328" s="18" t="s">
        <v>137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84</v>
      </c>
      <c r="BK328" s="233">
        <f>ROUND(I328*H328,2)</f>
        <v>0</v>
      </c>
      <c r="BL328" s="18" t="s">
        <v>143</v>
      </c>
      <c r="BM328" s="232" t="s">
        <v>405</v>
      </c>
    </row>
    <row r="329" s="14" customFormat="1">
      <c r="A329" s="14"/>
      <c r="B329" s="245"/>
      <c r="C329" s="246"/>
      <c r="D329" s="236" t="s">
        <v>145</v>
      </c>
      <c r="E329" s="247" t="s">
        <v>1</v>
      </c>
      <c r="F329" s="248" t="s">
        <v>406</v>
      </c>
      <c r="G329" s="246"/>
      <c r="H329" s="249">
        <v>10.023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145</v>
      </c>
      <c r="AU329" s="255" t="s">
        <v>86</v>
      </c>
      <c r="AV329" s="14" t="s">
        <v>86</v>
      </c>
      <c r="AW329" s="14" t="s">
        <v>32</v>
      </c>
      <c r="AX329" s="14" t="s">
        <v>84</v>
      </c>
      <c r="AY329" s="255" t="s">
        <v>137</v>
      </c>
    </row>
    <row r="330" s="2" customFormat="1" ht="24.15" customHeight="1">
      <c r="A330" s="39"/>
      <c r="B330" s="40"/>
      <c r="C330" s="220" t="s">
        <v>407</v>
      </c>
      <c r="D330" s="220" t="s">
        <v>139</v>
      </c>
      <c r="E330" s="221" t="s">
        <v>408</v>
      </c>
      <c r="F330" s="222" t="s">
        <v>409</v>
      </c>
      <c r="G330" s="223" t="s">
        <v>142</v>
      </c>
      <c r="H330" s="224">
        <v>12</v>
      </c>
      <c r="I330" s="225"/>
      <c r="J330" s="226">
        <f>ROUND(I330*H330,2)</f>
        <v>0</v>
      </c>
      <c r="K330" s="227"/>
      <c r="L330" s="45"/>
      <c r="M330" s="228" t="s">
        <v>1</v>
      </c>
      <c r="N330" s="229" t="s">
        <v>41</v>
      </c>
      <c r="O330" s="92"/>
      <c r="P330" s="230">
        <f>O330*H330</f>
        <v>0</v>
      </c>
      <c r="Q330" s="230">
        <v>0.106</v>
      </c>
      <c r="R330" s="230">
        <f>Q330*H330</f>
        <v>1.272</v>
      </c>
      <c r="S330" s="230">
        <v>0</v>
      </c>
      <c r="T330" s="23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2" t="s">
        <v>143</v>
      </c>
      <c r="AT330" s="232" t="s">
        <v>139</v>
      </c>
      <c r="AU330" s="232" t="s">
        <v>86</v>
      </c>
      <c r="AY330" s="18" t="s">
        <v>137</v>
      </c>
      <c r="BE330" s="233">
        <f>IF(N330="základní",J330,0)</f>
        <v>0</v>
      </c>
      <c r="BF330" s="233">
        <f>IF(N330="snížená",J330,0)</f>
        <v>0</v>
      </c>
      <c r="BG330" s="233">
        <f>IF(N330="zákl. přenesená",J330,0)</f>
        <v>0</v>
      </c>
      <c r="BH330" s="233">
        <f>IF(N330="sníž. přenesená",J330,0)</f>
        <v>0</v>
      </c>
      <c r="BI330" s="233">
        <f>IF(N330="nulová",J330,0)</f>
        <v>0</v>
      </c>
      <c r="BJ330" s="18" t="s">
        <v>84</v>
      </c>
      <c r="BK330" s="233">
        <f>ROUND(I330*H330,2)</f>
        <v>0</v>
      </c>
      <c r="BL330" s="18" t="s">
        <v>143</v>
      </c>
      <c r="BM330" s="232" t="s">
        <v>410</v>
      </c>
    </row>
    <row r="331" s="13" customFormat="1">
      <c r="A331" s="13"/>
      <c r="B331" s="234"/>
      <c r="C331" s="235"/>
      <c r="D331" s="236" t="s">
        <v>145</v>
      </c>
      <c r="E331" s="237" t="s">
        <v>1</v>
      </c>
      <c r="F331" s="238" t="s">
        <v>411</v>
      </c>
      <c r="G331" s="235"/>
      <c r="H331" s="237" t="s">
        <v>1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145</v>
      </c>
      <c r="AU331" s="244" t="s">
        <v>86</v>
      </c>
      <c r="AV331" s="13" t="s">
        <v>84</v>
      </c>
      <c r="AW331" s="13" t="s">
        <v>32</v>
      </c>
      <c r="AX331" s="13" t="s">
        <v>76</v>
      </c>
      <c r="AY331" s="244" t="s">
        <v>137</v>
      </c>
    </row>
    <row r="332" s="14" customFormat="1">
      <c r="A332" s="14"/>
      <c r="B332" s="245"/>
      <c r="C332" s="246"/>
      <c r="D332" s="236" t="s">
        <v>145</v>
      </c>
      <c r="E332" s="247" t="s">
        <v>1</v>
      </c>
      <c r="F332" s="248" t="s">
        <v>8</v>
      </c>
      <c r="G332" s="246"/>
      <c r="H332" s="249">
        <v>12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145</v>
      </c>
      <c r="AU332" s="255" t="s">
        <v>86</v>
      </c>
      <c r="AV332" s="14" t="s">
        <v>86</v>
      </c>
      <c r="AW332" s="14" t="s">
        <v>32</v>
      </c>
      <c r="AX332" s="14" t="s">
        <v>84</v>
      </c>
      <c r="AY332" s="255" t="s">
        <v>137</v>
      </c>
    </row>
    <row r="333" s="2" customFormat="1" ht="24.15" customHeight="1">
      <c r="A333" s="39"/>
      <c r="B333" s="40"/>
      <c r="C333" s="220" t="s">
        <v>412</v>
      </c>
      <c r="D333" s="220" t="s">
        <v>139</v>
      </c>
      <c r="E333" s="221" t="s">
        <v>413</v>
      </c>
      <c r="F333" s="222" t="s">
        <v>414</v>
      </c>
      <c r="G333" s="223" t="s">
        <v>142</v>
      </c>
      <c r="H333" s="224">
        <v>129</v>
      </c>
      <c r="I333" s="225"/>
      <c r="J333" s="226">
        <f>ROUND(I333*H333,2)</f>
        <v>0</v>
      </c>
      <c r="K333" s="227"/>
      <c r="L333" s="45"/>
      <c r="M333" s="228" t="s">
        <v>1</v>
      </c>
      <c r="N333" s="229" t="s">
        <v>41</v>
      </c>
      <c r="O333" s="92"/>
      <c r="P333" s="230">
        <f>O333*H333</f>
        <v>0</v>
      </c>
      <c r="Q333" s="230">
        <v>0.121</v>
      </c>
      <c r="R333" s="230">
        <f>Q333*H333</f>
        <v>15.609</v>
      </c>
      <c r="S333" s="230">
        <v>0</v>
      </c>
      <c r="T333" s="23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2" t="s">
        <v>143</v>
      </c>
      <c r="AT333" s="232" t="s">
        <v>139</v>
      </c>
      <c r="AU333" s="232" t="s">
        <v>86</v>
      </c>
      <c r="AY333" s="18" t="s">
        <v>137</v>
      </c>
      <c r="BE333" s="233">
        <f>IF(N333="základní",J333,0)</f>
        <v>0</v>
      </c>
      <c r="BF333" s="233">
        <f>IF(N333="snížená",J333,0)</f>
        <v>0</v>
      </c>
      <c r="BG333" s="233">
        <f>IF(N333="zákl. přenesená",J333,0)</f>
        <v>0</v>
      </c>
      <c r="BH333" s="233">
        <f>IF(N333="sníž. přenesená",J333,0)</f>
        <v>0</v>
      </c>
      <c r="BI333" s="233">
        <f>IF(N333="nulová",J333,0)</f>
        <v>0</v>
      </c>
      <c r="BJ333" s="18" t="s">
        <v>84</v>
      </c>
      <c r="BK333" s="233">
        <f>ROUND(I333*H333,2)</f>
        <v>0</v>
      </c>
      <c r="BL333" s="18" t="s">
        <v>143</v>
      </c>
      <c r="BM333" s="232" t="s">
        <v>415</v>
      </c>
    </row>
    <row r="334" s="13" customFormat="1">
      <c r="A334" s="13"/>
      <c r="B334" s="234"/>
      <c r="C334" s="235"/>
      <c r="D334" s="236" t="s">
        <v>145</v>
      </c>
      <c r="E334" s="237" t="s">
        <v>1</v>
      </c>
      <c r="F334" s="238" t="s">
        <v>187</v>
      </c>
      <c r="G334" s="235"/>
      <c r="H334" s="237" t="s">
        <v>1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145</v>
      </c>
      <c r="AU334" s="244" t="s">
        <v>86</v>
      </c>
      <c r="AV334" s="13" t="s">
        <v>84</v>
      </c>
      <c r="AW334" s="13" t="s">
        <v>32</v>
      </c>
      <c r="AX334" s="13" t="s">
        <v>76</v>
      </c>
      <c r="AY334" s="244" t="s">
        <v>137</v>
      </c>
    </row>
    <row r="335" s="14" customFormat="1">
      <c r="A335" s="14"/>
      <c r="B335" s="245"/>
      <c r="C335" s="246"/>
      <c r="D335" s="236" t="s">
        <v>145</v>
      </c>
      <c r="E335" s="247" t="s">
        <v>1</v>
      </c>
      <c r="F335" s="248" t="s">
        <v>292</v>
      </c>
      <c r="G335" s="246"/>
      <c r="H335" s="249">
        <v>129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145</v>
      </c>
      <c r="AU335" s="255" t="s">
        <v>86</v>
      </c>
      <c r="AV335" s="14" t="s">
        <v>86</v>
      </c>
      <c r="AW335" s="14" t="s">
        <v>32</v>
      </c>
      <c r="AX335" s="14" t="s">
        <v>84</v>
      </c>
      <c r="AY335" s="255" t="s">
        <v>137</v>
      </c>
    </row>
    <row r="336" s="2" customFormat="1" ht="24.15" customHeight="1">
      <c r="A336" s="39"/>
      <c r="B336" s="40"/>
      <c r="C336" s="220" t="s">
        <v>416</v>
      </c>
      <c r="D336" s="220" t="s">
        <v>139</v>
      </c>
      <c r="E336" s="221" t="s">
        <v>417</v>
      </c>
      <c r="F336" s="222" t="s">
        <v>418</v>
      </c>
      <c r="G336" s="223" t="s">
        <v>142</v>
      </c>
      <c r="H336" s="224">
        <v>7</v>
      </c>
      <c r="I336" s="225"/>
      <c r="J336" s="226">
        <f>ROUND(I336*H336,2)</f>
        <v>0</v>
      </c>
      <c r="K336" s="227"/>
      <c r="L336" s="45"/>
      <c r="M336" s="228" t="s">
        <v>1</v>
      </c>
      <c r="N336" s="229" t="s">
        <v>41</v>
      </c>
      <c r="O336" s="92"/>
      <c r="P336" s="230">
        <f>O336*H336</f>
        <v>0</v>
      </c>
      <c r="Q336" s="230">
        <v>0.105</v>
      </c>
      <c r="R336" s="230">
        <f>Q336*H336</f>
        <v>0.73499999999999999</v>
      </c>
      <c r="S336" s="230">
        <v>0</v>
      </c>
      <c r="T336" s="23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2" t="s">
        <v>143</v>
      </c>
      <c r="AT336" s="232" t="s">
        <v>139</v>
      </c>
      <c r="AU336" s="232" t="s">
        <v>86</v>
      </c>
      <c r="AY336" s="18" t="s">
        <v>137</v>
      </c>
      <c r="BE336" s="233">
        <f>IF(N336="základní",J336,0)</f>
        <v>0</v>
      </c>
      <c r="BF336" s="233">
        <f>IF(N336="snížená",J336,0)</f>
        <v>0</v>
      </c>
      <c r="BG336" s="233">
        <f>IF(N336="zákl. přenesená",J336,0)</f>
        <v>0</v>
      </c>
      <c r="BH336" s="233">
        <f>IF(N336="sníž. přenesená",J336,0)</f>
        <v>0</v>
      </c>
      <c r="BI336" s="233">
        <f>IF(N336="nulová",J336,0)</f>
        <v>0</v>
      </c>
      <c r="BJ336" s="18" t="s">
        <v>84</v>
      </c>
      <c r="BK336" s="233">
        <f>ROUND(I336*H336,2)</f>
        <v>0</v>
      </c>
      <c r="BL336" s="18" t="s">
        <v>143</v>
      </c>
      <c r="BM336" s="232" t="s">
        <v>419</v>
      </c>
    </row>
    <row r="337" s="13" customFormat="1">
      <c r="A337" s="13"/>
      <c r="B337" s="234"/>
      <c r="C337" s="235"/>
      <c r="D337" s="236" t="s">
        <v>145</v>
      </c>
      <c r="E337" s="237" t="s">
        <v>1</v>
      </c>
      <c r="F337" s="238" t="s">
        <v>237</v>
      </c>
      <c r="G337" s="235"/>
      <c r="H337" s="237" t="s">
        <v>1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145</v>
      </c>
      <c r="AU337" s="244" t="s">
        <v>86</v>
      </c>
      <c r="AV337" s="13" t="s">
        <v>84</v>
      </c>
      <c r="AW337" s="13" t="s">
        <v>32</v>
      </c>
      <c r="AX337" s="13" t="s">
        <v>76</v>
      </c>
      <c r="AY337" s="244" t="s">
        <v>137</v>
      </c>
    </row>
    <row r="338" s="13" customFormat="1">
      <c r="A338" s="13"/>
      <c r="B338" s="234"/>
      <c r="C338" s="235"/>
      <c r="D338" s="236" t="s">
        <v>145</v>
      </c>
      <c r="E338" s="237" t="s">
        <v>1</v>
      </c>
      <c r="F338" s="238" t="s">
        <v>420</v>
      </c>
      <c r="G338" s="235"/>
      <c r="H338" s="237" t="s">
        <v>1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145</v>
      </c>
      <c r="AU338" s="244" t="s">
        <v>86</v>
      </c>
      <c r="AV338" s="13" t="s">
        <v>84</v>
      </c>
      <c r="AW338" s="13" t="s">
        <v>32</v>
      </c>
      <c r="AX338" s="13" t="s">
        <v>76</v>
      </c>
      <c r="AY338" s="244" t="s">
        <v>137</v>
      </c>
    </row>
    <row r="339" s="14" customFormat="1">
      <c r="A339" s="14"/>
      <c r="B339" s="245"/>
      <c r="C339" s="246"/>
      <c r="D339" s="236" t="s">
        <v>145</v>
      </c>
      <c r="E339" s="247" t="s">
        <v>1</v>
      </c>
      <c r="F339" s="248" t="s">
        <v>175</v>
      </c>
      <c r="G339" s="246"/>
      <c r="H339" s="249">
        <v>7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145</v>
      </c>
      <c r="AU339" s="255" t="s">
        <v>86</v>
      </c>
      <c r="AV339" s="14" t="s">
        <v>86</v>
      </c>
      <c r="AW339" s="14" t="s">
        <v>32</v>
      </c>
      <c r="AX339" s="14" t="s">
        <v>84</v>
      </c>
      <c r="AY339" s="255" t="s">
        <v>137</v>
      </c>
    </row>
    <row r="340" s="2" customFormat="1" ht="24.15" customHeight="1">
      <c r="A340" s="39"/>
      <c r="B340" s="40"/>
      <c r="C340" s="220" t="s">
        <v>421</v>
      </c>
      <c r="D340" s="220" t="s">
        <v>139</v>
      </c>
      <c r="E340" s="221" t="s">
        <v>422</v>
      </c>
      <c r="F340" s="222" t="s">
        <v>423</v>
      </c>
      <c r="G340" s="223" t="s">
        <v>142</v>
      </c>
      <c r="H340" s="224">
        <v>9.9930000000000003</v>
      </c>
      <c r="I340" s="225"/>
      <c r="J340" s="226">
        <f>ROUND(I340*H340,2)</f>
        <v>0</v>
      </c>
      <c r="K340" s="227"/>
      <c r="L340" s="45"/>
      <c r="M340" s="228" t="s">
        <v>1</v>
      </c>
      <c r="N340" s="229" t="s">
        <v>41</v>
      </c>
      <c r="O340" s="92"/>
      <c r="P340" s="230">
        <f>O340*H340</f>
        <v>0</v>
      </c>
      <c r="Q340" s="230">
        <v>0.19900000000000001</v>
      </c>
      <c r="R340" s="230">
        <f>Q340*H340</f>
        <v>1.9886070000000002</v>
      </c>
      <c r="S340" s="230">
        <v>0</v>
      </c>
      <c r="T340" s="23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2" t="s">
        <v>143</v>
      </c>
      <c r="AT340" s="232" t="s">
        <v>139</v>
      </c>
      <c r="AU340" s="232" t="s">
        <v>86</v>
      </c>
      <c r="AY340" s="18" t="s">
        <v>137</v>
      </c>
      <c r="BE340" s="233">
        <f>IF(N340="základní",J340,0)</f>
        <v>0</v>
      </c>
      <c r="BF340" s="233">
        <f>IF(N340="snížená",J340,0)</f>
        <v>0</v>
      </c>
      <c r="BG340" s="233">
        <f>IF(N340="zákl. přenesená",J340,0)</f>
        <v>0</v>
      </c>
      <c r="BH340" s="233">
        <f>IF(N340="sníž. přenesená",J340,0)</f>
        <v>0</v>
      </c>
      <c r="BI340" s="233">
        <f>IF(N340="nulová",J340,0)</f>
        <v>0</v>
      </c>
      <c r="BJ340" s="18" t="s">
        <v>84</v>
      </c>
      <c r="BK340" s="233">
        <f>ROUND(I340*H340,2)</f>
        <v>0</v>
      </c>
      <c r="BL340" s="18" t="s">
        <v>143</v>
      </c>
      <c r="BM340" s="232" t="s">
        <v>424</v>
      </c>
    </row>
    <row r="341" s="13" customFormat="1">
      <c r="A341" s="13"/>
      <c r="B341" s="234"/>
      <c r="C341" s="235"/>
      <c r="D341" s="236" t="s">
        <v>145</v>
      </c>
      <c r="E341" s="237" t="s">
        <v>1</v>
      </c>
      <c r="F341" s="238" t="s">
        <v>425</v>
      </c>
      <c r="G341" s="235"/>
      <c r="H341" s="237" t="s">
        <v>1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145</v>
      </c>
      <c r="AU341" s="244" t="s">
        <v>86</v>
      </c>
      <c r="AV341" s="13" t="s">
        <v>84</v>
      </c>
      <c r="AW341" s="13" t="s">
        <v>32</v>
      </c>
      <c r="AX341" s="13" t="s">
        <v>76</v>
      </c>
      <c r="AY341" s="244" t="s">
        <v>137</v>
      </c>
    </row>
    <row r="342" s="14" customFormat="1">
      <c r="A342" s="14"/>
      <c r="B342" s="245"/>
      <c r="C342" s="246"/>
      <c r="D342" s="236" t="s">
        <v>145</v>
      </c>
      <c r="E342" s="247" t="s">
        <v>1</v>
      </c>
      <c r="F342" s="248" t="s">
        <v>426</v>
      </c>
      <c r="G342" s="246"/>
      <c r="H342" s="249">
        <v>9.9930000000000003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145</v>
      </c>
      <c r="AU342" s="255" t="s">
        <v>86</v>
      </c>
      <c r="AV342" s="14" t="s">
        <v>86</v>
      </c>
      <c r="AW342" s="14" t="s">
        <v>32</v>
      </c>
      <c r="AX342" s="14" t="s">
        <v>84</v>
      </c>
      <c r="AY342" s="255" t="s">
        <v>137</v>
      </c>
    </row>
    <row r="343" s="2" customFormat="1" ht="24.15" customHeight="1">
      <c r="A343" s="39"/>
      <c r="B343" s="40"/>
      <c r="C343" s="220" t="s">
        <v>427</v>
      </c>
      <c r="D343" s="220" t="s">
        <v>139</v>
      </c>
      <c r="E343" s="221" t="s">
        <v>428</v>
      </c>
      <c r="F343" s="222" t="s">
        <v>429</v>
      </c>
      <c r="G343" s="223" t="s">
        <v>142</v>
      </c>
      <c r="H343" s="224">
        <v>129</v>
      </c>
      <c r="I343" s="225"/>
      <c r="J343" s="226">
        <f>ROUND(I343*H343,2)</f>
        <v>0</v>
      </c>
      <c r="K343" s="227"/>
      <c r="L343" s="45"/>
      <c r="M343" s="228" t="s">
        <v>1</v>
      </c>
      <c r="N343" s="229" t="s">
        <v>41</v>
      </c>
      <c r="O343" s="92"/>
      <c r="P343" s="230">
        <f>O343*H343</f>
        <v>0</v>
      </c>
      <c r="Q343" s="230">
        <v>0.29699999999999999</v>
      </c>
      <c r="R343" s="230">
        <f>Q343*H343</f>
        <v>38.312999999999995</v>
      </c>
      <c r="S343" s="230">
        <v>0</v>
      </c>
      <c r="T343" s="23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2" t="s">
        <v>143</v>
      </c>
      <c r="AT343" s="232" t="s">
        <v>139</v>
      </c>
      <c r="AU343" s="232" t="s">
        <v>86</v>
      </c>
      <c r="AY343" s="18" t="s">
        <v>137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8" t="s">
        <v>84</v>
      </c>
      <c r="BK343" s="233">
        <f>ROUND(I343*H343,2)</f>
        <v>0</v>
      </c>
      <c r="BL343" s="18" t="s">
        <v>143</v>
      </c>
      <c r="BM343" s="232" t="s">
        <v>430</v>
      </c>
    </row>
    <row r="344" s="13" customFormat="1">
      <c r="A344" s="13"/>
      <c r="B344" s="234"/>
      <c r="C344" s="235"/>
      <c r="D344" s="236" t="s">
        <v>145</v>
      </c>
      <c r="E344" s="237" t="s">
        <v>1</v>
      </c>
      <c r="F344" s="238" t="s">
        <v>187</v>
      </c>
      <c r="G344" s="235"/>
      <c r="H344" s="237" t="s">
        <v>1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145</v>
      </c>
      <c r="AU344" s="244" t="s">
        <v>86</v>
      </c>
      <c r="AV344" s="13" t="s">
        <v>84</v>
      </c>
      <c r="AW344" s="13" t="s">
        <v>32</v>
      </c>
      <c r="AX344" s="13" t="s">
        <v>76</v>
      </c>
      <c r="AY344" s="244" t="s">
        <v>137</v>
      </c>
    </row>
    <row r="345" s="14" customFormat="1">
      <c r="A345" s="14"/>
      <c r="B345" s="245"/>
      <c r="C345" s="246"/>
      <c r="D345" s="236" t="s">
        <v>145</v>
      </c>
      <c r="E345" s="247" t="s">
        <v>1</v>
      </c>
      <c r="F345" s="248" t="s">
        <v>292</v>
      </c>
      <c r="G345" s="246"/>
      <c r="H345" s="249">
        <v>129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145</v>
      </c>
      <c r="AU345" s="255" t="s">
        <v>86</v>
      </c>
      <c r="AV345" s="14" t="s">
        <v>86</v>
      </c>
      <c r="AW345" s="14" t="s">
        <v>32</v>
      </c>
      <c r="AX345" s="14" t="s">
        <v>84</v>
      </c>
      <c r="AY345" s="255" t="s">
        <v>137</v>
      </c>
    </row>
    <row r="346" s="2" customFormat="1" ht="21.75" customHeight="1">
      <c r="A346" s="39"/>
      <c r="B346" s="40"/>
      <c r="C346" s="220" t="s">
        <v>431</v>
      </c>
      <c r="D346" s="220" t="s">
        <v>139</v>
      </c>
      <c r="E346" s="221" t="s">
        <v>432</v>
      </c>
      <c r="F346" s="222" t="s">
        <v>433</v>
      </c>
      <c r="G346" s="223" t="s">
        <v>142</v>
      </c>
      <c r="H346" s="224">
        <v>7</v>
      </c>
      <c r="I346" s="225"/>
      <c r="J346" s="226">
        <f>ROUND(I346*H346,2)</f>
        <v>0</v>
      </c>
      <c r="K346" s="227"/>
      <c r="L346" s="45"/>
      <c r="M346" s="228" t="s">
        <v>1</v>
      </c>
      <c r="N346" s="229" t="s">
        <v>41</v>
      </c>
      <c r="O346" s="92"/>
      <c r="P346" s="230">
        <f>O346*H346</f>
        <v>0</v>
      </c>
      <c r="Q346" s="230">
        <v>0.069000000000000006</v>
      </c>
      <c r="R346" s="230">
        <f>Q346*H346</f>
        <v>0.48300000000000004</v>
      </c>
      <c r="S346" s="230">
        <v>0</v>
      </c>
      <c r="T346" s="23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2" t="s">
        <v>143</v>
      </c>
      <c r="AT346" s="232" t="s">
        <v>139</v>
      </c>
      <c r="AU346" s="232" t="s">
        <v>86</v>
      </c>
      <c r="AY346" s="18" t="s">
        <v>137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8" t="s">
        <v>84</v>
      </c>
      <c r="BK346" s="233">
        <f>ROUND(I346*H346,2)</f>
        <v>0</v>
      </c>
      <c r="BL346" s="18" t="s">
        <v>143</v>
      </c>
      <c r="BM346" s="232" t="s">
        <v>434</v>
      </c>
    </row>
    <row r="347" s="13" customFormat="1">
      <c r="A347" s="13"/>
      <c r="B347" s="234"/>
      <c r="C347" s="235"/>
      <c r="D347" s="236" t="s">
        <v>145</v>
      </c>
      <c r="E347" s="237" t="s">
        <v>1</v>
      </c>
      <c r="F347" s="238" t="s">
        <v>237</v>
      </c>
      <c r="G347" s="235"/>
      <c r="H347" s="237" t="s">
        <v>1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145</v>
      </c>
      <c r="AU347" s="244" t="s">
        <v>86</v>
      </c>
      <c r="AV347" s="13" t="s">
        <v>84</v>
      </c>
      <c r="AW347" s="13" t="s">
        <v>32</v>
      </c>
      <c r="AX347" s="13" t="s">
        <v>76</v>
      </c>
      <c r="AY347" s="244" t="s">
        <v>137</v>
      </c>
    </row>
    <row r="348" s="13" customFormat="1">
      <c r="A348" s="13"/>
      <c r="B348" s="234"/>
      <c r="C348" s="235"/>
      <c r="D348" s="236" t="s">
        <v>145</v>
      </c>
      <c r="E348" s="237" t="s">
        <v>1</v>
      </c>
      <c r="F348" s="238" t="s">
        <v>435</v>
      </c>
      <c r="G348" s="235"/>
      <c r="H348" s="237" t="s">
        <v>1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145</v>
      </c>
      <c r="AU348" s="244" t="s">
        <v>86</v>
      </c>
      <c r="AV348" s="13" t="s">
        <v>84</v>
      </c>
      <c r="AW348" s="13" t="s">
        <v>32</v>
      </c>
      <c r="AX348" s="13" t="s">
        <v>76</v>
      </c>
      <c r="AY348" s="244" t="s">
        <v>137</v>
      </c>
    </row>
    <row r="349" s="14" customFormat="1">
      <c r="A349" s="14"/>
      <c r="B349" s="245"/>
      <c r="C349" s="246"/>
      <c r="D349" s="236" t="s">
        <v>145</v>
      </c>
      <c r="E349" s="247" t="s">
        <v>1</v>
      </c>
      <c r="F349" s="248" t="s">
        <v>175</v>
      </c>
      <c r="G349" s="246"/>
      <c r="H349" s="249">
        <v>7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145</v>
      </c>
      <c r="AU349" s="255" t="s">
        <v>86</v>
      </c>
      <c r="AV349" s="14" t="s">
        <v>86</v>
      </c>
      <c r="AW349" s="14" t="s">
        <v>32</v>
      </c>
      <c r="AX349" s="14" t="s">
        <v>84</v>
      </c>
      <c r="AY349" s="255" t="s">
        <v>137</v>
      </c>
    </row>
    <row r="350" s="2" customFormat="1" ht="21.75" customHeight="1">
      <c r="A350" s="39"/>
      <c r="B350" s="40"/>
      <c r="C350" s="220" t="s">
        <v>436</v>
      </c>
      <c r="D350" s="220" t="s">
        <v>139</v>
      </c>
      <c r="E350" s="221" t="s">
        <v>437</v>
      </c>
      <c r="F350" s="222" t="s">
        <v>438</v>
      </c>
      <c r="G350" s="223" t="s">
        <v>142</v>
      </c>
      <c r="H350" s="224">
        <v>7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41</v>
      </c>
      <c r="O350" s="92"/>
      <c r="P350" s="230">
        <f>O350*H350</f>
        <v>0</v>
      </c>
      <c r="Q350" s="230">
        <v>0.34499999999999997</v>
      </c>
      <c r="R350" s="230">
        <f>Q350*H350</f>
        <v>2.415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143</v>
      </c>
      <c r="AT350" s="232" t="s">
        <v>139</v>
      </c>
      <c r="AU350" s="232" t="s">
        <v>86</v>
      </c>
      <c r="AY350" s="18" t="s">
        <v>137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84</v>
      </c>
      <c r="BK350" s="233">
        <f>ROUND(I350*H350,2)</f>
        <v>0</v>
      </c>
      <c r="BL350" s="18" t="s">
        <v>143</v>
      </c>
      <c r="BM350" s="232" t="s">
        <v>439</v>
      </c>
    </row>
    <row r="351" s="13" customFormat="1">
      <c r="A351" s="13"/>
      <c r="B351" s="234"/>
      <c r="C351" s="235"/>
      <c r="D351" s="236" t="s">
        <v>145</v>
      </c>
      <c r="E351" s="237" t="s">
        <v>1</v>
      </c>
      <c r="F351" s="238" t="s">
        <v>237</v>
      </c>
      <c r="G351" s="235"/>
      <c r="H351" s="237" t="s">
        <v>1</v>
      </c>
      <c r="I351" s="239"/>
      <c r="J351" s="235"/>
      <c r="K351" s="235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145</v>
      </c>
      <c r="AU351" s="244" t="s">
        <v>86</v>
      </c>
      <c r="AV351" s="13" t="s">
        <v>84</v>
      </c>
      <c r="AW351" s="13" t="s">
        <v>32</v>
      </c>
      <c r="AX351" s="13" t="s">
        <v>76</v>
      </c>
      <c r="AY351" s="244" t="s">
        <v>137</v>
      </c>
    </row>
    <row r="352" s="13" customFormat="1">
      <c r="A352" s="13"/>
      <c r="B352" s="234"/>
      <c r="C352" s="235"/>
      <c r="D352" s="236" t="s">
        <v>145</v>
      </c>
      <c r="E352" s="237" t="s">
        <v>1</v>
      </c>
      <c r="F352" s="238" t="s">
        <v>440</v>
      </c>
      <c r="G352" s="235"/>
      <c r="H352" s="237" t="s">
        <v>1</v>
      </c>
      <c r="I352" s="239"/>
      <c r="J352" s="235"/>
      <c r="K352" s="235"/>
      <c r="L352" s="240"/>
      <c r="M352" s="241"/>
      <c r="N352" s="242"/>
      <c r="O352" s="242"/>
      <c r="P352" s="242"/>
      <c r="Q352" s="242"/>
      <c r="R352" s="242"/>
      <c r="S352" s="242"/>
      <c r="T352" s="24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4" t="s">
        <v>145</v>
      </c>
      <c r="AU352" s="244" t="s">
        <v>86</v>
      </c>
      <c r="AV352" s="13" t="s">
        <v>84</v>
      </c>
      <c r="AW352" s="13" t="s">
        <v>32</v>
      </c>
      <c r="AX352" s="13" t="s">
        <v>76</v>
      </c>
      <c r="AY352" s="244" t="s">
        <v>137</v>
      </c>
    </row>
    <row r="353" s="14" customFormat="1">
      <c r="A353" s="14"/>
      <c r="B353" s="245"/>
      <c r="C353" s="246"/>
      <c r="D353" s="236" t="s">
        <v>145</v>
      </c>
      <c r="E353" s="247" t="s">
        <v>1</v>
      </c>
      <c r="F353" s="248" t="s">
        <v>175</v>
      </c>
      <c r="G353" s="246"/>
      <c r="H353" s="249">
        <v>7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145</v>
      </c>
      <c r="AU353" s="255" t="s">
        <v>86</v>
      </c>
      <c r="AV353" s="14" t="s">
        <v>86</v>
      </c>
      <c r="AW353" s="14" t="s">
        <v>32</v>
      </c>
      <c r="AX353" s="14" t="s">
        <v>84</v>
      </c>
      <c r="AY353" s="255" t="s">
        <v>137</v>
      </c>
    </row>
    <row r="354" s="2" customFormat="1" ht="33" customHeight="1">
      <c r="A354" s="39"/>
      <c r="B354" s="40"/>
      <c r="C354" s="220" t="s">
        <v>441</v>
      </c>
      <c r="D354" s="220" t="s">
        <v>139</v>
      </c>
      <c r="E354" s="221" t="s">
        <v>442</v>
      </c>
      <c r="F354" s="222" t="s">
        <v>443</v>
      </c>
      <c r="G354" s="223" t="s">
        <v>142</v>
      </c>
      <c r="H354" s="224">
        <v>7</v>
      </c>
      <c r="I354" s="225"/>
      <c r="J354" s="226">
        <f>ROUND(I354*H354,2)</f>
        <v>0</v>
      </c>
      <c r="K354" s="227"/>
      <c r="L354" s="45"/>
      <c r="M354" s="228" t="s">
        <v>1</v>
      </c>
      <c r="N354" s="229" t="s">
        <v>41</v>
      </c>
      <c r="O354" s="92"/>
      <c r="P354" s="230">
        <f>O354*H354</f>
        <v>0</v>
      </c>
      <c r="Q354" s="230">
        <v>0.05151</v>
      </c>
      <c r="R354" s="230">
        <f>Q354*H354</f>
        <v>0.36057</v>
      </c>
      <c r="S354" s="230">
        <v>0</v>
      </c>
      <c r="T354" s="23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2" t="s">
        <v>143</v>
      </c>
      <c r="AT354" s="232" t="s">
        <v>139</v>
      </c>
      <c r="AU354" s="232" t="s">
        <v>86</v>
      </c>
      <c r="AY354" s="18" t="s">
        <v>137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8" t="s">
        <v>84</v>
      </c>
      <c r="BK354" s="233">
        <f>ROUND(I354*H354,2)</f>
        <v>0</v>
      </c>
      <c r="BL354" s="18" t="s">
        <v>143</v>
      </c>
      <c r="BM354" s="232" t="s">
        <v>444</v>
      </c>
    </row>
    <row r="355" s="2" customFormat="1" ht="24.15" customHeight="1">
      <c r="A355" s="39"/>
      <c r="B355" s="40"/>
      <c r="C355" s="220" t="s">
        <v>445</v>
      </c>
      <c r="D355" s="220" t="s">
        <v>139</v>
      </c>
      <c r="E355" s="221" t="s">
        <v>446</v>
      </c>
      <c r="F355" s="222" t="s">
        <v>447</v>
      </c>
      <c r="G355" s="223" t="s">
        <v>142</v>
      </c>
      <c r="H355" s="224">
        <v>5.4000000000000004</v>
      </c>
      <c r="I355" s="225"/>
      <c r="J355" s="226">
        <f>ROUND(I355*H355,2)</f>
        <v>0</v>
      </c>
      <c r="K355" s="227"/>
      <c r="L355" s="45"/>
      <c r="M355" s="228" t="s">
        <v>1</v>
      </c>
      <c r="N355" s="229" t="s">
        <v>41</v>
      </c>
      <c r="O355" s="92"/>
      <c r="P355" s="230">
        <f>O355*H355</f>
        <v>0</v>
      </c>
      <c r="Q355" s="230">
        <v>0.1002</v>
      </c>
      <c r="R355" s="230">
        <f>Q355*H355</f>
        <v>0.54108000000000001</v>
      </c>
      <c r="S355" s="230">
        <v>0</v>
      </c>
      <c r="T355" s="23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143</v>
      </c>
      <c r="AT355" s="232" t="s">
        <v>139</v>
      </c>
      <c r="AU355" s="232" t="s">
        <v>86</v>
      </c>
      <c r="AY355" s="18" t="s">
        <v>137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8" t="s">
        <v>84</v>
      </c>
      <c r="BK355" s="233">
        <f>ROUND(I355*H355,2)</f>
        <v>0</v>
      </c>
      <c r="BL355" s="18" t="s">
        <v>143</v>
      </c>
      <c r="BM355" s="232" t="s">
        <v>448</v>
      </c>
    </row>
    <row r="356" s="13" customFormat="1">
      <c r="A356" s="13"/>
      <c r="B356" s="234"/>
      <c r="C356" s="235"/>
      <c r="D356" s="236" t="s">
        <v>145</v>
      </c>
      <c r="E356" s="237" t="s">
        <v>1</v>
      </c>
      <c r="F356" s="238" t="s">
        <v>449</v>
      </c>
      <c r="G356" s="235"/>
      <c r="H356" s="237" t="s">
        <v>1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145</v>
      </c>
      <c r="AU356" s="244" t="s">
        <v>86</v>
      </c>
      <c r="AV356" s="13" t="s">
        <v>84</v>
      </c>
      <c r="AW356" s="13" t="s">
        <v>32</v>
      </c>
      <c r="AX356" s="13" t="s">
        <v>76</v>
      </c>
      <c r="AY356" s="244" t="s">
        <v>137</v>
      </c>
    </row>
    <row r="357" s="14" customFormat="1">
      <c r="A357" s="14"/>
      <c r="B357" s="245"/>
      <c r="C357" s="246"/>
      <c r="D357" s="236" t="s">
        <v>145</v>
      </c>
      <c r="E357" s="247" t="s">
        <v>1</v>
      </c>
      <c r="F357" s="248" t="s">
        <v>450</v>
      </c>
      <c r="G357" s="246"/>
      <c r="H357" s="249">
        <v>5.4000000000000004</v>
      </c>
      <c r="I357" s="250"/>
      <c r="J357" s="246"/>
      <c r="K357" s="246"/>
      <c r="L357" s="251"/>
      <c r="M357" s="252"/>
      <c r="N357" s="253"/>
      <c r="O357" s="253"/>
      <c r="P357" s="253"/>
      <c r="Q357" s="253"/>
      <c r="R357" s="253"/>
      <c r="S357" s="253"/>
      <c r="T357" s="25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5" t="s">
        <v>145</v>
      </c>
      <c r="AU357" s="255" t="s">
        <v>86</v>
      </c>
      <c r="AV357" s="14" t="s">
        <v>86</v>
      </c>
      <c r="AW357" s="14" t="s">
        <v>32</v>
      </c>
      <c r="AX357" s="14" t="s">
        <v>84</v>
      </c>
      <c r="AY357" s="255" t="s">
        <v>137</v>
      </c>
    </row>
    <row r="358" s="2" customFormat="1" ht="16.5" customHeight="1">
      <c r="A358" s="39"/>
      <c r="B358" s="40"/>
      <c r="C358" s="278" t="s">
        <v>451</v>
      </c>
      <c r="D358" s="278" t="s">
        <v>346</v>
      </c>
      <c r="E358" s="279" t="s">
        <v>452</v>
      </c>
      <c r="F358" s="280" t="s">
        <v>453</v>
      </c>
      <c r="G358" s="281" t="s">
        <v>254</v>
      </c>
      <c r="H358" s="282">
        <v>4.04</v>
      </c>
      <c r="I358" s="283"/>
      <c r="J358" s="284">
        <f>ROUND(I358*H358,2)</f>
        <v>0</v>
      </c>
      <c r="K358" s="285"/>
      <c r="L358" s="286"/>
      <c r="M358" s="287" t="s">
        <v>1</v>
      </c>
      <c r="N358" s="288" t="s">
        <v>41</v>
      </c>
      <c r="O358" s="92"/>
      <c r="P358" s="230">
        <f>O358*H358</f>
        <v>0</v>
      </c>
      <c r="Q358" s="230">
        <v>1</v>
      </c>
      <c r="R358" s="230">
        <f>Q358*H358</f>
        <v>4.04</v>
      </c>
      <c r="S358" s="230">
        <v>0</v>
      </c>
      <c r="T358" s="23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2" t="s">
        <v>182</v>
      </c>
      <c r="AT358" s="232" t="s">
        <v>346</v>
      </c>
      <c r="AU358" s="232" t="s">
        <v>86</v>
      </c>
      <c r="AY358" s="18" t="s">
        <v>137</v>
      </c>
      <c r="BE358" s="233">
        <f>IF(N358="základní",J358,0)</f>
        <v>0</v>
      </c>
      <c r="BF358" s="233">
        <f>IF(N358="snížená",J358,0)</f>
        <v>0</v>
      </c>
      <c r="BG358" s="233">
        <f>IF(N358="zákl. přenesená",J358,0)</f>
        <v>0</v>
      </c>
      <c r="BH358" s="233">
        <f>IF(N358="sníž. přenesená",J358,0)</f>
        <v>0</v>
      </c>
      <c r="BI358" s="233">
        <f>IF(N358="nulová",J358,0)</f>
        <v>0</v>
      </c>
      <c r="BJ358" s="18" t="s">
        <v>84</v>
      </c>
      <c r="BK358" s="233">
        <f>ROUND(I358*H358,2)</f>
        <v>0</v>
      </c>
      <c r="BL358" s="18" t="s">
        <v>143</v>
      </c>
      <c r="BM358" s="232" t="s">
        <v>454</v>
      </c>
    </row>
    <row r="359" s="14" customFormat="1">
      <c r="A359" s="14"/>
      <c r="B359" s="245"/>
      <c r="C359" s="246"/>
      <c r="D359" s="236" t="s">
        <v>145</v>
      </c>
      <c r="E359" s="247" t="s">
        <v>1</v>
      </c>
      <c r="F359" s="248" t="s">
        <v>455</v>
      </c>
      <c r="G359" s="246"/>
      <c r="H359" s="249">
        <v>4.04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5" t="s">
        <v>145</v>
      </c>
      <c r="AU359" s="255" t="s">
        <v>86</v>
      </c>
      <c r="AV359" s="14" t="s">
        <v>86</v>
      </c>
      <c r="AW359" s="14" t="s">
        <v>32</v>
      </c>
      <c r="AX359" s="14" t="s">
        <v>84</v>
      </c>
      <c r="AY359" s="255" t="s">
        <v>137</v>
      </c>
    </row>
    <row r="360" s="12" customFormat="1" ht="22.8" customHeight="1">
      <c r="A360" s="12"/>
      <c r="B360" s="204"/>
      <c r="C360" s="205"/>
      <c r="D360" s="206" t="s">
        <v>75</v>
      </c>
      <c r="E360" s="218" t="s">
        <v>147</v>
      </c>
      <c r="F360" s="218" t="s">
        <v>456</v>
      </c>
      <c r="G360" s="205"/>
      <c r="H360" s="205"/>
      <c r="I360" s="208"/>
      <c r="J360" s="219">
        <f>BK360</f>
        <v>0</v>
      </c>
      <c r="K360" s="205"/>
      <c r="L360" s="210"/>
      <c r="M360" s="211"/>
      <c r="N360" s="212"/>
      <c r="O360" s="212"/>
      <c r="P360" s="213">
        <f>SUM(P361:P363)</f>
        <v>0</v>
      </c>
      <c r="Q360" s="212"/>
      <c r="R360" s="213">
        <f>SUM(R361:R363)</f>
        <v>4.3200000000000003</v>
      </c>
      <c r="S360" s="212"/>
      <c r="T360" s="214">
        <f>SUM(T361:T363)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5" t="s">
        <v>84</v>
      </c>
      <c r="AT360" s="216" t="s">
        <v>75</v>
      </c>
      <c r="AU360" s="216" t="s">
        <v>84</v>
      </c>
      <c r="AY360" s="215" t="s">
        <v>137</v>
      </c>
      <c r="BK360" s="217">
        <f>SUM(BK361:BK363)</f>
        <v>0</v>
      </c>
    </row>
    <row r="361" s="2" customFormat="1" ht="24.15" customHeight="1">
      <c r="A361" s="39"/>
      <c r="B361" s="40"/>
      <c r="C361" s="220" t="s">
        <v>457</v>
      </c>
      <c r="D361" s="220" t="s">
        <v>139</v>
      </c>
      <c r="E361" s="221" t="s">
        <v>458</v>
      </c>
      <c r="F361" s="222" t="s">
        <v>459</v>
      </c>
      <c r="G361" s="223" t="s">
        <v>185</v>
      </c>
      <c r="H361" s="224">
        <v>2</v>
      </c>
      <c r="I361" s="225"/>
      <c r="J361" s="226">
        <f>ROUND(I361*H361,2)</f>
        <v>0</v>
      </c>
      <c r="K361" s="227"/>
      <c r="L361" s="45"/>
      <c r="M361" s="228" t="s">
        <v>1</v>
      </c>
      <c r="N361" s="229" t="s">
        <v>41</v>
      </c>
      <c r="O361" s="92"/>
      <c r="P361" s="230">
        <f>O361*H361</f>
        <v>0</v>
      </c>
      <c r="Q361" s="230">
        <v>2.1600000000000001</v>
      </c>
      <c r="R361" s="230">
        <f>Q361*H361</f>
        <v>4.3200000000000003</v>
      </c>
      <c r="S361" s="230">
        <v>0</v>
      </c>
      <c r="T361" s="23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2" t="s">
        <v>143</v>
      </c>
      <c r="AT361" s="232" t="s">
        <v>139</v>
      </c>
      <c r="AU361" s="232" t="s">
        <v>86</v>
      </c>
      <c r="AY361" s="18" t="s">
        <v>137</v>
      </c>
      <c r="BE361" s="233">
        <f>IF(N361="základní",J361,0)</f>
        <v>0</v>
      </c>
      <c r="BF361" s="233">
        <f>IF(N361="snížená",J361,0)</f>
        <v>0</v>
      </c>
      <c r="BG361" s="233">
        <f>IF(N361="zákl. přenesená",J361,0)</f>
        <v>0</v>
      </c>
      <c r="BH361" s="233">
        <f>IF(N361="sníž. přenesená",J361,0)</f>
        <v>0</v>
      </c>
      <c r="BI361" s="233">
        <f>IF(N361="nulová",J361,0)</f>
        <v>0</v>
      </c>
      <c r="BJ361" s="18" t="s">
        <v>84</v>
      </c>
      <c r="BK361" s="233">
        <f>ROUND(I361*H361,2)</f>
        <v>0</v>
      </c>
      <c r="BL361" s="18" t="s">
        <v>143</v>
      </c>
      <c r="BM361" s="232" t="s">
        <v>460</v>
      </c>
    </row>
    <row r="362" s="13" customFormat="1">
      <c r="A362" s="13"/>
      <c r="B362" s="234"/>
      <c r="C362" s="235"/>
      <c r="D362" s="236" t="s">
        <v>145</v>
      </c>
      <c r="E362" s="237" t="s">
        <v>1</v>
      </c>
      <c r="F362" s="238" t="s">
        <v>461</v>
      </c>
      <c r="G362" s="235"/>
      <c r="H362" s="237" t="s">
        <v>1</v>
      </c>
      <c r="I362" s="239"/>
      <c r="J362" s="235"/>
      <c r="K362" s="235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145</v>
      </c>
      <c r="AU362" s="244" t="s">
        <v>86</v>
      </c>
      <c r="AV362" s="13" t="s">
        <v>84</v>
      </c>
      <c r="AW362" s="13" t="s">
        <v>32</v>
      </c>
      <c r="AX362" s="13" t="s">
        <v>76</v>
      </c>
      <c r="AY362" s="244" t="s">
        <v>137</v>
      </c>
    </row>
    <row r="363" s="14" customFormat="1">
      <c r="A363" s="14"/>
      <c r="B363" s="245"/>
      <c r="C363" s="246"/>
      <c r="D363" s="236" t="s">
        <v>145</v>
      </c>
      <c r="E363" s="247" t="s">
        <v>1</v>
      </c>
      <c r="F363" s="248" t="s">
        <v>86</v>
      </c>
      <c r="G363" s="246"/>
      <c r="H363" s="249">
        <v>2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5" t="s">
        <v>145</v>
      </c>
      <c r="AU363" s="255" t="s">
        <v>86</v>
      </c>
      <c r="AV363" s="14" t="s">
        <v>86</v>
      </c>
      <c r="AW363" s="14" t="s">
        <v>32</v>
      </c>
      <c r="AX363" s="14" t="s">
        <v>84</v>
      </c>
      <c r="AY363" s="255" t="s">
        <v>137</v>
      </c>
    </row>
    <row r="364" s="12" customFormat="1" ht="22.8" customHeight="1">
      <c r="A364" s="12"/>
      <c r="B364" s="204"/>
      <c r="C364" s="205"/>
      <c r="D364" s="206" t="s">
        <v>75</v>
      </c>
      <c r="E364" s="218" t="s">
        <v>193</v>
      </c>
      <c r="F364" s="218" t="s">
        <v>462</v>
      </c>
      <c r="G364" s="205"/>
      <c r="H364" s="205"/>
      <c r="I364" s="208"/>
      <c r="J364" s="219">
        <f>BK364</f>
        <v>0</v>
      </c>
      <c r="K364" s="205"/>
      <c r="L364" s="210"/>
      <c r="M364" s="211"/>
      <c r="N364" s="212"/>
      <c r="O364" s="212"/>
      <c r="P364" s="213">
        <f>SUM(P365:P409)</f>
        <v>0</v>
      </c>
      <c r="Q364" s="212"/>
      <c r="R364" s="213">
        <f>SUM(R365:R409)</f>
        <v>38.358508319999999</v>
      </c>
      <c r="S364" s="212"/>
      <c r="T364" s="214">
        <f>SUM(T365:T409)</f>
        <v>10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5" t="s">
        <v>84</v>
      </c>
      <c r="AT364" s="216" t="s">
        <v>75</v>
      </c>
      <c r="AU364" s="216" t="s">
        <v>84</v>
      </c>
      <c r="AY364" s="215" t="s">
        <v>137</v>
      </c>
      <c r="BK364" s="217">
        <f>SUM(BK365:BK409)</f>
        <v>0</v>
      </c>
    </row>
    <row r="365" s="2" customFormat="1" ht="37.8" customHeight="1">
      <c r="A365" s="39"/>
      <c r="B365" s="40"/>
      <c r="C365" s="220" t="s">
        <v>463</v>
      </c>
      <c r="D365" s="220" t="s">
        <v>139</v>
      </c>
      <c r="E365" s="221" t="s">
        <v>464</v>
      </c>
      <c r="F365" s="222" t="s">
        <v>465</v>
      </c>
      <c r="G365" s="223" t="s">
        <v>166</v>
      </c>
      <c r="H365" s="224">
        <v>5.4000000000000004</v>
      </c>
      <c r="I365" s="225"/>
      <c r="J365" s="226">
        <f>ROUND(I365*H365,2)</f>
        <v>0</v>
      </c>
      <c r="K365" s="227"/>
      <c r="L365" s="45"/>
      <c r="M365" s="228" t="s">
        <v>1</v>
      </c>
      <c r="N365" s="229" t="s">
        <v>41</v>
      </c>
      <c r="O365" s="92"/>
      <c r="P365" s="230">
        <f>O365*H365</f>
        <v>0</v>
      </c>
      <c r="Q365" s="230">
        <v>0.0021900000000000001</v>
      </c>
      <c r="R365" s="230">
        <f>Q365*H365</f>
        <v>0.011826000000000001</v>
      </c>
      <c r="S365" s="230">
        <v>0</v>
      </c>
      <c r="T365" s="23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2" t="s">
        <v>143</v>
      </c>
      <c r="AT365" s="232" t="s">
        <v>139</v>
      </c>
      <c r="AU365" s="232" t="s">
        <v>86</v>
      </c>
      <c r="AY365" s="18" t="s">
        <v>137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8" t="s">
        <v>84</v>
      </c>
      <c r="BK365" s="233">
        <f>ROUND(I365*H365,2)</f>
        <v>0</v>
      </c>
      <c r="BL365" s="18" t="s">
        <v>143</v>
      </c>
      <c r="BM365" s="232" t="s">
        <v>466</v>
      </c>
    </row>
    <row r="366" s="13" customFormat="1">
      <c r="A366" s="13"/>
      <c r="B366" s="234"/>
      <c r="C366" s="235"/>
      <c r="D366" s="236" t="s">
        <v>145</v>
      </c>
      <c r="E366" s="237" t="s">
        <v>1</v>
      </c>
      <c r="F366" s="238" t="s">
        <v>467</v>
      </c>
      <c r="G366" s="235"/>
      <c r="H366" s="237" t="s">
        <v>1</v>
      </c>
      <c r="I366" s="239"/>
      <c r="J366" s="235"/>
      <c r="K366" s="235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145</v>
      </c>
      <c r="AU366" s="244" t="s">
        <v>86</v>
      </c>
      <c r="AV366" s="13" t="s">
        <v>84</v>
      </c>
      <c r="AW366" s="13" t="s">
        <v>32</v>
      </c>
      <c r="AX366" s="13" t="s">
        <v>76</v>
      </c>
      <c r="AY366" s="244" t="s">
        <v>137</v>
      </c>
    </row>
    <row r="367" s="14" customFormat="1">
      <c r="A367" s="14"/>
      <c r="B367" s="245"/>
      <c r="C367" s="246"/>
      <c r="D367" s="236" t="s">
        <v>145</v>
      </c>
      <c r="E367" s="247" t="s">
        <v>1</v>
      </c>
      <c r="F367" s="248" t="s">
        <v>450</v>
      </c>
      <c r="G367" s="246"/>
      <c r="H367" s="249">
        <v>5.4000000000000004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5" t="s">
        <v>145</v>
      </c>
      <c r="AU367" s="255" t="s">
        <v>86</v>
      </c>
      <c r="AV367" s="14" t="s">
        <v>86</v>
      </c>
      <c r="AW367" s="14" t="s">
        <v>32</v>
      </c>
      <c r="AX367" s="14" t="s">
        <v>84</v>
      </c>
      <c r="AY367" s="255" t="s">
        <v>137</v>
      </c>
    </row>
    <row r="368" s="2" customFormat="1" ht="24.15" customHeight="1">
      <c r="A368" s="39"/>
      <c r="B368" s="40"/>
      <c r="C368" s="220" t="s">
        <v>468</v>
      </c>
      <c r="D368" s="220" t="s">
        <v>139</v>
      </c>
      <c r="E368" s="221" t="s">
        <v>469</v>
      </c>
      <c r="F368" s="222" t="s">
        <v>470</v>
      </c>
      <c r="G368" s="223" t="s">
        <v>166</v>
      </c>
      <c r="H368" s="224">
        <v>14</v>
      </c>
      <c r="I368" s="225"/>
      <c r="J368" s="226">
        <f>ROUND(I368*H368,2)</f>
        <v>0</v>
      </c>
      <c r="K368" s="227"/>
      <c r="L368" s="45"/>
      <c r="M368" s="228" t="s">
        <v>1</v>
      </c>
      <c r="N368" s="229" t="s">
        <v>41</v>
      </c>
      <c r="O368" s="92"/>
      <c r="P368" s="230">
        <f>O368*H368</f>
        <v>0</v>
      </c>
      <c r="Q368" s="230">
        <v>0.11500000000000001</v>
      </c>
      <c r="R368" s="230">
        <f>Q368*H368</f>
        <v>1.6100000000000001</v>
      </c>
      <c r="S368" s="230">
        <v>0</v>
      </c>
      <c r="T368" s="23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2" t="s">
        <v>143</v>
      </c>
      <c r="AT368" s="232" t="s">
        <v>139</v>
      </c>
      <c r="AU368" s="232" t="s">
        <v>86</v>
      </c>
      <c r="AY368" s="18" t="s">
        <v>137</v>
      </c>
      <c r="BE368" s="233">
        <f>IF(N368="základní",J368,0)</f>
        <v>0</v>
      </c>
      <c r="BF368" s="233">
        <f>IF(N368="snížená",J368,0)</f>
        <v>0</v>
      </c>
      <c r="BG368" s="233">
        <f>IF(N368="zákl. přenesená",J368,0)</f>
        <v>0</v>
      </c>
      <c r="BH368" s="233">
        <f>IF(N368="sníž. přenesená",J368,0)</f>
        <v>0</v>
      </c>
      <c r="BI368" s="233">
        <f>IF(N368="nulová",J368,0)</f>
        <v>0</v>
      </c>
      <c r="BJ368" s="18" t="s">
        <v>84</v>
      </c>
      <c r="BK368" s="233">
        <f>ROUND(I368*H368,2)</f>
        <v>0</v>
      </c>
      <c r="BL368" s="18" t="s">
        <v>143</v>
      </c>
      <c r="BM368" s="232" t="s">
        <v>471</v>
      </c>
    </row>
    <row r="369" s="13" customFormat="1">
      <c r="A369" s="13"/>
      <c r="B369" s="234"/>
      <c r="C369" s="235"/>
      <c r="D369" s="236" t="s">
        <v>145</v>
      </c>
      <c r="E369" s="237" t="s">
        <v>1</v>
      </c>
      <c r="F369" s="238" t="s">
        <v>472</v>
      </c>
      <c r="G369" s="235"/>
      <c r="H369" s="237" t="s">
        <v>1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145</v>
      </c>
      <c r="AU369" s="244" t="s">
        <v>86</v>
      </c>
      <c r="AV369" s="13" t="s">
        <v>84</v>
      </c>
      <c r="AW369" s="13" t="s">
        <v>32</v>
      </c>
      <c r="AX369" s="13" t="s">
        <v>76</v>
      </c>
      <c r="AY369" s="244" t="s">
        <v>137</v>
      </c>
    </row>
    <row r="370" s="14" customFormat="1">
      <c r="A370" s="14"/>
      <c r="B370" s="245"/>
      <c r="C370" s="246"/>
      <c r="D370" s="236" t="s">
        <v>145</v>
      </c>
      <c r="E370" s="247" t="s">
        <v>1</v>
      </c>
      <c r="F370" s="248" t="s">
        <v>169</v>
      </c>
      <c r="G370" s="246"/>
      <c r="H370" s="249">
        <v>14</v>
      </c>
      <c r="I370" s="250"/>
      <c r="J370" s="246"/>
      <c r="K370" s="246"/>
      <c r="L370" s="251"/>
      <c r="M370" s="252"/>
      <c r="N370" s="253"/>
      <c r="O370" s="253"/>
      <c r="P370" s="253"/>
      <c r="Q370" s="253"/>
      <c r="R370" s="253"/>
      <c r="S370" s="253"/>
      <c r="T370" s="25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5" t="s">
        <v>145</v>
      </c>
      <c r="AU370" s="255" t="s">
        <v>86</v>
      </c>
      <c r="AV370" s="14" t="s">
        <v>86</v>
      </c>
      <c r="AW370" s="14" t="s">
        <v>32</v>
      </c>
      <c r="AX370" s="14" t="s">
        <v>84</v>
      </c>
      <c r="AY370" s="255" t="s">
        <v>137</v>
      </c>
    </row>
    <row r="371" s="2" customFormat="1" ht="24.15" customHeight="1">
      <c r="A371" s="39"/>
      <c r="B371" s="40"/>
      <c r="C371" s="220" t="s">
        <v>473</v>
      </c>
      <c r="D371" s="220" t="s">
        <v>139</v>
      </c>
      <c r="E371" s="221" t="s">
        <v>474</v>
      </c>
      <c r="F371" s="222" t="s">
        <v>475</v>
      </c>
      <c r="G371" s="223" t="s">
        <v>166</v>
      </c>
      <c r="H371" s="224">
        <v>11</v>
      </c>
      <c r="I371" s="225"/>
      <c r="J371" s="226">
        <f>ROUND(I371*H371,2)</f>
        <v>0</v>
      </c>
      <c r="K371" s="227"/>
      <c r="L371" s="45"/>
      <c r="M371" s="228" t="s">
        <v>1</v>
      </c>
      <c r="N371" s="229" t="s">
        <v>41</v>
      </c>
      <c r="O371" s="92"/>
      <c r="P371" s="230">
        <f>O371*H371</f>
        <v>0</v>
      </c>
      <c r="Q371" s="230">
        <v>0.10095</v>
      </c>
      <c r="R371" s="230">
        <f>Q371*H371</f>
        <v>1.1104499999999999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143</v>
      </c>
      <c r="AT371" s="232" t="s">
        <v>139</v>
      </c>
      <c r="AU371" s="232" t="s">
        <v>86</v>
      </c>
      <c r="AY371" s="18" t="s">
        <v>137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84</v>
      </c>
      <c r="BK371" s="233">
        <f>ROUND(I371*H371,2)</f>
        <v>0</v>
      </c>
      <c r="BL371" s="18" t="s">
        <v>143</v>
      </c>
      <c r="BM371" s="232" t="s">
        <v>476</v>
      </c>
    </row>
    <row r="372" s="13" customFormat="1">
      <c r="A372" s="13"/>
      <c r="B372" s="234"/>
      <c r="C372" s="235"/>
      <c r="D372" s="236" t="s">
        <v>145</v>
      </c>
      <c r="E372" s="237" t="s">
        <v>1</v>
      </c>
      <c r="F372" s="238" t="s">
        <v>237</v>
      </c>
      <c r="G372" s="235"/>
      <c r="H372" s="237" t="s">
        <v>1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145</v>
      </c>
      <c r="AU372" s="244" t="s">
        <v>86</v>
      </c>
      <c r="AV372" s="13" t="s">
        <v>84</v>
      </c>
      <c r="AW372" s="13" t="s">
        <v>32</v>
      </c>
      <c r="AX372" s="13" t="s">
        <v>76</v>
      </c>
      <c r="AY372" s="244" t="s">
        <v>137</v>
      </c>
    </row>
    <row r="373" s="13" customFormat="1">
      <c r="A373" s="13"/>
      <c r="B373" s="234"/>
      <c r="C373" s="235"/>
      <c r="D373" s="236" t="s">
        <v>145</v>
      </c>
      <c r="E373" s="237" t="s">
        <v>1</v>
      </c>
      <c r="F373" s="238" t="s">
        <v>477</v>
      </c>
      <c r="G373" s="235"/>
      <c r="H373" s="237" t="s">
        <v>1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145</v>
      </c>
      <c r="AU373" s="244" t="s">
        <v>86</v>
      </c>
      <c r="AV373" s="13" t="s">
        <v>84</v>
      </c>
      <c r="AW373" s="13" t="s">
        <v>32</v>
      </c>
      <c r="AX373" s="13" t="s">
        <v>76</v>
      </c>
      <c r="AY373" s="244" t="s">
        <v>137</v>
      </c>
    </row>
    <row r="374" s="14" customFormat="1">
      <c r="A374" s="14"/>
      <c r="B374" s="245"/>
      <c r="C374" s="246"/>
      <c r="D374" s="236" t="s">
        <v>145</v>
      </c>
      <c r="E374" s="247" t="s">
        <v>1</v>
      </c>
      <c r="F374" s="248" t="s">
        <v>204</v>
      </c>
      <c r="G374" s="246"/>
      <c r="H374" s="249">
        <v>11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5" t="s">
        <v>145</v>
      </c>
      <c r="AU374" s="255" t="s">
        <v>86</v>
      </c>
      <c r="AV374" s="14" t="s">
        <v>86</v>
      </c>
      <c r="AW374" s="14" t="s">
        <v>32</v>
      </c>
      <c r="AX374" s="14" t="s">
        <v>84</v>
      </c>
      <c r="AY374" s="255" t="s">
        <v>137</v>
      </c>
    </row>
    <row r="375" s="2" customFormat="1" ht="16.5" customHeight="1">
      <c r="A375" s="39"/>
      <c r="B375" s="40"/>
      <c r="C375" s="278" t="s">
        <v>478</v>
      </c>
      <c r="D375" s="278" t="s">
        <v>346</v>
      </c>
      <c r="E375" s="279" t="s">
        <v>479</v>
      </c>
      <c r="F375" s="280" t="s">
        <v>480</v>
      </c>
      <c r="G375" s="281" t="s">
        <v>166</v>
      </c>
      <c r="H375" s="282">
        <v>11.220000000000001</v>
      </c>
      <c r="I375" s="283"/>
      <c r="J375" s="284">
        <f>ROUND(I375*H375,2)</f>
        <v>0</v>
      </c>
      <c r="K375" s="285"/>
      <c r="L375" s="286"/>
      <c r="M375" s="287" t="s">
        <v>1</v>
      </c>
      <c r="N375" s="288" t="s">
        <v>41</v>
      </c>
      <c r="O375" s="92"/>
      <c r="P375" s="230">
        <f>O375*H375</f>
        <v>0</v>
      </c>
      <c r="Q375" s="230">
        <v>0.028000000000000001</v>
      </c>
      <c r="R375" s="230">
        <f>Q375*H375</f>
        <v>0.31416000000000005</v>
      </c>
      <c r="S375" s="230">
        <v>0</v>
      </c>
      <c r="T375" s="23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2" t="s">
        <v>182</v>
      </c>
      <c r="AT375" s="232" t="s">
        <v>346</v>
      </c>
      <c r="AU375" s="232" t="s">
        <v>86</v>
      </c>
      <c r="AY375" s="18" t="s">
        <v>137</v>
      </c>
      <c r="BE375" s="233">
        <f>IF(N375="základní",J375,0)</f>
        <v>0</v>
      </c>
      <c r="BF375" s="233">
        <f>IF(N375="snížená",J375,0)</f>
        <v>0</v>
      </c>
      <c r="BG375" s="233">
        <f>IF(N375="zákl. přenesená",J375,0)</f>
        <v>0</v>
      </c>
      <c r="BH375" s="233">
        <f>IF(N375="sníž. přenesená",J375,0)</f>
        <v>0</v>
      </c>
      <c r="BI375" s="233">
        <f>IF(N375="nulová",J375,0)</f>
        <v>0</v>
      </c>
      <c r="BJ375" s="18" t="s">
        <v>84</v>
      </c>
      <c r="BK375" s="233">
        <f>ROUND(I375*H375,2)</f>
        <v>0</v>
      </c>
      <c r="BL375" s="18" t="s">
        <v>143</v>
      </c>
      <c r="BM375" s="232" t="s">
        <v>481</v>
      </c>
    </row>
    <row r="376" s="14" customFormat="1">
      <c r="A376" s="14"/>
      <c r="B376" s="245"/>
      <c r="C376" s="246"/>
      <c r="D376" s="236" t="s">
        <v>145</v>
      </c>
      <c r="E376" s="246"/>
      <c r="F376" s="248" t="s">
        <v>482</v>
      </c>
      <c r="G376" s="246"/>
      <c r="H376" s="249">
        <v>11.220000000000001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5" t="s">
        <v>145</v>
      </c>
      <c r="AU376" s="255" t="s">
        <v>86</v>
      </c>
      <c r="AV376" s="14" t="s">
        <v>86</v>
      </c>
      <c r="AW376" s="14" t="s">
        <v>4</v>
      </c>
      <c r="AX376" s="14" t="s">
        <v>84</v>
      </c>
      <c r="AY376" s="255" t="s">
        <v>137</v>
      </c>
    </row>
    <row r="377" s="2" customFormat="1" ht="44.25" customHeight="1">
      <c r="A377" s="39"/>
      <c r="B377" s="40"/>
      <c r="C377" s="220" t="s">
        <v>483</v>
      </c>
      <c r="D377" s="220" t="s">
        <v>139</v>
      </c>
      <c r="E377" s="221" t="s">
        <v>484</v>
      </c>
      <c r="F377" s="222" t="s">
        <v>485</v>
      </c>
      <c r="G377" s="223" t="s">
        <v>166</v>
      </c>
      <c r="H377" s="224">
        <v>58</v>
      </c>
      <c r="I377" s="225"/>
      <c r="J377" s="226">
        <f>ROUND(I377*H377,2)</f>
        <v>0</v>
      </c>
      <c r="K377" s="227"/>
      <c r="L377" s="45"/>
      <c r="M377" s="228" t="s">
        <v>1</v>
      </c>
      <c r="N377" s="229" t="s">
        <v>41</v>
      </c>
      <c r="O377" s="92"/>
      <c r="P377" s="230">
        <f>O377*H377</f>
        <v>0</v>
      </c>
      <c r="Q377" s="230">
        <v>0.014500000000000001</v>
      </c>
      <c r="R377" s="230">
        <f>Q377*H377</f>
        <v>0.84100000000000008</v>
      </c>
      <c r="S377" s="230">
        <v>0</v>
      </c>
      <c r="T377" s="23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2" t="s">
        <v>143</v>
      </c>
      <c r="AT377" s="232" t="s">
        <v>139</v>
      </c>
      <c r="AU377" s="232" t="s">
        <v>86</v>
      </c>
      <c r="AY377" s="18" t="s">
        <v>137</v>
      </c>
      <c r="BE377" s="233">
        <f>IF(N377="základní",J377,0)</f>
        <v>0</v>
      </c>
      <c r="BF377" s="233">
        <f>IF(N377="snížená",J377,0)</f>
        <v>0</v>
      </c>
      <c r="BG377" s="233">
        <f>IF(N377="zákl. přenesená",J377,0)</f>
        <v>0</v>
      </c>
      <c r="BH377" s="233">
        <f>IF(N377="sníž. přenesená",J377,0)</f>
        <v>0</v>
      </c>
      <c r="BI377" s="233">
        <f>IF(N377="nulová",J377,0)</f>
        <v>0</v>
      </c>
      <c r="BJ377" s="18" t="s">
        <v>84</v>
      </c>
      <c r="BK377" s="233">
        <f>ROUND(I377*H377,2)</f>
        <v>0</v>
      </c>
      <c r="BL377" s="18" t="s">
        <v>143</v>
      </c>
      <c r="BM377" s="232" t="s">
        <v>486</v>
      </c>
    </row>
    <row r="378" s="2" customFormat="1" ht="24.15" customHeight="1">
      <c r="A378" s="39"/>
      <c r="B378" s="40"/>
      <c r="C378" s="220" t="s">
        <v>487</v>
      </c>
      <c r="D378" s="220" t="s">
        <v>139</v>
      </c>
      <c r="E378" s="221" t="s">
        <v>488</v>
      </c>
      <c r="F378" s="222" t="s">
        <v>489</v>
      </c>
      <c r="G378" s="223" t="s">
        <v>185</v>
      </c>
      <c r="H378" s="224">
        <v>2.2480000000000002</v>
      </c>
      <c r="I378" s="225"/>
      <c r="J378" s="226">
        <f>ROUND(I378*H378,2)</f>
        <v>0</v>
      </c>
      <c r="K378" s="227"/>
      <c r="L378" s="45"/>
      <c r="M378" s="228" t="s">
        <v>1</v>
      </c>
      <c r="N378" s="229" t="s">
        <v>41</v>
      </c>
      <c r="O378" s="92"/>
      <c r="P378" s="230">
        <f>O378*H378</f>
        <v>0</v>
      </c>
      <c r="Q378" s="230">
        <v>2.2563399999999998</v>
      </c>
      <c r="R378" s="230">
        <f>Q378*H378</f>
        <v>5.0722523199999996</v>
      </c>
      <c r="S378" s="230">
        <v>0</v>
      </c>
      <c r="T378" s="23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2" t="s">
        <v>143</v>
      </c>
      <c r="AT378" s="232" t="s">
        <v>139</v>
      </c>
      <c r="AU378" s="232" t="s">
        <v>86</v>
      </c>
      <c r="AY378" s="18" t="s">
        <v>137</v>
      </c>
      <c r="BE378" s="233">
        <f>IF(N378="základní",J378,0)</f>
        <v>0</v>
      </c>
      <c r="BF378" s="233">
        <f>IF(N378="snížená",J378,0)</f>
        <v>0</v>
      </c>
      <c r="BG378" s="233">
        <f>IF(N378="zákl. přenesená",J378,0)</f>
        <v>0</v>
      </c>
      <c r="BH378" s="233">
        <f>IF(N378="sníž. přenesená",J378,0)</f>
        <v>0</v>
      </c>
      <c r="BI378" s="233">
        <f>IF(N378="nulová",J378,0)</f>
        <v>0</v>
      </c>
      <c r="BJ378" s="18" t="s">
        <v>84</v>
      </c>
      <c r="BK378" s="233">
        <f>ROUND(I378*H378,2)</f>
        <v>0</v>
      </c>
      <c r="BL378" s="18" t="s">
        <v>143</v>
      </c>
      <c r="BM378" s="232" t="s">
        <v>490</v>
      </c>
    </row>
    <row r="379" s="13" customFormat="1">
      <c r="A379" s="13"/>
      <c r="B379" s="234"/>
      <c r="C379" s="235"/>
      <c r="D379" s="236" t="s">
        <v>145</v>
      </c>
      <c r="E379" s="237" t="s">
        <v>1</v>
      </c>
      <c r="F379" s="238" t="s">
        <v>214</v>
      </c>
      <c r="G379" s="235"/>
      <c r="H379" s="237" t="s">
        <v>1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145</v>
      </c>
      <c r="AU379" s="244" t="s">
        <v>86</v>
      </c>
      <c r="AV379" s="13" t="s">
        <v>84</v>
      </c>
      <c r="AW379" s="13" t="s">
        <v>32</v>
      </c>
      <c r="AX379" s="13" t="s">
        <v>76</v>
      </c>
      <c r="AY379" s="244" t="s">
        <v>137</v>
      </c>
    </row>
    <row r="380" s="14" customFormat="1">
      <c r="A380" s="14"/>
      <c r="B380" s="245"/>
      <c r="C380" s="246"/>
      <c r="D380" s="236" t="s">
        <v>145</v>
      </c>
      <c r="E380" s="247" t="s">
        <v>1</v>
      </c>
      <c r="F380" s="248" t="s">
        <v>491</v>
      </c>
      <c r="G380" s="246"/>
      <c r="H380" s="249">
        <v>2.2480000000000002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145</v>
      </c>
      <c r="AU380" s="255" t="s">
        <v>86</v>
      </c>
      <c r="AV380" s="14" t="s">
        <v>86</v>
      </c>
      <c r="AW380" s="14" t="s">
        <v>32</v>
      </c>
      <c r="AX380" s="14" t="s">
        <v>84</v>
      </c>
      <c r="AY380" s="255" t="s">
        <v>137</v>
      </c>
    </row>
    <row r="381" s="2" customFormat="1" ht="33" customHeight="1">
      <c r="A381" s="39"/>
      <c r="B381" s="40"/>
      <c r="C381" s="220" t="s">
        <v>492</v>
      </c>
      <c r="D381" s="220" t="s">
        <v>139</v>
      </c>
      <c r="E381" s="221" t="s">
        <v>493</v>
      </c>
      <c r="F381" s="222" t="s">
        <v>494</v>
      </c>
      <c r="G381" s="223" t="s">
        <v>156</v>
      </c>
      <c r="H381" s="224">
        <v>1</v>
      </c>
      <c r="I381" s="225"/>
      <c r="J381" s="226">
        <f>ROUND(I381*H381,2)</f>
        <v>0</v>
      </c>
      <c r="K381" s="227"/>
      <c r="L381" s="45"/>
      <c r="M381" s="228" t="s">
        <v>1</v>
      </c>
      <c r="N381" s="229" t="s">
        <v>41</v>
      </c>
      <c r="O381" s="92"/>
      <c r="P381" s="230">
        <f>O381*H381</f>
        <v>0</v>
      </c>
      <c r="Q381" s="230">
        <v>0.097159999999999996</v>
      </c>
      <c r="R381" s="230">
        <f>Q381*H381</f>
        <v>0.097159999999999996</v>
      </c>
      <c r="S381" s="230">
        <v>0</v>
      </c>
      <c r="T381" s="231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2" t="s">
        <v>143</v>
      </c>
      <c r="AT381" s="232" t="s">
        <v>139</v>
      </c>
      <c r="AU381" s="232" t="s">
        <v>86</v>
      </c>
      <c r="AY381" s="18" t="s">
        <v>137</v>
      </c>
      <c r="BE381" s="233">
        <f>IF(N381="základní",J381,0)</f>
        <v>0</v>
      </c>
      <c r="BF381" s="233">
        <f>IF(N381="snížená",J381,0)</f>
        <v>0</v>
      </c>
      <c r="BG381" s="233">
        <f>IF(N381="zákl. přenesená",J381,0)</f>
        <v>0</v>
      </c>
      <c r="BH381" s="233">
        <f>IF(N381="sníž. přenesená",J381,0)</f>
        <v>0</v>
      </c>
      <c r="BI381" s="233">
        <f>IF(N381="nulová",J381,0)</f>
        <v>0</v>
      </c>
      <c r="BJ381" s="18" t="s">
        <v>84</v>
      </c>
      <c r="BK381" s="233">
        <f>ROUND(I381*H381,2)</f>
        <v>0</v>
      </c>
      <c r="BL381" s="18" t="s">
        <v>143</v>
      </c>
      <c r="BM381" s="232" t="s">
        <v>495</v>
      </c>
    </row>
    <row r="382" s="2" customFormat="1" ht="49.05" customHeight="1">
      <c r="A382" s="39"/>
      <c r="B382" s="40"/>
      <c r="C382" s="278" t="s">
        <v>496</v>
      </c>
      <c r="D382" s="278" t="s">
        <v>346</v>
      </c>
      <c r="E382" s="279" t="s">
        <v>497</v>
      </c>
      <c r="F382" s="280" t="s">
        <v>498</v>
      </c>
      <c r="G382" s="281" t="s">
        <v>156</v>
      </c>
      <c r="H382" s="282">
        <v>1</v>
      </c>
      <c r="I382" s="283"/>
      <c r="J382" s="284">
        <f>ROUND(I382*H382,2)</f>
        <v>0</v>
      </c>
      <c r="K382" s="285"/>
      <c r="L382" s="286"/>
      <c r="M382" s="287" t="s">
        <v>1</v>
      </c>
      <c r="N382" s="288" t="s">
        <v>41</v>
      </c>
      <c r="O382" s="92"/>
      <c r="P382" s="230">
        <f>O382*H382</f>
        <v>0</v>
      </c>
      <c r="Q382" s="230">
        <v>0.14599999999999999</v>
      </c>
      <c r="R382" s="230">
        <f>Q382*H382</f>
        <v>0.14599999999999999</v>
      </c>
      <c r="S382" s="230">
        <v>0</v>
      </c>
      <c r="T382" s="23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2" t="s">
        <v>182</v>
      </c>
      <c r="AT382" s="232" t="s">
        <v>346</v>
      </c>
      <c r="AU382" s="232" t="s">
        <v>86</v>
      </c>
      <c r="AY382" s="18" t="s">
        <v>137</v>
      </c>
      <c r="BE382" s="233">
        <f>IF(N382="základní",J382,0)</f>
        <v>0</v>
      </c>
      <c r="BF382" s="233">
        <f>IF(N382="snížená",J382,0)</f>
        <v>0</v>
      </c>
      <c r="BG382" s="233">
        <f>IF(N382="zákl. přenesená",J382,0)</f>
        <v>0</v>
      </c>
      <c r="BH382" s="233">
        <f>IF(N382="sníž. přenesená",J382,0)</f>
        <v>0</v>
      </c>
      <c r="BI382" s="233">
        <f>IF(N382="nulová",J382,0)</f>
        <v>0</v>
      </c>
      <c r="BJ382" s="18" t="s">
        <v>84</v>
      </c>
      <c r="BK382" s="233">
        <f>ROUND(I382*H382,2)</f>
        <v>0</v>
      </c>
      <c r="BL382" s="18" t="s">
        <v>143</v>
      </c>
      <c r="BM382" s="232" t="s">
        <v>499</v>
      </c>
    </row>
    <row r="383" s="2" customFormat="1" ht="16.5" customHeight="1">
      <c r="A383" s="39"/>
      <c r="B383" s="40"/>
      <c r="C383" s="220" t="s">
        <v>500</v>
      </c>
      <c r="D383" s="220" t="s">
        <v>139</v>
      </c>
      <c r="E383" s="221" t="s">
        <v>501</v>
      </c>
      <c r="F383" s="222" t="s">
        <v>502</v>
      </c>
      <c r="G383" s="223" t="s">
        <v>166</v>
      </c>
      <c r="H383" s="224">
        <v>4</v>
      </c>
      <c r="I383" s="225"/>
      <c r="J383" s="226">
        <f>ROUND(I383*H383,2)</f>
        <v>0</v>
      </c>
      <c r="K383" s="227"/>
      <c r="L383" s="45"/>
      <c r="M383" s="228" t="s">
        <v>1</v>
      </c>
      <c r="N383" s="229" t="s">
        <v>41</v>
      </c>
      <c r="O383" s="92"/>
      <c r="P383" s="230">
        <f>O383*H383</f>
        <v>0</v>
      </c>
      <c r="Q383" s="230">
        <v>0.29221000000000003</v>
      </c>
      <c r="R383" s="230">
        <f>Q383*H383</f>
        <v>1.1688400000000001</v>
      </c>
      <c r="S383" s="230">
        <v>0</v>
      </c>
      <c r="T383" s="23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2" t="s">
        <v>143</v>
      </c>
      <c r="AT383" s="232" t="s">
        <v>139</v>
      </c>
      <c r="AU383" s="232" t="s">
        <v>86</v>
      </c>
      <c r="AY383" s="18" t="s">
        <v>137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8" t="s">
        <v>84</v>
      </c>
      <c r="BK383" s="233">
        <f>ROUND(I383*H383,2)</f>
        <v>0</v>
      </c>
      <c r="BL383" s="18" t="s">
        <v>143</v>
      </c>
      <c r="BM383" s="232" t="s">
        <v>503</v>
      </c>
    </row>
    <row r="384" s="13" customFormat="1">
      <c r="A384" s="13"/>
      <c r="B384" s="234"/>
      <c r="C384" s="235"/>
      <c r="D384" s="236" t="s">
        <v>145</v>
      </c>
      <c r="E384" s="237" t="s">
        <v>1</v>
      </c>
      <c r="F384" s="238" t="s">
        <v>325</v>
      </c>
      <c r="G384" s="235"/>
      <c r="H384" s="237" t="s">
        <v>1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145</v>
      </c>
      <c r="AU384" s="244" t="s">
        <v>86</v>
      </c>
      <c r="AV384" s="13" t="s">
        <v>84</v>
      </c>
      <c r="AW384" s="13" t="s">
        <v>32</v>
      </c>
      <c r="AX384" s="13" t="s">
        <v>76</v>
      </c>
      <c r="AY384" s="244" t="s">
        <v>137</v>
      </c>
    </row>
    <row r="385" s="14" customFormat="1">
      <c r="A385" s="14"/>
      <c r="B385" s="245"/>
      <c r="C385" s="246"/>
      <c r="D385" s="236" t="s">
        <v>145</v>
      </c>
      <c r="E385" s="247" t="s">
        <v>1</v>
      </c>
      <c r="F385" s="248" t="s">
        <v>143</v>
      </c>
      <c r="G385" s="246"/>
      <c r="H385" s="249">
        <v>4</v>
      </c>
      <c r="I385" s="250"/>
      <c r="J385" s="246"/>
      <c r="K385" s="246"/>
      <c r="L385" s="251"/>
      <c r="M385" s="252"/>
      <c r="N385" s="253"/>
      <c r="O385" s="253"/>
      <c r="P385" s="253"/>
      <c r="Q385" s="253"/>
      <c r="R385" s="253"/>
      <c r="S385" s="253"/>
      <c r="T385" s="25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5" t="s">
        <v>145</v>
      </c>
      <c r="AU385" s="255" t="s">
        <v>86</v>
      </c>
      <c r="AV385" s="14" t="s">
        <v>86</v>
      </c>
      <c r="AW385" s="14" t="s">
        <v>32</v>
      </c>
      <c r="AX385" s="14" t="s">
        <v>84</v>
      </c>
      <c r="AY385" s="255" t="s">
        <v>137</v>
      </c>
    </row>
    <row r="386" s="2" customFormat="1" ht="37.8" customHeight="1">
      <c r="A386" s="39"/>
      <c r="B386" s="40"/>
      <c r="C386" s="220" t="s">
        <v>504</v>
      </c>
      <c r="D386" s="220" t="s">
        <v>139</v>
      </c>
      <c r="E386" s="221" t="s">
        <v>505</v>
      </c>
      <c r="F386" s="222" t="s">
        <v>506</v>
      </c>
      <c r="G386" s="223" t="s">
        <v>156</v>
      </c>
      <c r="H386" s="224">
        <v>1</v>
      </c>
      <c r="I386" s="225"/>
      <c r="J386" s="226">
        <f>ROUND(I386*H386,2)</f>
        <v>0</v>
      </c>
      <c r="K386" s="227"/>
      <c r="L386" s="45"/>
      <c r="M386" s="228" t="s">
        <v>1</v>
      </c>
      <c r="N386" s="229" t="s">
        <v>41</v>
      </c>
      <c r="O386" s="92"/>
      <c r="P386" s="230">
        <f>O386*H386</f>
        <v>0</v>
      </c>
      <c r="Q386" s="230">
        <v>1.2286999999999999</v>
      </c>
      <c r="R386" s="230">
        <f>Q386*H386</f>
        <v>1.2286999999999999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143</v>
      </c>
      <c r="AT386" s="232" t="s">
        <v>139</v>
      </c>
      <c r="AU386" s="232" t="s">
        <v>86</v>
      </c>
      <c r="AY386" s="18" t="s">
        <v>137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8" t="s">
        <v>84</v>
      </c>
      <c r="BK386" s="233">
        <f>ROUND(I386*H386,2)</f>
        <v>0</v>
      </c>
      <c r="BL386" s="18" t="s">
        <v>143</v>
      </c>
      <c r="BM386" s="232" t="s">
        <v>507</v>
      </c>
    </row>
    <row r="387" s="2" customFormat="1" ht="24.15" customHeight="1">
      <c r="A387" s="39"/>
      <c r="B387" s="40"/>
      <c r="C387" s="220" t="s">
        <v>508</v>
      </c>
      <c r="D387" s="220" t="s">
        <v>139</v>
      </c>
      <c r="E387" s="221" t="s">
        <v>509</v>
      </c>
      <c r="F387" s="222" t="s">
        <v>510</v>
      </c>
      <c r="G387" s="223" t="s">
        <v>156</v>
      </c>
      <c r="H387" s="224">
        <v>1</v>
      </c>
      <c r="I387" s="225"/>
      <c r="J387" s="226">
        <f>ROUND(I387*H387,2)</f>
        <v>0</v>
      </c>
      <c r="K387" s="227"/>
      <c r="L387" s="45"/>
      <c r="M387" s="228" t="s">
        <v>1</v>
      </c>
      <c r="N387" s="229" t="s">
        <v>41</v>
      </c>
      <c r="O387" s="92"/>
      <c r="P387" s="230">
        <f>O387*H387</f>
        <v>0</v>
      </c>
      <c r="Q387" s="230">
        <v>1.2286999999999999</v>
      </c>
      <c r="R387" s="230">
        <f>Q387*H387</f>
        <v>1.2286999999999999</v>
      </c>
      <c r="S387" s="230">
        <v>0</v>
      </c>
      <c r="T387" s="231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2" t="s">
        <v>143</v>
      </c>
      <c r="AT387" s="232" t="s">
        <v>139</v>
      </c>
      <c r="AU387" s="232" t="s">
        <v>86</v>
      </c>
      <c r="AY387" s="18" t="s">
        <v>137</v>
      </c>
      <c r="BE387" s="233">
        <f>IF(N387="základní",J387,0)</f>
        <v>0</v>
      </c>
      <c r="BF387" s="233">
        <f>IF(N387="snížená",J387,0)</f>
        <v>0</v>
      </c>
      <c r="BG387" s="233">
        <f>IF(N387="zákl. přenesená",J387,0)</f>
        <v>0</v>
      </c>
      <c r="BH387" s="233">
        <f>IF(N387="sníž. přenesená",J387,0)</f>
        <v>0</v>
      </c>
      <c r="BI387" s="233">
        <f>IF(N387="nulová",J387,0)</f>
        <v>0</v>
      </c>
      <c r="BJ387" s="18" t="s">
        <v>84</v>
      </c>
      <c r="BK387" s="233">
        <f>ROUND(I387*H387,2)</f>
        <v>0</v>
      </c>
      <c r="BL387" s="18" t="s">
        <v>143</v>
      </c>
      <c r="BM387" s="232" t="s">
        <v>511</v>
      </c>
    </row>
    <row r="388" s="2" customFormat="1" ht="24.15" customHeight="1">
      <c r="A388" s="39"/>
      <c r="B388" s="40"/>
      <c r="C388" s="220" t="s">
        <v>512</v>
      </c>
      <c r="D388" s="220" t="s">
        <v>139</v>
      </c>
      <c r="E388" s="221" t="s">
        <v>513</v>
      </c>
      <c r="F388" s="222" t="s">
        <v>514</v>
      </c>
      <c r="G388" s="223" t="s">
        <v>156</v>
      </c>
      <c r="H388" s="224">
        <v>1</v>
      </c>
      <c r="I388" s="225"/>
      <c r="J388" s="226">
        <f>ROUND(I388*H388,2)</f>
        <v>0</v>
      </c>
      <c r="K388" s="227"/>
      <c r="L388" s="45"/>
      <c r="M388" s="228" t="s">
        <v>1</v>
      </c>
      <c r="N388" s="229" t="s">
        <v>41</v>
      </c>
      <c r="O388" s="92"/>
      <c r="P388" s="230">
        <f>O388*H388</f>
        <v>0</v>
      </c>
      <c r="Q388" s="230">
        <v>1.2286999999999999</v>
      </c>
      <c r="R388" s="230">
        <f>Q388*H388</f>
        <v>1.2286999999999999</v>
      </c>
      <c r="S388" s="230">
        <v>0</v>
      </c>
      <c r="T388" s="23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2" t="s">
        <v>143</v>
      </c>
      <c r="AT388" s="232" t="s">
        <v>139</v>
      </c>
      <c r="AU388" s="232" t="s">
        <v>86</v>
      </c>
      <c r="AY388" s="18" t="s">
        <v>137</v>
      </c>
      <c r="BE388" s="233">
        <f>IF(N388="základní",J388,0)</f>
        <v>0</v>
      </c>
      <c r="BF388" s="233">
        <f>IF(N388="snížená",J388,0)</f>
        <v>0</v>
      </c>
      <c r="BG388" s="233">
        <f>IF(N388="zákl. přenesená",J388,0)</f>
        <v>0</v>
      </c>
      <c r="BH388" s="233">
        <f>IF(N388="sníž. přenesená",J388,0)</f>
        <v>0</v>
      </c>
      <c r="BI388" s="233">
        <f>IF(N388="nulová",J388,0)</f>
        <v>0</v>
      </c>
      <c r="BJ388" s="18" t="s">
        <v>84</v>
      </c>
      <c r="BK388" s="233">
        <f>ROUND(I388*H388,2)</f>
        <v>0</v>
      </c>
      <c r="BL388" s="18" t="s">
        <v>143</v>
      </c>
      <c r="BM388" s="232" t="s">
        <v>515</v>
      </c>
    </row>
    <row r="389" s="2" customFormat="1" ht="24.15" customHeight="1">
      <c r="A389" s="39"/>
      <c r="B389" s="40"/>
      <c r="C389" s="220" t="s">
        <v>516</v>
      </c>
      <c r="D389" s="220" t="s">
        <v>139</v>
      </c>
      <c r="E389" s="221" t="s">
        <v>517</v>
      </c>
      <c r="F389" s="222" t="s">
        <v>518</v>
      </c>
      <c r="G389" s="223" t="s">
        <v>142</v>
      </c>
      <c r="H389" s="224">
        <v>39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41</v>
      </c>
      <c r="O389" s="92"/>
      <c r="P389" s="230">
        <f>O389*H389</f>
        <v>0</v>
      </c>
      <c r="Q389" s="230">
        <v>0.60028000000000004</v>
      </c>
      <c r="R389" s="230">
        <f>Q389*H389</f>
        <v>23.410920000000001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143</v>
      </c>
      <c r="AT389" s="232" t="s">
        <v>139</v>
      </c>
      <c r="AU389" s="232" t="s">
        <v>86</v>
      </c>
      <c r="AY389" s="18" t="s">
        <v>137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8" t="s">
        <v>84</v>
      </c>
      <c r="BK389" s="233">
        <f>ROUND(I389*H389,2)</f>
        <v>0</v>
      </c>
      <c r="BL389" s="18" t="s">
        <v>143</v>
      </c>
      <c r="BM389" s="232" t="s">
        <v>519</v>
      </c>
    </row>
    <row r="390" s="13" customFormat="1">
      <c r="A390" s="13"/>
      <c r="B390" s="234"/>
      <c r="C390" s="235"/>
      <c r="D390" s="236" t="s">
        <v>145</v>
      </c>
      <c r="E390" s="237" t="s">
        <v>1</v>
      </c>
      <c r="F390" s="238" t="s">
        <v>235</v>
      </c>
      <c r="G390" s="235"/>
      <c r="H390" s="237" t="s">
        <v>1</v>
      </c>
      <c r="I390" s="239"/>
      <c r="J390" s="235"/>
      <c r="K390" s="235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145</v>
      </c>
      <c r="AU390" s="244" t="s">
        <v>86</v>
      </c>
      <c r="AV390" s="13" t="s">
        <v>84</v>
      </c>
      <c r="AW390" s="13" t="s">
        <v>32</v>
      </c>
      <c r="AX390" s="13" t="s">
        <v>76</v>
      </c>
      <c r="AY390" s="244" t="s">
        <v>137</v>
      </c>
    </row>
    <row r="391" s="13" customFormat="1">
      <c r="A391" s="13"/>
      <c r="B391" s="234"/>
      <c r="C391" s="235"/>
      <c r="D391" s="236" t="s">
        <v>145</v>
      </c>
      <c r="E391" s="237" t="s">
        <v>1</v>
      </c>
      <c r="F391" s="238" t="s">
        <v>520</v>
      </c>
      <c r="G391" s="235"/>
      <c r="H391" s="237" t="s">
        <v>1</v>
      </c>
      <c r="I391" s="239"/>
      <c r="J391" s="235"/>
      <c r="K391" s="235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145</v>
      </c>
      <c r="AU391" s="244" t="s">
        <v>86</v>
      </c>
      <c r="AV391" s="13" t="s">
        <v>84</v>
      </c>
      <c r="AW391" s="13" t="s">
        <v>32</v>
      </c>
      <c r="AX391" s="13" t="s">
        <v>76</v>
      </c>
      <c r="AY391" s="244" t="s">
        <v>137</v>
      </c>
    </row>
    <row r="392" s="14" customFormat="1">
      <c r="A392" s="14"/>
      <c r="B392" s="245"/>
      <c r="C392" s="246"/>
      <c r="D392" s="236" t="s">
        <v>145</v>
      </c>
      <c r="E392" s="247" t="s">
        <v>1</v>
      </c>
      <c r="F392" s="248" t="s">
        <v>363</v>
      </c>
      <c r="G392" s="246"/>
      <c r="H392" s="249">
        <v>39</v>
      </c>
      <c r="I392" s="250"/>
      <c r="J392" s="246"/>
      <c r="K392" s="246"/>
      <c r="L392" s="251"/>
      <c r="M392" s="252"/>
      <c r="N392" s="253"/>
      <c r="O392" s="253"/>
      <c r="P392" s="253"/>
      <c r="Q392" s="253"/>
      <c r="R392" s="253"/>
      <c r="S392" s="253"/>
      <c r="T392" s="25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5" t="s">
        <v>145</v>
      </c>
      <c r="AU392" s="255" t="s">
        <v>86</v>
      </c>
      <c r="AV392" s="14" t="s">
        <v>86</v>
      </c>
      <c r="AW392" s="14" t="s">
        <v>32</v>
      </c>
      <c r="AX392" s="14" t="s">
        <v>84</v>
      </c>
      <c r="AY392" s="255" t="s">
        <v>137</v>
      </c>
    </row>
    <row r="393" s="2" customFormat="1" ht="33" customHeight="1">
      <c r="A393" s="39"/>
      <c r="B393" s="40"/>
      <c r="C393" s="220" t="s">
        <v>521</v>
      </c>
      <c r="D393" s="220" t="s">
        <v>139</v>
      </c>
      <c r="E393" s="221" t="s">
        <v>522</v>
      </c>
      <c r="F393" s="222" t="s">
        <v>523</v>
      </c>
      <c r="G393" s="223" t="s">
        <v>156</v>
      </c>
      <c r="H393" s="224">
        <v>1</v>
      </c>
      <c r="I393" s="225"/>
      <c r="J393" s="226">
        <f>ROUND(I393*H393,2)</f>
        <v>0</v>
      </c>
      <c r="K393" s="227"/>
      <c r="L393" s="45"/>
      <c r="M393" s="228" t="s">
        <v>1</v>
      </c>
      <c r="N393" s="229" t="s">
        <v>41</v>
      </c>
      <c r="O393" s="92"/>
      <c r="P393" s="230">
        <f>O393*H393</f>
        <v>0</v>
      </c>
      <c r="Q393" s="230">
        <v>0.072870000000000004</v>
      </c>
      <c r="R393" s="230">
        <f>Q393*H393</f>
        <v>0.072870000000000004</v>
      </c>
      <c r="S393" s="230">
        <v>0</v>
      </c>
      <c r="T393" s="23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2" t="s">
        <v>143</v>
      </c>
      <c r="AT393" s="232" t="s">
        <v>139</v>
      </c>
      <c r="AU393" s="232" t="s">
        <v>86</v>
      </c>
      <c r="AY393" s="18" t="s">
        <v>137</v>
      </c>
      <c r="BE393" s="233">
        <f>IF(N393="základní",J393,0)</f>
        <v>0</v>
      </c>
      <c r="BF393" s="233">
        <f>IF(N393="snížená",J393,0)</f>
        <v>0</v>
      </c>
      <c r="BG393" s="233">
        <f>IF(N393="zákl. přenesená",J393,0)</f>
        <v>0</v>
      </c>
      <c r="BH393" s="233">
        <f>IF(N393="sníž. přenesená",J393,0)</f>
        <v>0</v>
      </c>
      <c r="BI393" s="233">
        <f>IF(N393="nulová",J393,0)</f>
        <v>0</v>
      </c>
      <c r="BJ393" s="18" t="s">
        <v>84</v>
      </c>
      <c r="BK393" s="233">
        <f>ROUND(I393*H393,2)</f>
        <v>0</v>
      </c>
      <c r="BL393" s="18" t="s">
        <v>143</v>
      </c>
      <c r="BM393" s="232" t="s">
        <v>524</v>
      </c>
    </row>
    <row r="394" s="2" customFormat="1" ht="37.8" customHeight="1">
      <c r="A394" s="39"/>
      <c r="B394" s="40"/>
      <c r="C394" s="220" t="s">
        <v>525</v>
      </c>
      <c r="D394" s="220" t="s">
        <v>139</v>
      </c>
      <c r="E394" s="221" t="s">
        <v>526</v>
      </c>
      <c r="F394" s="222" t="s">
        <v>527</v>
      </c>
      <c r="G394" s="223" t="s">
        <v>156</v>
      </c>
      <c r="H394" s="224">
        <v>9</v>
      </c>
      <c r="I394" s="225"/>
      <c r="J394" s="226">
        <f>ROUND(I394*H394,2)</f>
        <v>0</v>
      </c>
      <c r="K394" s="227"/>
      <c r="L394" s="45"/>
      <c r="M394" s="228" t="s">
        <v>1</v>
      </c>
      <c r="N394" s="229" t="s">
        <v>41</v>
      </c>
      <c r="O394" s="92"/>
      <c r="P394" s="230">
        <f>O394*H394</f>
        <v>0</v>
      </c>
      <c r="Q394" s="230">
        <v>0.072870000000000004</v>
      </c>
      <c r="R394" s="230">
        <f>Q394*H394</f>
        <v>0.65583000000000002</v>
      </c>
      <c r="S394" s="230">
        <v>0</v>
      </c>
      <c r="T394" s="231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2" t="s">
        <v>143</v>
      </c>
      <c r="AT394" s="232" t="s">
        <v>139</v>
      </c>
      <c r="AU394" s="232" t="s">
        <v>86</v>
      </c>
      <c r="AY394" s="18" t="s">
        <v>137</v>
      </c>
      <c r="BE394" s="233">
        <f>IF(N394="základní",J394,0)</f>
        <v>0</v>
      </c>
      <c r="BF394" s="233">
        <f>IF(N394="snížená",J394,0)</f>
        <v>0</v>
      </c>
      <c r="BG394" s="233">
        <f>IF(N394="zákl. přenesená",J394,0)</f>
        <v>0</v>
      </c>
      <c r="BH394" s="233">
        <f>IF(N394="sníž. přenesená",J394,0)</f>
        <v>0</v>
      </c>
      <c r="BI394" s="233">
        <f>IF(N394="nulová",J394,0)</f>
        <v>0</v>
      </c>
      <c r="BJ394" s="18" t="s">
        <v>84</v>
      </c>
      <c r="BK394" s="233">
        <f>ROUND(I394*H394,2)</f>
        <v>0</v>
      </c>
      <c r="BL394" s="18" t="s">
        <v>143</v>
      </c>
      <c r="BM394" s="232" t="s">
        <v>528</v>
      </c>
    </row>
    <row r="395" s="2" customFormat="1" ht="37.8" customHeight="1">
      <c r="A395" s="39"/>
      <c r="B395" s="40"/>
      <c r="C395" s="220" t="s">
        <v>529</v>
      </c>
      <c r="D395" s="220" t="s">
        <v>139</v>
      </c>
      <c r="E395" s="221" t="s">
        <v>530</v>
      </c>
      <c r="F395" s="222" t="s">
        <v>531</v>
      </c>
      <c r="G395" s="223" t="s">
        <v>156</v>
      </c>
      <c r="H395" s="224">
        <v>1</v>
      </c>
      <c r="I395" s="225"/>
      <c r="J395" s="226">
        <f>ROUND(I395*H395,2)</f>
        <v>0</v>
      </c>
      <c r="K395" s="227"/>
      <c r="L395" s="45"/>
      <c r="M395" s="228" t="s">
        <v>1</v>
      </c>
      <c r="N395" s="229" t="s">
        <v>41</v>
      </c>
      <c r="O395" s="92"/>
      <c r="P395" s="230">
        <f>O395*H395</f>
        <v>0</v>
      </c>
      <c r="Q395" s="230">
        <v>0.072870000000000004</v>
      </c>
      <c r="R395" s="230">
        <f>Q395*H395</f>
        <v>0.072870000000000004</v>
      </c>
      <c r="S395" s="230">
        <v>0</v>
      </c>
      <c r="T395" s="231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2" t="s">
        <v>143</v>
      </c>
      <c r="AT395" s="232" t="s">
        <v>139</v>
      </c>
      <c r="AU395" s="232" t="s">
        <v>86</v>
      </c>
      <c r="AY395" s="18" t="s">
        <v>137</v>
      </c>
      <c r="BE395" s="233">
        <f>IF(N395="základní",J395,0)</f>
        <v>0</v>
      </c>
      <c r="BF395" s="233">
        <f>IF(N395="snížená",J395,0)</f>
        <v>0</v>
      </c>
      <c r="BG395" s="233">
        <f>IF(N395="zákl. přenesená",J395,0)</f>
        <v>0</v>
      </c>
      <c r="BH395" s="233">
        <f>IF(N395="sníž. přenesená",J395,0)</f>
        <v>0</v>
      </c>
      <c r="BI395" s="233">
        <f>IF(N395="nulová",J395,0)</f>
        <v>0</v>
      </c>
      <c r="BJ395" s="18" t="s">
        <v>84</v>
      </c>
      <c r="BK395" s="233">
        <f>ROUND(I395*H395,2)</f>
        <v>0</v>
      </c>
      <c r="BL395" s="18" t="s">
        <v>143</v>
      </c>
      <c r="BM395" s="232" t="s">
        <v>532</v>
      </c>
    </row>
    <row r="396" s="2" customFormat="1" ht="37.8" customHeight="1">
      <c r="A396" s="39"/>
      <c r="B396" s="40"/>
      <c r="C396" s="220" t="s">
        <v>533</v>
      </c>
      <c r="D396" s="220" t="s">
        <v>139</v>
      </c>
      <c r="E396" s="221" t="s">
        <v>534</v>
      </c>
      <c r="F396" s="222" t="s">
        <v>535</v>
      </c>
      <c r="G396" s="223" t="s">
        <v>156</v>
      </c>
      <c r="H396" s="224">
        <v>1</v>
      </c>
      <c r="I396" s="225"/>
      <c r="J396" s="226">
        <f>ROUND(I396*H396,2)</f>
        <v>0</v>
      </c>
      <c r="K396" s="227"/>
      <c r="L396" s="45"/>
      <c r="M396" s="228" t="s">
        <v>1</v>
      </c>
      <c r="N396" s="229" t="s">
        <v>41</v>
      </c>
      <c r="O396" s="92"/>
      <c r="P396" s="230">
        <f>O396*H396</f>
        <v>0</v>
      </c>
      <c r="Q396" s="230">
        <v>0.072870000000000004</v>
      </c>
      <c r="R396" s="230">
        <f>Q396*H396</f>
        <v>0.072870000000000004</v>
      </c>
      <c r="S396" s="230">
        <v>0</v>
      </c>
      <c r="T396" s="231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2" t="s">
        <v>143</v>
      </c>
      <c r="AT396" s="232" t="s">
        <v>139</v>
      </c>
      <c r="AU396" s="232" t="s">
        <v>86</v>
      </c>
      <c r="AY396" s="18" t="s">
        <v>137</v>
      </c>
      <c r="BE396" s="233">
        <f>IF(N396="základní",J396,0)</f>
        <v>0</v>
      </c>
      <c r="BF396" s="233">
        <f>IF(N396="snížená",J396,0)</f>
        <v>0</v>
      </c>
      <c r="BG396" s="233">
        <f>IF(N396="zákl. přenesená",J396,0)</f>
        <v>0</v>
      </c>
      <c r="BH396" s="233">
        <f>IF(N396="sníž. přenesená",J396,0)</f>
        <v>0</v>
      </c>
      <c r="BI396" s="233">
        <f>IF(N396="nulová",J396,0)</f>
        <v>0</v>
      </c>
      <c r="BJ396" s="18" t="s">
        <v>84</v>
      </c>
      <c r="BK396" s="233">
        <f>ROUND(I396*H396,2)</f>
        <v>0</v>
      </c>
      <c r="BL396" s="18" t="s">
        <v>143</v>
      </c>
      <c r="BM396" s="232" t="s">
        <v>536</v>
      </c>
    </row>
    <row r="397" s="2" customFormat="1" ht="37.8" customHeight="1">
      <c r="A397" s="39"/>
      <c r="B397" s="40"/>
      <c r="C397" s="220" t="s">
        <v>537</v>
      </c>
      <c r="D397" s="220" t="s">
        <v>139</v>
      </c>
      <c r="E397" s="221" t="s">
        <v>538</v>
      </c>
      <c r="F397" s="222" t="s">
        <v>539</v>
      </c>
      <c r="G397" s="223" t="s">
        <v>156</v>
      </c>
      <c r="H397" s="224">
        <v>2</v>
      </c>
      <c r="I397" s="225"/>
      <c r="J397" s="226">
        <f>ROUND(I397*H397,2)</f>
        <v>0</v>
      </c>
      <c r="K397" s="227"/>
      <c r="L397" s="45"/>
      <c r="M397" s="228" t="s">
        <v>1</v>
      </c>
      <c r="N397" s="229" t="s">
        <v>41</v>
      </c>
      <c r="O397" s="92"/>
      <c r="P397" s="230">
        <f>O397*H397</f>
        <v>0</v>
      </c>
      <c r="Q397" s="230">
        <v>0.00051999999999999995</v>
      </c>
      <c r="R397" s="230">
        <f>Q397*H397</f>
        <v>0.0010399999999999999</v>
      </c>
      <c r="S397" s="230">
        <v>0</v>
      </c>
      <c r="T397" s="23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2" t="s">
        <v>143</v>
      </c>
      <c r="AT397" s="232" t="s">
        <v>139</v>
      </c>
      <c r="AU397" s="232" t="s">
        <v>86</v>
      </c>
      <c r="AY397" s="18" t="s">
        <v>137</v>
      </c>
      <c r="BE397" s="233">
        <f>IF(N397="základní",J397,0)</f>
        <v>0</v>
      </c>
      <c r="BF397" s="233">
        <f>IF(N397="snížená",J397,0)</f>
        <v>0</v>
      </c>
      <c r="BG397" s="233">
        <f>IF(N397="zákl. přenesená",J397,0)</f>
        <v>0</v>
      </c>
      <c r="BH397" s="233">
        <f>IF(N397="sníž. přenesená",J397,0)</f>
        <v>0</v>
      </c>
      <c r="BI397" s="233">
        <f>IF(N397="nulová",J397,0)</f>
        <v>0</v>
      </c>
      <c r="BJ397" s="18" t="s">
        <v>84</v>
      </c>
      <c r="BK397" s="233">
        <f>ROUND(I397*H397,2)</f>
        <v>0</v>
      </c>
      <c r="BL397" s="18" t="s">
        <v>143</v>
      </c>
      <c r="BM397" s="232" t="s">
        <v>540</v>
      </c>
    </row>
    <row r="398" s="2" customFormat="1" ht="24.15" customHeight="1">
      <c r="A398" s="39"/>
      <c r="B398" s="40"/>
      <c r="C398" s="220" t="s">
        <v>541</v>
      </c>
      <c r="D398" s="220" t="s">
        <v>139</v>
      </c>
      <c r="E398" s="221" t="s">
        <v>542</v>
      </c>
      <c r="F398" s="222" t="s">
        <v>543</v>
      </c>
      <c r="G398" s="223" t="s">
        <v>156</v>
      </c>
      <c r="H398" s="224">
        <v>2</v>
      </c>
      <c r="I398" s="225"/>
      <c r="J398" s="226">
        <f>ROUND(I398*H398,2)</f>
        <v>0</v>
      </c>
      <c r="K398" s="227"/>
      <c r="L398" s="45"/>
      <c r="M398" s="228" t="s">
        <v>1</v>
      </c>
      <c r="N398" s="229" t="s">
        <v>41</v>
      </c>
      <c r="O398" s="92"/>
      <c r="P398" s="230">
        <f>O398*H398</f>
        <v>0</v>
      </c>
      <c r="Q398" s="230">
        <v>0.00077999999999999999</v>
      </c>
      <c r="R398" s="230">
        <f>Q398*H398</f>
        <v>0.00156</v>
      </c>
      <c r="S398" s="230">
        <v>0</v>
      </c>
      <c r="T398" s="231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2" t="s">
        <v>143</v>
      </c>
      <c r="AT398" s="232" t="s">
        <v>139</v>
      </c>
      <c r="AU398" s="232" t="s">
        <v>86</v>
      </c>
      <c r="AY398" s="18" t="s">
        <v>137</v>
      </c>
      <c r="BE398" s="233">
        <f>IF(N398="základní",J398,0)</f>
        <v>0</v>
      </c>
      <c r="BF398" s="233">
        <f>IF(N398="snížená",J398,0)</f>
        <v>0</v>
      </c>
      <c r="BG398" s="233">
        <f>IF(N398="zákl. přenesená",J398,0)</f>
        <v>0</v>
      </c>
      <c r="BH398" s="233">
        <f>IF(N398="sníž. přenesená",J398,0)</f>
        <v>0</v>
      </c>
      <c r="BI398" s="233">
        <f>IF(N398="nulová",J398,0)</f>
        <v>0</v>
      </c>
      <c r="BJ398" s="18" t="s">
        <v>84</v>
      </c>
      <c r="BK398" s="233">
        <f>ROUND(I398*H398,2)</f>
        <v>0</v>
      </c>
      <c r="BL398" s="18" t="s">
        <v>143</v>
      </c>
      <c r="BM398" s="232" t="s">
        <v>544</v>
      </c>
    </row>
    <row r="399" s="2" customFormat="1" ht="16.5" customHeight="1">
      <c r="A399" s="39"/>
      <c r="B399" s="40"/>
      <c r="C399" s="220" t="s">
        <v>545</v>
      </c>
      <c r="D399" s="220" t="s">
        <v>139</v>
      </c>
      <c r="E399" s="221" t="s">
        <v>546</v>
      </c>
      <c r="F399" s="222" t="s">
        <v>547</v>
      </c>
      <c r="G399" s="223" t="s">
        <v>142</v>
      </c>
      <c r="H399" s="224">
        <v>1000</v>
      </c>
      <c r="I399" s="225"/>
      <c r="J399" s="226">
        <f>ROUND(I399*H399,2)</f>
        <v>0</v>
      </c>
      <c r="K399" s="227"/>
      <c r="L399" s="45"/>
      <c r="M399" s="228" t="s">
        <v>1</v>
      </c>
      <c r="N399" s="229" t="s">
        <v>41</v>
      </c>
      <c r="O399" s="92"/>
      <c r="P399" s="230">
        <f>O399*H399</f>
        <v>0</v>
      </c>
      <c r="Q399" s="230">
        <v>0</v>
      </c>
      <c r="R399" s="230">
        <f>Q399*H399</f>
        <v>0</v>
      </c>
      <c r="S399" s="230">
        <v>0.01</v>
      </c>
      <c r="T399" s="231">
        <f>S399*H399</f>
        <v>10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2" t="s">
        <v>143</v>
      </c>
      <c r="AT399" s="232" t="s">
        <v>139</v>
      </c>
      <c r="AU399" s="232" t="s">
        <v>86</v>
      </c>
      <c r="AY399" s="18" t="s">
        <v>137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8" t="s">
        <v>84</v>
      </c>
      <c r="BK399" s="233">
        <f>ROUND(I399*H399,2)</f>
        <v>0</v>
      </c>
      <c r="BL399" s="18" t="s">
        <v>143</v>
      </c>
      <c r="BM399" s="232" t="s">
        <v>548</v>
      </c>
    </row>
    <row r="400" s="13" customFormat="1">
      <c r="A400" s="13"/>
      <c r="B400" s="234"/>
      <c r="C400" s="235"/>
      <c r="D400" s="236" t="s">
        <v>145</v>
      </c>
      <c r="E400" s="237" t="s">
        <v>1</v>
      </c>
      <c r="F400" s="238" t="s">
        <v>549</v>
      </c>
      <c r="G400" s="235"/>
      <c r="H400" s="237" t="s">
        <v>1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145</v>
      </c>
      <c r="AU400" s="244" t="s">
        <v>86</v>
      </c>
      <c r="AV400" s="13" t="s">
        <v>84</v>
      </c>
      <c r="AW400" s="13" t="s">
        <v>32</v>
      </c>
      <c r="AX400" s="13" t="s">
        <v>76</v>
      </c>
      <c r="AY400" s="244" t="s">
        <v>137</v>
      </c>
    </row>
    <row r="401" s="14" customFormat="1">
      <c r="A401" s="14"/>
      <c r="B401" s="245"/>
      <c r="C401" s="246"/>
      <c r="D401" s="236" t="s">
        <v>145</v>
      </c>
      <c r="E401" s="247" t="s">
        <v>1</v>
      </c>
      <c r="F401" s="248" t="s">
        <v>550</v>
      </c>
      <c r="G401" s="246"/>
      <c r="H401" s="249">
        <v>1000</v>
      </c>
      <c r="I401" s="250"/>
      <c r="J401" s="246"/>
      <c r="K401" s="246"/>
      <c r="L401" s="251"/>
      <c r="M401" s="252"/>
      <c r="N401" s="253"/>
      <c r="O401" s="253"/>
      <c r="P401" s="253"/>
      <c r="Q401" s="253"/>
      <c r="R401" s="253"/>
      <c r="S401" s="253"/>
      <c r="T401" s="25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5" t="s">
        <v>145</v>
      </c>
      <c r="AU401" s="255" t="s">
        <v>86</v>
      </c>
      <c r="AV401" s="14" t="s">
        <v>86</v>
      </c>
      <c r="AW401" s="14" t="s">
        <v>32</v>
      </c>
      <c r="AX401" s="14" t="s">
        <v>84</v>
      </c>
      <c r="AY401" s="255" t="s">
        <v>137</v>
      </c>
    </row>
    <row r="402" s="2" customFormat="1" ht="24.15" customHeight="1">
      <c r="A402" s="39"/>
      <c r="B402" s="40"/>
      <c r="C402" s="220" t="s">
        <v>551</v>
      </c>
      <c r="D402" s="220" t="s">
        <v>139</v>
      </c>
      <c r="E402" s="221" t="s">
        <v>552</v>
      </c>
      <c r="F402" s="222" t="s">
        <v>553</v>
      </c>
      <c r="G402" s="223" t="s">
        <v>156</v>
      </c>
      <c r="H402" s="224">
        <v>116</v>
      </c>
      <c r="I402" s="225"/>
      <c r="J402" s="226">
        <f>ROUND(I402*H402,2)</f>
        <v>0</v>
      </c>
      <c r="K402" s="227"/>
      <c r="L402" s="45"/>
      <c r="M402" s="228" t="s">
        <v>1</v>
      </c>
      <c r="N402" s="229" t="s">
        <v>41</v>
      </c>
      <c r="O402" s="92"/>
      <c r="P402" s="230">
        <f>O402*H402</f>
        <v>0</v>
      </c>
      <c r="Q402" s="230">
        <v>1.0000000000000001E-05</v>
      </c>
      <c r="R402" s="230">
        <f>Q402*H402</f>
        <v>0.00116</v>
      </c>
      <c r="S402" s="230">
        <v>0</v>
      </c>
      <c r="T402" s="23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2" t="s">
        <v>143</v>
      </c>
      <c r="AT402" s="232" t="s">
        <v>139</v>
      </c>
      <c r="AU402" s="232" t="s">
        <v>86</v>
      </c>
      <c r="AY402" s="18" t="s">
        <v>137</v>
      </c>
      <c r="BE402" s="233">
        <f>IF(N402="základní",J402,0)</f>
        <v>0</v>
      </c>
      <c r="BF402" s="233">
        <f>IF(N402="snížená",J402,0)</f>
        <v>0</v>
      </c>
      <c r="BG402" s="233">
        <f>IF(N402="zákl. přenesená",J402,0)</f>
        <v>0</v>
      </c>
      <c r="BH402" s="233">
        <f>IF(N402="sníž. přenesená",J402,0)</f>
        <v>0</v>
      </c>
      <c r="BI402" s="233">
        <f>IF(N402="nulová",J402,0)</f>
        <v>0</v>
      </c>
      <c r="BJ402" s="18" t="s">
        <v>84</v>
      </c>
      <c r="BK402" s="233">
        <f>ROUND(I402*H402,2)</f>
        <v>0</v>
      </c>
      <c r="BL402" s="18" t="s">
        <v>143</v>
      </c>
      <c r="BM402" s="232" t="s">
        <v>554</v>
      </c>
    </row>
    <row r="403" s="13" customFormat="1">
      <c r="A403" s="13"/>
      <c r="B403" s="234"/>
      <c r="C403" s="235"/>
      <c r="D403" s="236" t="s">
        <v>145</v>
      </c>
      <c r="E403" s="237" t="s">
        <v>1</v>
      </c>
      <c r="F403" s="238" t="s">
        <v>555</v>
      </c>
      <c r="G403" s="235"/>
      <c r="H403" s="237" t="s">
        <v>1</v>
      </c>
      <c r="I403" s="239"/>
      <c r="J403" s="235"/>
      <c r="K403" s="235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145</v>
      </c>
      <c r="AU403" s="244" t="s">
        <v>86</v>
      </c>
      <c r="AV403" s="13" t="s">
        <v>84</v>
      </c>
      <c r="AW403" s="13" t="s">
        <v>32</v>
      </c>
      <c r="AX403" s="13" t="s">
        <v>76</v>
      </c>
      <c r="AY403" s="244" t="s">
        <v>137</v>
      </c>
    </row>
    <row r="404" s="14" customFormat="1">
      <c r="A404" s="14"/>
      <c r="B404" s="245"/>
      <c r="C404" s="246"/>
      <c r="D404" s="236" t="s">
        <v>145</v>
      </c>
      <c r="E404" s="247" t="s">
        <v>1</v>
      </c>
      <c r="F404" s="248" t="s">
        <v>556</v>
      </c>
      <c r="G404" s="246"/>
      <c r="H404" s="249">
        <v>116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145</v>
      </c>
      <c r="AU404" s="255" t="s">
        <v>86</v>
      </c>
      <c r="AV404" s="14" t="s">
        <v>86</v>
      </c>
      <c r="AW404" s="14" t="s">
        <v>32</v>
      </c>
      <c r="AX404" s="14" t="s">
        <v>84</v>
      </c>
      <c r="AY404" s="255" t="s">
        <v>137</v>
      </c>
    </row>
    <row r="405" s="2" customFormat="1" ht="24.15" customHeight="1">
      <c r="A405" s="39"/>
      <c r="B405" s="40"/>
      <c r="C405" s="220" t="s">
        <v>557</v>
      </c>
      <c r="D405" s="220" t="s">
        <v>139</v>
      </c>
      <c r="E405" s="221" t="s">
        <v>558</v>
      </c>
      <c r="F405" s="222" t="s">
        <v>559</v>
      </c>
      <c r="G405" s="223" t="s">
        <v>156</v>
      </c>
      <c r="H405" s="224">
        <v>116</v>
      </c>
      <c r="I405" s="225"/>
      <c r="J405" s="226">
        <f>ROUND(I405*H405,2)</f>
        <v>0</v>
      </c>
      <c r="K405" s="227"/>
      <c r="L405" s="45"/>
      <c r="M405" s="228" t="s">
        <v>1</v>
      </c>
      <c r="N405" s="229" t="s">
        <v>41</v>
      </c>
      <c r="O405" s="92"/>
      <c r="P405" s="230">
        <f>O405*H405</f>
        <v>0</v>
      </c>
      <c r="Q405" s="230">
        <v>0.00010000000000000001</v>
      </c>
      <c r="R405" s="230">
        <f>Q405*H405</f>
        <v>0.011600000000000001</v>
      </c>
      <c r="S405" s="230">
        <v>0</v>
      </c>
      <c r="T405" s="231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2" t="s">
        <v>143</v>
      </c>
      <c r="AT405" s="232" t="s">
        <v>139</v>
      </c>
      <c r="AU405" s="232" t="s">
        <v>86</v>
      </c>
      <c r="AY405" s="18" t="s">
        <v>137</v>
      </c>
      <c r="BE405" s="233">
        <f>IF(N405="základní",J405,0)</f>
        <v>0</v>
      </c>
      <c r="BF405" s="233">
        <f>IF(N405="snížená",J405,0)</f>
        <v>0</v>
      </c>
      <c r="BG405" s="233">
        <f>IF(N405="zákl. přenesená",J405,0)</f>
        <v>0</v>
      </c>
      <c r="BH405" s="233">
        <f>IF(N405="sníž. přenesená",J405,0)</f>
        <v>0</v>
      </c>
      <c r="BI405" s="233">
        <f>IF(N405="nulová",J405,0)</f>
        <v>0</v>
      </c>
      <c r="BJ405" s="18" t="s">
        <v>84</v>
      </c>
      <c r="BK405" s="233">
        <f>ROUND(I405*H405,2)</f>
        <v>0</v>
      </c>
      <c r="BL405" s="18" t="s">
        <v>143</v>
      </c>
      <c r="BM405" s="232" t="s">
        <v>560</v>
      </c>
    </row>
    <row r="406" s="13" customFormat="1">
      <c r="A406" s="13"/>
      <c r="B406" s="234"/>
      <c r="C406" s="235"/>
      <c r="D406" s="236" t="s">
        <v>145</v>
      </c>
      <c r="E406" s="237" t="s">
        <v>1</v>
      </c>
      <c r="F406" s="238" t="s">
        <v>555</v>
      </c>
      <c r="G406" s="235"/>
      <c r="H406" s="237" t="s">
        <v>1</v>
      </c>
      <c r="I406" s="239"/>
      <c r="J406" s="235"/>
      <c r="K406" s="235"/>
      <c r="L406" s="240"/>
      <c r="M406" s="241"/>
      <c r="N406" s="242"/>
      <c r="O406" s="242"/>
      <c r="P406" s="242"/>
      <c r="Q406" s="242"/>
      <c r="R406" s="242"/>
      <c r="S406" s="242"/>
      <c r="T406" s="24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4" t="s">
        <v>145</v>
      </c>
      <c r="AU406" s="244" t="s">
        <v>86</v>
      </c>
      <c r="AV406" s="13" t="s">
        <v>84</v>
      </c>
      <c r="AW406" s="13" t="s">
        <v>32</v>
      </c>
      <c r="AX406" s="13" t="s">
        <v>76</v>
      </c>
      <c r="AY406" s="244" t="s">
        <v>137</v>
      </c>
    </row>
    <row r="407" s="14" customFormat="1">
      <c r="A407" s="14"/>
      <c r="B407" s="245"/>
      <c r="C407" s="246"/>
      <c r="D407" s="236" t="s">
        <v>145</v>
      </c>
      <c r="E407" s="247" t="s">
        <v>1</v>
      </c>
      <c r="F407" s="248" t="s">
        <v>556</v>
      </c>
      <c r="G407" s="246"/>
      <c r="H407" s="249">
        <v>116</v>
      </c>
      <c r="I407" s="250"/>
      <c r="J407" s="246"/>
      <c r="K407" s="246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145</v>
      </c>
      <c r="AU407" s="255" t="s">
        <v>86</v>
      </c>
      <c r="AV407" s="14" t="s">
        <v>86</v>
      </c>
      <c r="AW407" s="14" t="s">
        <v>32</v>
      </c>
      <c r="AX407" s="14" t="s">
        <v>84</v>
      </c>
      <c r="AY407" s="255" t="s">
        <v>137</v>
      </c>
    </row>
    <row r="408" s="2" customFormat="1" ht="24.15" customHeight="1">
      <c r="A408" s="39"/>
      <c r="B408" s="40"/>
      <c r="C408" s="220" t="s">
        <v>561</v>
      </c>
      <c r="D408" s="220" t="s">
        <v>139</v>
      </c>
      <c r="E408" s="221" t="s">
        <v>562</v>
      </c>
      <c r="F408" s="222" t="s">
        <v>563</v>
      </c>
      <c r="G408" s="223" t="s">
        <v>142</v>
      </c>
      <c r="H408" s="224">
        <v>2.2400000000000002</v>
      </c>
      <c r="I408" s="225"/>
      <c r="J408" s="226">
        <f>ROUND(I408*H408,2)</f>
        <v>0</v>
      </c>
      <c r="K408" s="227"/>
      <c r="L408" s="45"/>
      <c r="M408" s="228" t="s">
        <v>1</v>
      </c>
      <c r="N408" s="229" t="s">
        <v>41</v>
      </c>
      <c r="O408" s="92"/>
      <c r="P408" s="230">
        <f>O408*H408</f>
        <v>0</v>
      </c>
      <c r="Q408" s="230">
        <v>0</v>
      </c>
      <c r="R408" s="230">
        <f>Q408*H408</f>
        <v>0</v>
      </c>
      <c r="S408" s="230">
        <v>0</v>
      </c>
      <c r="T408" s="231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2" t="s">
        <v>143</v>
      </c>
      <c r="AT408" s="232" t="s">
        <v>139</v>
      </c>
      <c r="AU408" s="232" t="s">
        <v>86</v>
      </c>
      <c r="AY408" s="18" t="s">
        <v>137</v>
      </c>
      <c r="BE408" s="233">
        <f>IF(N408="základní",J408,0)</f>
        <v>0</v>
      </c>
      <c r="BF408" s="233">
        <f>IF(N408="snížená",J408,0)</f>
        <v>0</v>
      </c>
      <c r="BG408" s="233">
        <f>IF(N408="zákl. přenesená",J408,0)</f>
        <v>0</v>
      </c>
      <c r="BH408" s="233">
        <f>IF(N408="sníž. přenesená",J408,0)</f>
        <v>0</v>
      </c>
      <c r="BI408" s="233">
        <f>IF(N408="nulová",J408,0)</f>
        <v>0</v>
      </c>
      <c r="BJ408" s="18" t="s">
        <v>84</v>
      </c>
      <c r="BK408" s="233">
        <f>ROUND(I408*H408,2)</f>
        <v>0</v>
      </c>
      <c r="BL408" s="18" t="s">
        <v>143</v>
      </c>
      <c r="BM408" s="232" t="s">
        <v>564</v>
      </c>
    </row>
    <row r="409" s="14" customFormat="1">
      <c r="A409" s="14"/>
      <c r="B409" s="245"/>
      <c r="C409" s="246"/>
      <c r="D409" s="236" t="s">
        <v>145</v>
      </c>
      <c r="E409" s="247" t="s">
        <v>1</v>
      </c>
      <c r="F409" s="248" t="s">
        <v>565</v>
      </c>
      <c r="G409" s="246"/>
      <c r="H409" s="249">
        <v>2.2400000000000002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5" t="s">
        <v>145</v>
      </c>
      <c r="AU409" s="255" t="s">
        <v>86</v>
      </c>
      <c r="AV409" s="14" t="s">
        <v>86</v>
      </c>
      <c r="AW409" s="14" t="s">
        <v>32</v>
      </c>
      <c r="AX409" s="14" t="s">
        <v>84</v>
      </c>
      <c r="AY409" s="255" t="s">
        <v>137</v>
      </c>
    </row>
    <row r="410" s="12" customFormat="1" ht="22.8" customHeight="1">
      <c r="A410" s="12"/>
      <c r="B410" s="204"/>
      <c r="C410" s="205"/>
      <c r="D410" s="206" t="s">
        <v>75</v>
      </c>
      <c r="E410" s="218" t="s">
        <v>566</v>
      </c>
      <c r="F410" s="218" t="s">
        <v>567</v>
      </c>
      <c r="G410" s="205"/>
      <c r="H410" s="205"/>
      <c r="I410" s="208"/>
      <c r="J410" s="219">
        <f>BK410</f>
        <v>0</v>
      </c>
      <c r="K410" s="205"/>
      <c r="L410" s="210"/>
      <c r="M410" s="211"/>
      <c r="N410" s="212"/>
      <c r="O410" s="212"/>
      <c r="P410" s="213">
        <f>SUM(P411:P421)</f>
        <v>0</v>
      </c>
      <c r="Q410" s="212"/>
      <c r="R410" s="213">
        <f>SUM(R411:R421)</f>
        <v>0</v>
      </c>
      <c r="S410" s="212"/>
      <c r="T410" s="214">
        <f>SUM(T411:T421)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15" t="s">
        <v>84</v>
      </c>
      <c r="AT410" s="216" t="s">
        <v>75</v>
      </c>
      <c r="AU410" s="216" t="s">
        <v>84</v>
      </c>
      <c r="AY410" s="215" t="s">
        <v>137</v>
      </c>
      <c r="BK410" s="217">
        <f>SUM(BK411:BK421)</f>
        <v>0</v>
      </c>
    </row>
    <row r="411" s="2" customFormat="1" ht="33" customHeight="1">
      <c r="A411" s="39"/>
      <c r="B411" s="40"/>
      <c r="C411" s="220" t="s">
        <v>568</v>
      </c>
      <c r="D411" s="220" t="s">
        <v>139</v>
      </c>
      <c r="E411" s="221" t="s">
        <v>569</v>
      </c>
      <c r="F411" s="222" t="s">
        <v>570</v>
      </c>
      <c r="G411" s="223" t="s">
        <v>254</v>
      </c>
      <c r="H411" s="224">
        <v>2</v>
      </c>
      <c r="I411" s="225"/>
      <c r="J411" s="226">
        <f>ROUND(I411*H411,2)</f>
        <v>0</v>
      </c>
      <c r="K411" s="227"/>
      <c r="L411" s="45"/>
      <c r="M411" s="228" t="s">
        <v>1</v>
      </c>
      <c r="N411" s="229" t="s">
        <v>41</v>
      </c>
      <c r="O411" s="92"/>
      <c r="P411" s="230">
        <f>O411*H411</f>
        <v>0</v>
      </c>
      <c r="Q411" s="230">
        <v>0</v>
      </c>
      <c r="R411" s="230">
        <f>Q411*H411</f>
        <v>0</v>
      </c>
      <c r="S411" s="230">
        <v>0</v>
      </c>
      <c r="T411" s="23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2" t="s">
        <v>143</v>
      </c>
      <c r="AT411" s="232" t="s">
        <v>139</v>
      </c>
      <c r="AU411" s="232" t="s">
        <v>86</v>
      </c>
      <c r="AY411" s="18" t="s">
        <v>137</v>
      </c>
      <c r="BE411" s="233">
        <f>IF(N411="základní",J411,0)</f>
        <v>0</v>
      </c>
      <c r="BF411" s="233">
        <f>IF(N411="snížená",J411,0)</f>
        <v>0</v>
      </c>
      <c r="BG411" s="233">
        <f>IF(N411="zákl. přenesená",J411,0)</f>
        <v>0</v>
      </c>
      <c r="BH411" s="233">
        <f>IF(N411="sníž. přenesená",J411,0)</f>
        <v>0</v>
      </c>
      <c r="BI411" s="233">
        <f>IF(N411="nulová",J411,0)</f>
        <v>0</v>
      </c>
      <c r="BJ411" s="18" t="s">
        <v>84</v>
      </c>
      <c r="BK411" s="233">
        <f>ROUND(I411*H411,2)</f>
        <v>0</v>
      </c>
      <c r="BL411" s="18" t="s">
        <v>143</v>
      </c>
      <c r="BM411" s="232" t="s">
        <v>571</v>
      </c>
    </row>
    <row r="412" s="13" customFormat="1">
      <c r="A412" s="13"/>
      <c r="B412" s="234"/>
      <c r="C412" s="235"/>
      <c r="D412" s="236" t="s">
        <v>145</v>
      </c>
      <c r="E412" s="237" t="s">
        <v>1</v>
      </c>
      <c r="F412" s="238" t="s">
        <v>572</v>
      </c>
      <c r="G412" s="235"/>
      <c r="H412" s="237" t="s">
        <v>1</v>
      </c>
      <c r="I412" s="239"/>
      <c r="J412" s="235"/>
      <c r="K412" s="235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145</v>
      </c>
      <c r="AU412" s="244" t="s">
        <v>86</v>
      </c>
      <c r="AV412" s="13" t="s">
        <v>84</v>
      </c>
      <c r="AW412" s="13" t="s">
        <v>32</v>
      </c>
      <c r="AX412" s="13" t="s">
        <v>76</v>
      </c>
      <c r="AY412" s="244" t="s">
        <v>137</v>
      </c>
    </row>
    <row r="413" s="14" customFormat="1">
      <c r="A413" s="14"/>
      <c r="B413" s="245"/>
      <c r="C413" s="246"/>
      <c r="D413" s="236" t="s">
        <v>145</v>
      </c>
      <c r="E413" s="247" t="s">
        <v>1</v>
      </c>
      <c r="F413" s="248" t="s">
        <v>86</v>
      </c>
      <c r="G413" s="246"/>
      <c r="H413" s="249">
        <v>2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5" t="s">
        <v>145</v>
      </c>
      <c r="AU413" s="255" t="s">
        <v>86</v>
      </c>
      <c r="AV413" s="14" t="s">
        <v>86</v>
      </c>
      <c r="AW413" s="14" t="s">
        <v>32</v>
      </c>
      <c r="AX413" s="14" t="s">
        <v>84</v>
      </c>
      <c r="AY413" s="255" t="s">
        <v>137</v>
      </c>
    </row>
    <row r="414" s="2" customFormat="1" ht="21.75" customHeight="1">
      <c r="A414" s="39"/>
      <c r="B414" s="40"/>
      <c r="C414" s="220" t="s">
        <v>573</v>
      </c>
      <c r="D414" s="220" t="s">
        <v>139</v>
      </c>
      <c r="E414" s="221" t="s">
        <v>574</v>
      </c>
      <c r="F414" s="222" t="s">
        <v>575</v>
      </c>
      <c r="G414" s="223" t="s">
        <v>254</v>
      </c>
      <c r="H414" s="224">
        <v>2</v>
      </c>
      <c r="I414" s="225"/>
      <c r="J414" s="226">
        <f>ROUND(I414*H414,2)</f>
        <v>0</v>
      </c>
      <c r="K414" s="227"/>
      <c r="L414" s="45"/>
      <c r="M414" s="228" t="s">
        <v>1</v>
      </c>
      <c r="N414" s="229" t="s">
        <v>41</v>
      </c>
      <c r="O414" s="92"/>
      <c r="P414" s="230">
        <f>O414*H414</f>
        <v>0</v>
      </c>
      <c r="Q414" s="230">
        <v>0</v>
      </c>
      <c r="R414" s="230">
        <f>Q414*H414</f>
        <v>0</v>
      </c>
      <c r="S414" s="230">
        <v>0</v>
      </c>
      <c r="T414" s="231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2" t="s">
        <v>143</v>
      </c>
      <c r="AT414" s="232" t="s">
        <v>139</v>
      </c>
      <c r="AU414" s="232" t="s">
        <v>86</v>
      </c>
      <c r="AY414" s="18" t="s">
        <v>137</v>
      </c>
      <c r="BE414" s="233">
        <f>IF(N414="základní",J414,0)</f>
        <v>0</v>
      </c>
      <c r="BF414" s="233">
        <f>IF(N414="snížená",J414,0)</f>
        <v>0</v>
      </c>
      <c r="BG414" s="233">
        <f>IF(N414="zákl. přenesená",J414,0)</f>
        <v>0</v>
      </c>
      <c r="BH414" s="233">
        <f>IF(N414="sníž. přenesená",J414,0)</f>
        <v>0</v>
      </c>
      <c r="BI414" s="233">
        <f>IF(N414="nulová",J414,0)</f>
        <v>0</v>
      </c>
      <c r="BJ414" s="18" t="s">
        <v>84</v>
      </c>
      <c r="BK414" s="233">
        <f>ROUND(I414*H414,2)</f>
        <v>0</v>
      </c>
      <c r="BL414" s="18" t="s">
        <v>143</v>
      </c>
      <c r="BM414" s="232" t="s">
        <v>576</v>
      </c>
    </row>
    <row r="415" s="13" customFormat="1">
      <c r="A415" s="13"/>
      <c r="B415" s="234"/>
      <c r="C415" s="235"/>
      <c r="D415" s="236" t="s">
        <v>145</v>
      </c>
      <c r="E415" s="237" t="s">
        <v>1</v>
      </c>
      <c r="F415" s="238" t="s">
        <v>572</v>
      </c>
      <c r="G415" s="235"/>
      <c r="H415" s="237" t="s">
        <v>1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145</v>
      </c>
      <c r="AU415" s="244" t="s">
        <v>86</v>
      </c>
      <c r="AV415" s="13" t="s">
        <v>84</v>
      </c>
      <c r="AW415" s="13" t="s">
        <v>32</v>
      </c>
      <c r="AX415" s="13" t="s">
        <v>76</v>
      </c>
      <c r="AY415" s="244" t="s">
        <v>137</v>
      </c>
    </row>
    <row r="416" s="14" customFormat="1">
      <c r="A416" s="14"/>
      <c r="B416" s="245"/>
      <c r="C416" s="246"/>
      <c r="D416" s="236" t="s">
        <v>145</v>
      </c>
      <c r="E416" s="247" t="s">
        <v>1</v>
      </c>
      <c r="F416" s="248" t="s">
        <v>86</v>
      </c>
      <c r="G416" s="246"/>
      <c r="H416" s="249">
        <v>2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145</v>
      </c>
      <c r="AU416" s="255" t="s">
        <v>86</v>
      </c>
      <c r="AV416" s="14" t="s">
        <v>86</v>
      </c>
      <c r="AW416" s="14" t="s">
        <v>32</v>
      </c>
      <c r="AX416" s="14" t="s">
        <v>84</v>
      </c>
      <c r="AY416" s="255" t="s">
        <v>137</v>
      </c>
    </row>
    <row r="417" s="2" customFormat="1" ht="24.15" customHeight="1">
      <c r="A417" s="39"/>
      <c r="B417" s="40"/>
      <c r="C417" s="220" t="s">
        <v>577</v>
      </c>
      <c r="D417" s="220" t="s">
        <v>139</v>
      </c>
      <c r="E417" s="221" t="s">
        <v>578</v>
      </c>
      <c r="F417" s="222" t="s">
        <v>579</v>
      </c>
      <c r="G417" s="223" t="s">
        <v>254</v>
      </c>
      <c r="H417" s="224">
        <v>18</v>
      </c>
      <c r="I417" s="225"/>
      <c r="J417" s="226">
        <f>ROUND(I417*H417,2)</f>
        <v>0</v>
      </c>
      <c r="K417" s="227"/>
      <c r="L417" s="45"/>
      <c r="M417" s="228" t="s">
        <v>1</v>
      </c>
      <c r="N417" s="229" t="s">
        <v>41</v>
      </c>
      <c r="O417" s="92"/>
      <c r="P417" s="230">
        <f>O417*H417</f>
        <v>0</v>
      </c>
      <c r="Q417" s="230">
        <v>0</v>
      </c>
      <c r="R417" s="230">
        <f>Q417*H417</f>
        <v>0</v>
      </c>
      <c r="S417" s="230">
        <v>0</v>
      </c>
      <c r="T417" s="231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2" t="s">
        <v>143</v>
      </c>
      <c r="AT417" s="232" t="s">
        <v>139</v>
      </c>
      <c r="AU417" s="232" t="s">
        <v>86</v>
      </c>
      <c r="AY417" s="18" t="s">
        <v>137</v>
      </c>
      <c r="BE417" s="233">
        <f>IF(N417="základní",J417,0)</f>
        <v>0</v>
      </c>
      <c r="BF417" s="233">
        <f>IF(N417="snížená",J417,0)</f>
        <v>0</v>
      </c>
      <c r="BG417" s="233">
        <f>IF(N417="zákl. přenesená",J417,0)</f>
        <v>0</v>
      </c>
      <c r="BH417" s="233">
        <f>IF(N417="sníž. přenesená",J417,0)</f>
        <v>0</v>
      </c>
      <c r="BI417" s="233">
        <f>IF(N417="nulová",J417,0)</f>
        <v>0</v>
      </c>
      <c r="BJ417" s="18" t="s">
        <v>84</v>
      </c>
      <c r="BK417" s="233">
        <f>ROUND(I417*H417,2)</f>
        <v>0</v>
      </c>
      <c r="BL417" s="18" t="s">
        <v>143</v>
      </c>
      <c r="BM417" s="232" t="s">
        <v>580</v>
      </c>
    </row>
    <row r="418" s="14" customFormat="1">
      <c r="A418" s="14"/>
      <c r="B418" s="245"/>
      <c r="C418" s="246"/>
      <c r="D418" s="236" t="s">
        <v>145</v>
      </c>
      <c r="E418" s="246"/>
      <c r="F418" s="248" t="s">
        <v>581</v>
      </c>
      <c r="G418" s="246"/>
      <c r="H418" s="249">
        <v>18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5" t="s">
        <v>145</v>
      </c>
      <c r="AU418" s="255" t="s">
        <v>86</v>
      </c>
      <c r="AV418" s="14" t="s">
        <v>86</v>
      </c>
      <c r="AW418" s="14" t="s">
        <v>4</v>
      </c>
      <c r="AX418" s="14" t="s">
        <v>84</v>
      </c>
      <c r="AY418" s="255" t="s">
        <v>137</v>
      </c>
    </row>
    <row r="419" s="2" customFormat="1" ht="24.15" customHeight="1">
      <c r="A419" s="39"/>
      <c r="B419" s="40"/>
      <c r="C419" s="220" t="s">
        <v>582</v>
      </c>
      <c r="D419" s="220" t="s">
        <v>139</v>
      </c>
      <c r="E419" s="221" t="s">
        <v>583</v>
      </c>
      <c r="F419" s="222" t="s">
        <v>584</v>
      </c>
      <c r="G419" s="223" t="s">
        <v>254</v>
      </c>
      <c r="H419" s="224">
        <v>2</v>
      </c>
      <c r="I419" s="225"/>
      <c r="J419" s="226">
        <f>ROUND(I419*H419,2)</f>
        <v>0</v>
      </c>
      <c r="K419" s="227"/>
      <c r="L419" s="45"/>
      <c r="M419" s="228" t="s">
        <v>1</v>
      </c>
      <c r="N419" s="229" t="s">
        <v>41</v>
      </c>
      <c r="O419" s="92"/>
      <c r="P419" s="230">
        <f>O419*H419</f>
        <v>0</v>
      </c>
      <c r="Q419" s="230">
        <v>0</v>
      </c>
      <c r="R419" s="230">
        <f>Q419*H419</f>
        <v>0</v>
      </c>
      <c r="S419" s="230">
        <v>0</v>
      </c>
      <c r="T419" s="231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2" t="s">
        <v>143</v>
      </c>
      <c r="AT419" s="232" t="s">
        <v>139</v>
      </c>
      <c r="AU419" s="232" t="s">
        <v>86</v>
      </c>
      <c r="AY419" s="18" t="s">
        <v>137</v>
      </c>
      <c r="BE419" s="233">
        <f>IF(N419="základní",J419,0)</f>
        <v>0</v>
      </c>
      <c r="BF419" s="233">
        <f>IF(N419="snížená",J419,0)</f>
        <v>0</v>
      </c>
      <c r="BG419" s="233">
        <f>IF(N419="zákl. přenesená",J419,0)</f>
        <v>0</v>
      </c>
      <c r="BH419" s="233">
        <f>IF(N419="sníž. přenesená",J419,0)</f>
        <v>0</v>
      </c>
      <c r="BI419" s="233">
        <f>IF(N419="nulová",J419,0)</f>
        <v>0</v>
      </c>
      <c r="BJ419" s="18" t="s">
        <v>84</v>
      </c>
      <c r="BK419" s="233">
        <f>ROUND(I419*H419,2)</f>
        <v>0</v>
      </c>
      <c r="BL419" s="18" t="s">
        <v>143</v>
      </c>
      <c r="BM419" s="232" t="s">
        <v>585</v>
      </c>
    </row>
    <row r="420" s="13" customFormat="1">
      <c r="A420" s="13"/>
      <c r="B420" s="234"/>
      <c r="C420" s="235"/>
      <c r="D420" s="236" t="s">
        <v>145</v>
      </c>
      <c r="E420" s="237" t="s">
        <v>1</v>
      </c>
      <c r="F420" s="238" t="s">
        <v>572</v>
      </c>
      <c r="G420" s="235"/>
      <c r="H420" s="237" t="s">
        <v>1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145</v>
      </c>
      <c r="AU420" s="244" t="s">
        <v>86</v>
      </c>
      <c r="AV420" s="13" t="s">
        <v>84</v>
      </c>
      <c r="AW420" s="13" t="s">
        <v>32</v>
      </c>
      <c r="AX420" s="13" t="s">
        <v>76</v>
      </c>
      <c r="AY420" s="244" t="s">
        <v>137</v>
      </c>
    </row>
    <row r="421" s="14" customFormat="1">
      <c r="A421" s="14"/>
      <c r="B421" s="245"/>
      <c r="C421" s="246"/>
      <c r="D421" s="236" t="s">
        <v>145</v>
      </c>
      <c r="E421" s="247" t="s">
        <v>1</v>
      </c>
      <c r="F421" s="248" t="s">
        <v>86</v>
      </c>
      <c r="G421" s="246"/>
      <c r="H421" s="249">
        <v>2</v>
      </c>
      <c r="I421" s="250"/>
      <c r="J421" s="246"/>
      <c r="K421" s="246"/>
      <c r="L421" s="251"/>
      <c r="M421" s="252"/>
      <c r="N421" s="253"/>
      <c r="O421" s="253"/>
      <c r="P421" s="253"/>
      <c r="Q421" s="253"/>
      <c r="R421" s="253"/>
      <c r="S421" s="253"/>
      <c r="T421" s="25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5" t="s">
        <v>145</v>
      </c>
      <c r="AU421" s="255" t="s">
        <v>86</v>
      </c>
      <c r="AV421" s="14" t="s">
        <v>86</v>
      </c>
      <c r="AW421" s="14" t="s">
        <v>32</v>
      </c>
      <c r="AX421" s="14" t="s">
        <v>84</v>
      </c>
      <c r="AY421" s="255" t="s">
        <v>137</v>
      </c>
    </row>
    <row r="422" s="12" customFormat="1" ht="22.8" customHeight="1">
      <c r="A422" s="12"/>
      <c r="B422" s="204"/>
      <c r="C422" s="205"/>
      <c r="D422" s="206" t="s">
        <v>75</v>
      </c>
      <c r="E422" s="218" t="s">
        <v>586</v>
      </c>
      <c r="F422" s="218" t="s">
        <v>587</v>
      </c>
      <c r="G422" s="205"/>
      <c r="H422" s="205"/>
      <c r="I422" s="208"/>
      <c r="J422" s="219">
        <f>BK422</f>
        <v>0</v>
      </c>
      <c r="K422" s="205"/>
      <c r="L422" s="210"/>
      <c r="M422" s="211"/>
      <c r="N422" s="212"/>
      <c r="O422" s="212"/>
      <c r="P422" s="213">
        <f>P423</f>
        <v>0</v>
      </c>
      <c r="Q422" s="212"/>
      <c r="R422" s="213">
        <f>R423</f>
        <v>0</v>
      </c>
      <c r="S422" s="212"/>
      <c r="T422" s="214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5" t="s">
        <v>84</v>
      </c>
      <c r="AT422" s="216" t="s">
        <v>75</v>
      </c>
      <c r="AU422" s="216" t="s">
        <v>84</v>
      </c>
      <c r="AY422" s="215" t="s">
        <v>137</v>
      </c>
      <c r="BK422" s="217">
        <f>BK423</f>
        <v>0</v>
      </c>
    </row>
    <row r="423" s="2" customFormat="1" ht="33" customHeight="1">
      <c r="A423" s="39"/>
      <c r="B423" s="40"/>
      <c r="C423" s="220" t="s">
        <v>588</v>
      </c>
      <c r="D423" s="220" t="s">
        <v>139</v>
      </c>
      <c r="E423" s="221" t="s">
        <v>589</v>
      </c>
      <c r="F423" s="222" t="s">
        <v>590</v>
      </c>
      <c r="G423" s="223" t="s">
        <v>254</v>
      </c>
      <c r="H423" s="224">
        <v>142.737</v>
      </c>
      <c r="I423" s="225"/>
      <c r="J423" s="226">
        <f>ROUND(I423*H423,2)</f>
        <v>0</v>
      </c>
      <c r="K423" s="227"/>
      <c r="L423" s="45"/>
      <c r="M423" s="228" t="s">
        <v>1</v>
      </c>
      <c r="N423" s="229" t="s">
        <v>41</v>
      </c>
      <c r="O423" s="92"/>
      <c r="P423" s="230">
        <f>O423*H423</f>
        <v>0</v>
      </c>
      <c r="Q423" s="230">
        <v>0</v>
      </c>
      <c r="R423" s="230">
        <f>Q423*H423</f>
        <v>0</v>
      </c>
      <c r="S423" s="230">
        <v>0</v>
      </c>
      <c r="T423" s="23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2" t="s">
        <v>143</v>
      </c>
      <c r="AT423" s="232" t="s">
        <v>139</v>
      </c>
      <c r="AU423" s="232" t="s">
        <v>86</v>
      </c>
      <c r="AY423" s="18" t="s">
        <v>137</v>
      </c>
      <c r="BE423" s="233">
        <f>IF(N423="základní",J423,0)</f>
        <v>0</v>
      </c>
      <c r="BF423" s="233">
        <f>IF(N423="snížená",J423,0)</f>
        <v>0</v>
      </c>
      <c r="BG423" s="233">
        <f>IF(N423="zákl. přenesená",J423,0)</f>
        <v>0</v>
      </c>
      <c r="BH423" s="233">
        <f>IF(N423="sníž. přenesená",J423,0)</f>
        <v>0</v>
      </c>
      <c r="BI423" s="233">
        <f>IF(N423="nulová",J423,0)</f>
        <v>0</v>
      </c>
      <c r="BJ423" s="18" t="s">
        <v>84</v>
      </c>
      <c r="BK423" s="233">
        <f>ROUND(I423*H423,2)</f>
        <v>0</v>
      </c>
      <c r="BL423" s="18" t="s">
        <v>143</v>
      </c>
      <c r="BM423" s="232" t="s">
        <v>591</v>
      </c>
    </row>
    <row r="424" s="12" customFormat="1" ht="25.92" customHeight="1">
      <c r="A424" s="12"/>
      <c r="B424" s="204"/>
      <c r="C424" s="205"/>
      <c r="D424" s="206" t="s">
        <v>75</v>
      </c>
      <c r="E424" s="207" t="s">
        <v>592</v>
      </c>
      <c r="F424" s="207" t="s">
        <v>593</v>
      </c>
      <c r="G424" s="205"/>
      <c r="H424" s="205"/>
      <c r="I424" s="208"/>
      <c r="J424" s="209">
        <f>BK424</f>
        <v>0</v>
      </c>
      <c r="K424" s="205"/>
      <c r="L424" s="210"/>
      <c r="M424" s="211"/>
      <c r="N424" s="212"/>
      <c r="O424" s="212"/>
      <c r="P424" s="213">
        <f>P425+P436</f>
        <v>0</v>
      </c>
      <c r="Q424" s="212"/>
      <c r="R424" s="213">
        <f>R425+R436</f>
        <v>0.081702999999999998</v>
      </c>
      <c r="S424" s="212"/>
      <c r="T424" s="214">
        <f>T425+T436</f>
        <v>0.000495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5" t="s">
        <v>86</v>
      </c>
      <c r="AT424" s="216" t="s">
        <v>75</v>
      </c>
      <c r="AU424" s="216" t="s">
        <v>76</v>
      </c>
      <c r="AY424" s="215" t="s">
        <v>137</v>
      </c>
      <c r="BK424" s="217">
        <f>BK425+BK436</f>
        <v>0</v>
      </c>
    </row>
    <row r="425" s="12" customFormat="1" ht="22.8" customHeight="1">
      <c r="A425" s="12"/>
      <c r="B425" s="204"/>
      <c r="C425" s="205"/>
      <c r="D425" s="206" t="s">
        <v>75</v>
      </c>
      <c r="E425" s="218" t="s">
        <v>594</v>
      </c>
      <c r="F425" s="218" t="s">
        <v>595</v>
      </c>
      <c r="G425" s="205"/>
      <c r="H425" s="205"/>
      <c r="I425" s="208"/>
      <c r="J425" s="219">
        <f>BK425</f>
        <v>0</v>
      </c>
      <c r="K425" s="205"/>
      <c r="L425" s="210"/>
      <c r="M425" s="211"/>
      <c r="N425" s="212"/>
      <c r="O425" s="212"/>
      <c r="P425" s="213">
        <f>SUM(P426:P435)</f>
        <v>0</v>
      </c>
      <c r="Q425" s="212"/>
      <c r="R425" s="213">
        <f>SUM(R426:R435)</f>
        <v>0.078960000000000002</v>
      </c>
      <c r="S425" s="212"/>
      <c r="T425" s="214">
        <f>SUM(T426:T435)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5" t="s">
        <v>86</v>
      </c>
      <c r="AT425" s="216" t="s">
        <v>75</v>
      </c>
      <c r="AU425" s="216" t="s">
        <v>84</v>
      </c>
      <c r="AY425" s="215" t="s">
        <v>137</v>
      </c>
      <c r="BK425" s="217">
        <f>SUM(BK426:BK435)</f>
        <v>0</v>
      </c>
    </row>
    <row r="426" s="2" customFormat="1" ht="21.75" customHeight="1">
      <c r="A426" s="39"/>
      <c r="B426" s="40"/>
      <c r="C426" s="220" t="s">
        <v>596</v>
      </c>
      <c r="D426" s="220" t="s">
        <v>139</v>
      </c>
      <c r="E426" s="221" t="s">
        <v>597</v>
      </c>
      <c r="F426" s="222" t="s">
        <v>598</v>
      </c>
      <c r="G426" s="223" t="s">
        <v>156</v>
      </c>
      <c r="H426" s="224">
        <v>8</v>
      </c>
      <c r="I426" s="225"/>
      <c r="J426" s="226">
        <f>ROUND(I426*H426,2)</f>
        <v>0</v>
      </c>
      <c r="K426" s="227"/>
      <c r="L426" s="45"/>
      <c r="M426" s="228" t="s">
        <v>1</v>
      </c>
      <c r="N426" s="229" t="s">
        <v>41</v>
      </c>
      <c r="O426" s="92"/>
      <c r="P426" s="230">
        <f>O426*H426</f>
        <v>0</v>
      </c>
      <c r="Q426" s="230">
        <v>0.0026700000000000001</v>
      </c>
      <c r="R426" s="230">
        <f>Q426*H426</f>
        <v>0.021360000000000001</v>
      </c>
      <c r="S426" s="230">
        <v>0</v>
      </c>
      <c r="T426" s="23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2" t="s">
        <v>240</v>
      </c>
      <c r="AT426" s="232" t="s">
        <v>139</v>
      </c>
      <c r="AU426" s="232" t="s">
        <v>86</v>
      </c>
      <c r="AY426" s="18" t="s">
        <v>137</v>
      </c>
      <c r="BE426" s="233">
        <f>IF(N426="základní",J426,0)</f>
        <v>0</v>
      </c>
      <c r="BF426" s="233">
        <f>IF(N426="snížená",J426,0)</f>
        <v>0</v>
      </c>
      <c r="BG426" s="233">
        <f>IF(N426="zákl. přenesená",J426,0)</f>
        <v>0</v>
      </c>
      <c r="BH426" s="233">
        <f>IF(N426="sníž. přenesená",J426,0)</f>
        <v>0</v>
      </c>
      <c r="BI426" s="233">
        <f>IF(N426="nulová",J426,0)</f>
        <v>0</v>
      </c>
      <c r="BJ426" s="18" t="s">
        <v>84</v>
      </c>
      <c r="BK426" s="233">
        <f>ROUND(I426*H426,2)</f>
        <v>0</v>
      </c>
      <c r="BL426" s="18" t="s">
        <v>240</v>
      </c>
      <c r="BM426" s="232" t="s">
        <v>599</v>
      </c>
    </row>
    <row r="427" s="13" customFormat="1">
      <c r="A427" s="13"/>
      <c r="B427" s="234"/>
      <c r="C427" s="235"/>
      <c r="D427" s="236" t="s">
        <v>145</v>
      </c>
      <c r="E427" s="237" t="s">
        <v>1</v>
      </c>
      <c r="F427" s="238" t="s">
        <v>600</v>
      </c>
      <c r="G427" s="235"/>
      <c r="H427" s="237" t="s">
        <v>1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145</v>
      </c>
      <c r="AU427" s="244" t="s">
        <v>86</v>
      </c>
      <c r="AV427" s="13" t="s">
        <v>84</v>
      </c>
      <c r="AW427" s="13" t="s">
        <v>32</v>
      </c>
      <c r="AX427" s="13" t="s">
        <v>76</v>
      </c>
      <c r="AY427" s="244" t="s">
        <v>137</v>
      </c>
    </row>
    <row r="428" s="14" customFormat="1">
      <c r="A428" s="14"/>
      <c r="B428" s="245"/>
      <c r="C428" s="246"/>
      <c r="D428" s="236" t="s">
        <v>145</v>
      </c>
      <c r="E428" s="247" t="s">
        <v>1</v>
      </c>
      <c r="F428" s="248" t="s">
        <v>182</v>
      </c>
      <c r="G428" s="246"/>
      <c r="H428" s="249">
        <v>8</v>
      </c>
      <c r="I428" s="250"/>
      <c r="J428" s="246"/>
      <c r="K428" s="246"/>
      <c r="L428" s="251"/>
      <c r="M428" s="252"/>
      <c r="N428" s="253"/>
      <c r="O428" s="253"/>
      <c r="P428" s="253"/>
      <c r="Q428" s="253"/>
      <c r="R428" s="253"/>
      <c r="S428" s="253"/>
      <c r="T428" s="25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5" t="s">
        <v>145</v>
      </c>
      <c r="AU428" s="255" t="s">
        <v>86</v>
      </c>
      <c r="AV428" s="14" t="s">
        <v>86</v>
      </c>
      <c r="AW428" s="14" t="s">
        <v>32</v>
      </c>
      <c r="AX428" s="14" t="s">
        <v>84</v>
      </c>
      <c r="AY428" s="255" t="s">
        <v>137</v>
      </c>
    </row>
    <row r="429" s="2" customFormat="1" ht="16.5" customHeight="1">
      <c r="A429" s="39"/>
      <c r="B429" s="40"/>
      <c r="C429" s="278" t="s">
        <v>601</v>
      </c>
      <c r="D429" s="278" t="s">
        <v>346</v>
      </c>
      <c r="E429" s="279" t="s">
        <v>602</v>
      </c>
      <c r="F429" s="280" t="s">
        <v>603</v>
      </c>
      <c r="G429" s="281" t="s">
        <v>156</v>
      </c>
      <c r="H429" s="282">
        <v>8</v>
      </c>
      <c r="I429" s="283"/>
      <c r="J429" s="284">
        <f>ROUND(I429*H429,2)</f>
        <v>0</v>
      </c>
      <c r="K429" s="285"/>
      <c r="L429" s="286"/>
      <c r="M429" s="287" t="s">
        <v>1</v>
      </c>
      <c r="N429" s="288" t="s">
        <v>41</v>
      </c>
      <c r="O429" s="92"/>
      <c r="P429" s="230">
        <f>O429*H429</f>
        <v>0</v>
      </c>
      <c r="Q429" s="230">
        <v>0.0011999999999999999</v>
      </c>
      <c r="R429" s="230">
        <f>Q429*H429</f>
        <v>0.0095999999999999992</v>
      </c>
      <c r="S429" s="230">
        <v>0</v>
      </c>
      <c r="T429" s="231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2" t="s">
        <v>326</v>
      </c>
      <c r="AT429" s="232" t="s">
        <v>346</v>
      </c>
      <c r="AU429" s="232" t="s">
        <v>86</v>
      </c>
      <c r="AY429" s="18" t="s">
        <v>137</v>
      </c>
      <c r="BE429" s="233">
        <f>IF(N429="základní",J429,0)</f>
        <v>0</v>
      </c>
      <c r="BF429" s="233">
        <f>IF(N429="snížená",J429,0)</f>
        <v>0</v>
      </c>
      <c r="BG429" s="233">
        <f>IF(N429="zákl. přenesená",J429,0)</f>
        <v>0</v>
      </c>
      <c r="BH429" s="233">
        <f>IF(N429="sníž. přenesená",J429,0)</f>
        <v>0</v>
      </c>
      <c r="BI429" s="233">
        <f>IF(N429="nulová",J429,0)</f>
        <v>0</v>
      </c>
      <c r="BJ429" s="18" t="s">
        <v>84</v>
      </c>
      <c r="BK429" s="233">
        <f>ROUND(I429*H429,2)</f>
        <v>0</v>
      </c>
      <c r="BL429" s="18" t="s">
        <v>240</v>
      </c>
      <c r="BM429" s="232" t="s">
        <v>604</v>
      </c>
    </row>
    <row r="430" s="2" customFormat="1" ht="33" customHeight="1">
      <c r="A430" s="39"/>
      <c r="B430" s="40"/>
      <c r="C430" s="220" t="s">
        <v>605</v>
      </c>
      <c r="D430" s="220" t="s">
        <v>139</v>
      </c>
      <c r="E430" s="221" t="s">
        <v>606</v>
      </c>
      <c r="F430" s="222" t="s">
        <v>607</v>
      </c>
      <c r="G430" s="223" t="s">
        <v>166</v>
      </c>
      <c r="H430" s="224">
        <v>7.2000000000000002</v>
      </c>
      <c r="I430" s="225"/>
      <c r="J430" s="226">
        <f>ROUND(I430*H430,2)</f>
        <v>0</v>
      </c>
      <c r="K430" s="227"/>
      <c r="L430" s="45"/>
      <c r="M430" s="228" t="s">
        <v>1</v>
      </c>
      <c r="N430" s="229" t="s">
        <v>41</v>
      </c>
      <c r="O430" s="92"/>
      <c r="P430" s="230">
        <f>O430*H430</f>
        <v>0</v>
      </c>
      <c r="Q430" s="230">
        <v>0</v>
      </c>
      <c r="R430" s="230">
        <f>Q430*H430</f>
        <v>0</v>
      </c>
      <c r="S430" s="230">
        <v>0</v>
      </c>
      <c r="T430" s="231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2" t="s">
        <v>240</v>
      </c>
      <c r="AT430" s="232" t="s">
        <v>139</v>
      </c>
      <c r="AU430" s="232" t="s">
        <v>86</v>
      </c>
      <c r="AY430" s="18" t="s">
        <v>137</v>
      </c>
      <c r="BE430" s="233">
        <f>IF(N430="základní",J430,0)</f>
        <v>0</v>
      </c>
      <c r="BF430" s="233">
        <f>IF(N430="snížená",J430,0)</f>
        <v>0</v>
      </c>
      <c r="BG430" s="233">
        <f>IF(N430="zákl. přenesená",J430,0)</f>
        <v>0</v>
      </c>
      <c r="BH430" s="233">
        <f>IF(N430="sníž. přenesená",J430,0)</f>
        <v>0</v>
      </c>
      <c r="BI430" s="233">
        <f>IF(N430="nulová",J430,0)</f>
        <v>0</v>
      </c>
      <c r="BJ430" s="18" t="s">
        <v>84</v>
      </c>
      <c r="BK430" s="233">
        <f>ROUND(I430*H430,2)</f>
        <v>0</v>
      </c>
      <c r="BL430" s="18" t="s">
        <v>240</v>
      </c>
      <c r="BM430" s="232" t="s">
        <v>608</v>
      </c>
    </row>
    <row r="431" s="13" customFormat="1">
      <c r="A431" s="13"/>
      <c r="B431" s="234"/>
      <c r="C431" s="235"/>
      <c r="D431" s="236" t="s">
        <v>145</v>
      </c>
      <c r="E431" s="237" t="s">
        <v>1</v>
      </c>
      <c r="F431" s="238" t="s">
        <v>609</v>
      </c>
      <c r="G431" s="235"/>
      <c r="H431" s="237" t="s">
        <v>1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145</v>
      </c>
      <c r="AU431" s="244" t="s">
        <v>86</v>
      </c>
      <c r="AV431" s="13" t="s">
        <v>84</v>
      </c>
      <c r="AW431" s="13" t="s">
        <v>32</v>
      </c>
      <c r="AX431" s="13" t="s">
        <v>76</v>
      </c>
      <c r="AY431" s="244" t="s">
        <v>137</v>
      </c>
    </row>
    <row r="432" s="14" customFormat="1">
      <c r="A432" s="14"/>
      <c r="B432" s="245"/>
      <c r="C432" s="246"/>
      <c r="D432" s="236" t="s">
        <v>145</v>
      </c>
      <c r="E432" s="247" t="s">
        <v>1</v>
      </c>
      <c r="F432" s="248" t="s">
        <v>610</v>
      </c>
      <c r="G432" s="246"/>
      <c r="H432" s="249">
        <v>7.2000000000000002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5" t="s">
        <v>145</v>
      </c>
      <c r="AU432" s="255" t="s">
        <v>86</v>
      </c>
      <c r="AV432" s="14" t="s">
        <v>86</v>
      </c>
      <c r="AW432" s="14" t="s">
        <v>32</v>
      </c>
      <c r="AX432" s="14" t="s">
        <v>84</v>
      </c>
      <c r="AY432" s="255" t="s">
        <v>137</v>
      </c>
    </row>
    <row r="433" s="2" customFormat="1" ht="33" customHeight="1">
      <c r="A433" s="39"/>
      <c r="B433" s="40"/>
      <c r="C433" s="278" t="s">
        <v>611</v>
      </c>
      <c r="D433" s="278" t="s">
        <v>346</v>
      </c>
      <c r="E433" s="279" t="s">
        <v>612</v>
      </c>
      <c r="F433" s="280" t="s">
        <v>613</v>
      </c>
      <c r="G433" s="281" t="s">
        <v>156</v>
      </c>
      <c r="H433" s="282">
        <v>8</v>
      </c>
      <c r="I433" s="283"/>
      <c r="J433" s="284">
        <f>ROUND(I433*H433,2)</f>
        <v>0</v>
      </c>
      <c r="K433" s="285"/>
      <c r="L433" s="286"/>
      <c r="M433" s="287" t="s">
        <v>1</v>
      </c>
      <c r="N433" s="288" t="s">
        <v>41</v>
      </c>
      <c r="O433" s="92"/>
      <c r="P433" s="230">
        <f>O433*H433</f>
        <v>0</v>
      </c>
      <c r="Q433" s="230">
        <v>0.0060000000000000001</v>
      </c>
      <c r="R433" s="230">
        <f>Q433*H433</f>
        <v>0.048000000000000001</v>
      </c>
      <c r="S433" s="230">
        <v>0</v>
      </c>
      <c r="T433" s="231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2" t="s">
        <v>326</v>
      </c>
      <c r="AT433" s="232" t="s">
        <v>346</v>
      </c>
      <c r="AU433" s="232" t="s">
        <v>86</v>
      </c>
      <c r="AY433" s="18" t="s">
        <v>137</v>
      </c>
      <c r="BE433" s="233">
        <f>IF(N433="základní",J433,0)</f>
        <v>0</v>
      </c>
      <c r="BF433" s="233">
        <f>IF(N433="snížená",J433,0)</f>
        <v>0</v>
      </c>
      <c r="BG433" s="233">
        <f>IF(N433="zákl. přenesená",J433,0)</f>
        <v>0</v>
      </c>
      <c r="BH433" s="233">
        <f>IF(N433="sníž. přenesená",J433,0)</f>
        <v>0</v>
      </c>
      <c r="BI433" s="233">
        <f>IF(N433="nulová",J433,0)</f>
        <v>0</v>
      </c>
      <c r="BJ433" s="18" t="s">
        <v>84</v>
      </c>
      <c r="BK433" s="233">
        <f>ROUND(I433*H433,2)</f>
        <v>0</v>
      </c>
      <c r="BL433" s="18" t="s">
        <v>240</v>
      </c>
      <c r="BM433" s="232" t="s">
        <v>614</v>
      </c>
    </row>
    <row r="434" s="2" customFormat="1" ht="37.8" customHeight="1">
      <c r="A434" s="39"/>
      <c r="B434" s="40"/>
      <c r="C434" s="220" t="s">
        <v>615</v>
      </c>
      <c r="D434" s="220" t="s">
        <v>139</v>
      </c>
      <c r="E434" s="221" t="s">
        <v>616</v>
      </c>
      <c r="F434" s="222" t="s">
        <v>617</v>
      </c>
      <c r="G434" s="223" t="s">
        <v>166</v>
      </c>
      <c r="H434" s="224">
        <v>11</v>
      </c>
      <c r="I434" s="225"/>
      <c r="J434" s="226">
        <f>ROUND(I434*H434,2)</f>
        <v>0</v>
      </c>
      <c r="K434" s="227"/>
      <c r="L434" s="45"/>
      <c r="M434" s="228" t="s">
        <v>1</v>
      </c>
      <c r="N434" s="229" t="s">
        <v>41</v>
      </c>
      <c r="O434" s="92"/>
      <c r="P434" s="230">
        <f>O434*H434</f>
        <v>0</v>
      </c>
      <c r="Q434" s="230">
        <v>0</v>
      </c>
      <c r="R434" s="230">
        <f>Q434*H434</f>
        <v>0</v>
      </c>
      <c r="S434" s="230">
        <v>0</v>
      </c>
      <c r="T434" s="231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2" t="s">
        <v>240</v>
      </c>
      <c r="AT434" s="232" t="s">
        <v>139</v>
      </c>
      <c r="AU434" s="232" t="s">
        <v>86</v>
      </c>
      <c r="AY434" s="18" t="s">
        <v>137</v>
      </c>
      <c r="BE434" s="233">
        <f>IF(N434="základní",J434,0)</f>
        <v>0</v>
      </c>
      <c r="BF434" s="233">
        <f>IF(N434="snížená",J434,0)</f>
        <v>0</v>
      </c>
      <c r="BG434" s="233">
        <f>IF(N434="zákl. přenesená",J434,0)</f>
        <v>0</v>
      </c>
      <c r="BH434" s="233">
        <f>IF(N434="sníž. přenesená",J434,0)</f>
        <v>0</v>
      </c>
      <c r="BI434" s="233">
        <f>IF(N434="nulová",J434,0)</f>
        <v>0</v>
      </c>
      <c r="BJ434" s="18" t="s">
        <v>84</v>
      </c>
      <c r="BK434" s="233">
        <f>ROUND(I434*H434,2)</f>
        <v>0</v>
      </c>
      <c r="BL434" s="18" t="s">
        <v>240</v>
      </c>
      <c r="BM434" s="232" t="s">
        <v>618</v>
      </c>
    </row>
    <row r="435" s="2" customFormat="1" ht="24.15" customHeight="1">
      <c r="A435" s="39"/>
      <c r="B435" s="40"/>
      <c r="C435" s="220" t="s">
        <v>619</v>
      </c>
      <c r="D435" s="220" t="s">
        <v>139</v>
      </c>
      <c r="E435" s="221" t="s">
        <v>620</v>
      </c>
      <c r="F435" s="222" t="s">
        <v>621</v>
      </c>
      <c r="G435" s="223" t="s">
        <v>254</v>
      </c>
      <c r="H435" s="224">
        <v>0.079000000000000001</v>
      </c>
      <c r="I435" s="225"/>
      <c r="J435" s="226">
        <f>ROUND(I435*H435,2)</f>
        <v>0</v>
      </c>
      <c r="K435" s="227"/>
      <c r="L435" s="45"/>
      <c r="M435" s="228" t="s">
        <v>1</v>
      </c>
      <c r="N435" s="229" t="s">
        <v>41</v>
      </c>
      <c r="O435" s="92"/>
      <c r="P435" s="230">
        <f>O435*H435</f>
        <v>0</v>
      </c>
      <c r="Q435" s="230">
        <v>0</v>
      </c>
      <c r="R435" s="230">
        <f>Q435*H435</f>
        <v>0</v>
      </c>
      <c r="S435" s="230">
        <v>0</v>
      </c>
      <c r="T435" s="231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2" t="s">
        <v>240</v>
      </c>
      <c r="AT435" s="232" t="s">
        <v>139</v>
      </c>
      <c r="AU435" s="232" t="s">
        <v>86</v>
      </c>
      <c r="AY435" s="18" t="s">
        <v>137</v>
      </c>
      <c r="BE435" s="233">
        <f>IF(N435="základní",J435,0)</f>
        <v>0</v>
      </c>
      <c r="BF435" s="233">
        <f>IF(N435="snížená",J435,0)</f>
        <v>0</v>
      </c>
      <c r="BG435" s="233">
        <f>IF(N435="zákl. přenesená",J435,0)</f>
        <v>0</v>
      </c>
      <c r="BH435" s="233">
        <f>IF(N435="sníž. přenesená",J435,0)</f>
        <v>0</v>
      </c>
      <c r="BI435" s="233">
        <f>IF(N435="nulová",J435,0)</f>
        <v>0</v>
      </c>
      <c r="BJ435" s="18" t="s">
        <v>84</v>
      </c>
      <c r="BK435" s="233">
        <f>ROUND(I435*H435,2)</f>
        <v>0</v>
      </c>
      <c r="BL435" s="18" t="s">
        <v>240</v>
      </c>
      <c r="BM435" s="232" t="s">
        <v>622</v>
      </c>
    </row>
    <row r="436" s="12" customFormat="1" ht="22.8" customHeight="1">
      <c r="A436" s="12"/>
      <c r="B436" s="204"/>
      <c r="C436" s="205"/>
      <c r="D436" s="206" t="s">
        <v>75</v>
      </c>
      <c r="E436" s="218" t="s">
        <v>623</v>
      </c>
      <c r="F436" s="218" t="s">
        <v>624</v>
      </c>
      <c r="G436" s="205"/>
      <c r="H436" s="205"/>
      <c r="I436" s="208"/>
      <c r="J436" s="219">
        <f>BK436</f>
        <v>0</v>
      </c>
      <c r="K436" s="205"/>
      <c r="L436" s="210"/>
      <c r="M436" s="211"/>
      <c r="N436" s="212"/>
      <c r="O436" s="212"/>
      <c r="P436" s="213">
        <f>SUM(P437:P453)</f>
        <v>0</v>
      </c>
      <c r="Q436" s="212"/>
      <c r="R436" s="213">
        <f>SUM(R437:R453)</f>
        <v>0.0027430000000000002</v>
      </c>
      <c r="S436" s="212"/>
      <c r="T436" s="214">
        <f>SUM(T437:T453)</f>
        <v>0.000495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5" t="s">
        <v>86</v>
      </c>
      <c r="AT436" s="216" t="s">
        <v>75</v>
      </c>
      <c r="AU436" s="216" t="s">
        <v>84</v>
      </c>
      <c r="AY436" s="215" t="s">
        <v>137</v>
      </c>
      <c r="BK436" s="217">
        <f>SUM(BK437:BK453)</f>
        <v>0</v>
      </c>
    </row>
    <row r="437" s="2" customFormat="1" ht="24.15" customHeight="1">
      <c r="A437" s="39"/>
      <c r="B437" s="40"/>
      <c r="C437" s="220" t="s">
        <v>625</v>
      </c>
      <c r="D437" s="220" t="s">
        <v>139</v>
      </c>
      <c r="E437" s="221" t="s">
        <v>626</v>
      </c>
      <c r="F437" s="222" t="s">
        <v>627</v>
      </c>
      <c r="G437" s="223" t="s">
        <v>142</v>
      </c>
      <c r="H437" s="224">
        <v>16.5</v>
      </c>
      <c r="I437" s="225"/>
      <c r="J437" s="226">
        <f>ROUND(I437*H437,2)</f>
        <v>0</v>
      </c>
      <c r="K437" s="227"/>
      <c r="L437" s="45"/>
      <c r="M437" s="228" t="s">
        <v>1</v>
      </c>
      <c r="N437" s="229" t="s">
        <v>41</v>
      </c>
      <c r="O437" s="92"/>
      <c r="P437" s="230">
        <f>O437*H437</f>
        <v>0</v>
      </c>
      <c r="Q437" s="230">
        <v>0</v>
      </c>
      <c r="R437" s="230">
        <f>Q437*H437</f>
        <v>0</v>
      </c>
      <c r="S437" s="230">
        <v>3.0000000000000001E-05</v>
      </c>
      <c r="T437" s="231">
        <f>S437*H437</f>
        <v>0.000495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2" t="s">
        <v>240</v>
      </c>
      <c r="AT437" s="232" t="s">
        <v>139</v>
      </c>
      <c r="AU437" s="232" t="s">
        <v>86</v>
      </c>
      <c r="AY437" s="18" t="s">
        <v>137</v>
      </c>
      <c r="BE437" s="233">
        <f>IF(N437="základní",J437,0)</f>
        <v>0</v>
      </c>
      <c r="BF437" s="233">
        <f>IF(N437="snížená",J437,0)</f>
        <v>0</v>
      </c>
      <c r="BG437" s="233">
        <f>IF(N437="zákl. přenesená",J437,0)</f>
        <v>0</v>
      </c>
      <c r="BH437" s="233">
        <f>IF(N437="sníž. přenesená",J437,0)</f>
        <v>0</v>
      </c>
      <c r="BI437" s="233">
        <f>IF(N437="nulová",J437,0)</f>
        <v>0</v>
      </c>
      <c r="BJ437" s="18" t="s">
        <v>84</v>
      </c>
      <c r="BK437" s="233">
        <f>ROUND(I437*H437,2)</f>
        <v>0</v>
      </c>
      <c r="BL437" s="18" t="s">
        <v>240</v>
      </c>
      <c r="BM437" s="232" t="s">
        <v>628</v>
      </c>
    </row>
    <row r="438" s="13" customFormat="1">
      <c r="A438" s="13"/>
      <c r="B438" s="234"/>
      <c r="C438" s="235"/>
      <c r="D438" s="236" t="s">
        <v>145</v>
      </c>
      <c r="E438" s="237" t="s">
        <v>1</v>
      </c>
      <c r="F438" s="238" t="s">
        <v>629</v>
      </c>
      <c r="G438" s="235"/>
      <c r="H438" s="237" t="s">
        <v>1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145</v>
      </c>
      <c r="AU438" s="244" t="s">
        <v>86</v>
      </c>
      <c r="AV438" s="13" t="s">
        <v>84</v>
      </c>
      <c r="AW438" s="13" t="s">
        <v>32</v>
      </c>
      <c r="AX438" s="13" t="s">
        <v>76</v>
      </c>
      <c r="AY438" s="244" t="s">
        <v>137</v>
      </c>
    </row>
    <row r="439" s="14" customFormat="1">
      <c r="A439" s="14"/>
      <c r="B439" s="245"/>
      <c r="C439" s="246"/>
      <c r="D439" s="236" t="s">
        <v>145</v>
      </c>
      <c r="E439" s="247" t="s">
        <v>1</v>
      </c>
      <c r="F439" s="248" t="s">
        <v>630</v>
      </c>
      <c r="G439" s="246"/>
      <c r="H439" s="249">
        <v>16.5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145</v>
      </c>
      <c r="AU439" s="255" t="s">
        <v>86</v>
      </c>
      <c r="AV439" s="14" t="s">
        <v>86</v>
      </c>
      <c r="AW439" s="14" t="s">
        <v>32</v>
      </c>
      <c r="AX439" s="14" t="s">
        <v>84</v>
      </c>
      <c r="AY439" s="255" t="s">
        <v>137</v>
      </c>
    </row>
    <row r="440" s="2" customFormat="1" ht="16.5" customHeight="1">
      <c r="A440" s="39"/>
      <c r="B440" s="40"/>
      <c r="C440" s="278" t="s">
        <v>631</v>
      </c>
      <c r="D440" s="278" t="s">
        <v>346</v>
      </c>
      <c r="E440" s="279" t="s">
        <v>632</v>
      </c>
      <c r="F440" s="280" t="s">
        <v>633</v>
      </c>
      <c r="G440" s="281" t="s">
        <v>142</v>
      </c>
      <c r="H440" s="282">
        <v>17.324999999999999</v>
      </c>
      <c r="I440" s="283"/>
      <c r="J440" s="284">
        <f>ROUND(I440*H440,2)</f>
        <v>0</v>
      </c>
      <c r="K440" s="285"/>
      <c r="L440" s="286"/>
      <c r="M440" s="287" t="s">
        <v>1</v>
      </c>
      <c r="N440" s="288" t="s">
        <v>41</v>
      </c>
      <c r="O440" s="92"/>
      <c r="P440" s="230">
        <f>O440*H440</f>
        <v>0</v>
      </c>
      <c r="Q440" s="230">
        <v>4.0000000000000003E-05</v>
      </c>
      <c r="R440" s="230">
        <f>Q440*H440</f>
        <v>0.00069300000000000004</v>
      </c>
      <c r="S440" s="230">
        <v>0</v>
      </c>
      <c r="T440" s="231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2" t="s">
        <v>326</v>
      </c>
      <c r="AT440" s="232" t="s">
        <v>346</v>
      </c>
      <c r="AU440" s="232" t="s">
        <v>86</v>
      </c>
      <c r="AY440" s="18" t="s">
        <v>137</v>
      </c>
      <c r="BE440" s="233">
        <f>IF(N440="základní",J440,0)</f>
        <v>0</v>
      </c>
      <c r="BF440" s="233">
        <f>IF(N440="snížená",J440,0)</f>
        <v>0</v>
      </c>
      <c r="BG440" s="233">
        <f>IF(N440="zákl. přenesená",J440,0)</f>
        <v>0</v>
      </c>
      <c r="BH440" s="233">
        <f>IF(N440="sníž. přenesená",J440,0)</f>
        <v>0</v>
      </c>
      <c r="BI440" s="233">
        <f>IF(N440="nulová",J440,0)</f>
        <v>0</v>
      </c>
      <c r="BJ440" s="18" t="s">
        <v>84</v>
      </c>
      <c r="BK440" s="233">
        <f>ROUND(I440*H440,2)</f>
        <v>0</v>
      </c>
      <c r="BL440" s="18" t="s">
        <v>240</v>
      </c>
      <c r="BM440" s="232" t="s">
        <v>634</v>
      </c>
    </row>
    <row r="441" s="14" customFormat="1">
      <c r="A441" s="14"/>
      <c r="B441" s="245"/>
      <c r="C441" s="246"/>
      <c r="D441" s="236" t="s">
        <v>145</v>
      </c>
      <c r="E441" s="246"/>
      <c r="F441" s="248" t="s">
        <v>635</v>
      </c>
      <c r="G441" s="246"/>
      <c r="H441" s="249">
        <v>17.324999999999999</v>
      </c>
      <c r="I441" s="250"/>
      <c r="J441" s="246"/>
      <c r="K441" s="246"/>
      <c r="L441" s="251"/>
      <c r="M441" s="252"/>
      <c r="N441" s="253"/>
      <c r="O441" s="253"/>
      <c r="P441" s="253"/>
      <c r="Q441" s="253"/>
      <c r="R441" s="253"/>
      <c r="S441" s="253"/>
      <c r="T441" s="25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5" t="s">
        <v>145</v>
      </c>
      <c r="AU441" s="255" t="s">
        <v>86</v>
      </c>
      <c r="AV441" s="14" t="s">
        <v>86</v>
      </c>
      <c r="AW441" s="14" t="s">
        <v>4</v>
      </c>
      <c r="AX441" s="14" t="s">
        <v>84</v>
      </c>
      <c r="AY441" s="255" t="s">
        <v>137</v>
      </c>
    </row>
    <row r="442" s="2" customFormat="1" ht="24.15" customHeight="1">
      <c r="A442" s="39"/>
      <c r="B442" s="40"/>
      <c r="C442" s="220" t="s">
        <v>636</v>
      </c>
      <c r="D442" s="220" t="s">
        <v>139</v>
      </c>
      <c r="E442" s="221" t="s">
        <v>637</v>
      </c>
      <c r="F442" s="222" t="s">
        <v>638</v>
      </c>
      <c r="G442" s="223" t="s">
        <v>166</v>
      </c>
      <c r="H442" s="224">
        <v>41</v>
      </c>
      <c r="I442" s="225"/>
      <c r="J442" s="226">
        <f>ROUND(I442*H442,2)</f>
        <v>0</v>
      </c>
      <c r="K442" s="227"/>
      <c r="L442" s="45"/>
      <c r="M442" s="228" t="s">
        <v>1</v>
      </c>
      <c r="N442" s="229" t="s">
        <v>41</v>
      </c>
      <c r="O442" s="92"/>
      <c r="P442" s="230">
        <f>O442*H442</f>
        <v>0</v>
      </c>
      <c r="Q442" s="230">
        <v>1.0000000000000001E-05</v>
      </c>
      <c r="R442" s="230">
        <f>Q442*H442</f>
        <v>0.00041000000000000005</v>
      </c>
      <c r="S442" s="230">
        <v>0</v>
      </c>
      <c r="T442" s="231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2" t="s">
        <v>240</v>
      </c>
      <c r="AT442" s="232" t="s">
        <v>139</v>
      </c>
      <c r="AU442" s="232" t="s">
        <v>86</v>
      </c>
      <c r="AY442" s="18" t="s">
        <v>137</v>
      </c>
      <c r="BE442" s="233">
        <f>IF(N442="základní",J442,0)</f>
        <v>0</v>
      </c>
      <c r="BF442" s="233">
        <f>IF(N442="snížená",J442,0)</f>
        <v>0</v>
      </c>
      <c r="BG442" s="233">
        <f>IF(N442="zákl. přenesená",J442,0)</f>
        <v>0</v>
      </c>
      <c r="BH442" s="233">
        <f>IF(N442="sníž. přenesená",J442,0)</f>
        <v>0</v>
      </c>
      <c r="BI442" s="233">
        <f>IF(N442="nulová",J442,0)</f>
        <v>0</v>
      </c>
      <c r="BJ442" s="18" t="s">
        <v>84</v>
      </c>
      <c r="BK442" s="233">
        <f>ROUND(I442*H442,2)</f>
        <v>0</v>
      </c>
      <c r="BL442" s="18" t="s">
        <v>240</v>
      </c>
      <c r="BM442" s="232" t="s">
        <v>639</v>
      </c>
    </row>
    <row r="443" s="13" customFormat="1">
      <c r="A443" s="13"/>
      <c r="B443" s="234"/>
      <c r="C443" s="235"/>
      <c r="D443" s="236" t="s">
        <v>145</v>
      </c>
      <c r="E443" s="237" t="s">
        <v>1</v>
      </c>
      <c r="F443" s="238" t="s">
        <v>640</v>
      </c>
      <c r="G443" s="235"/>
      <c r="H443" s="237" t="s">
        <v>1</v>
      </c>
      <c r="I443" s="239"/>
      <c r="J443" s="235"/>
      <c r="K443" s="235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145</v>
      </c>
      <c r="AU443" s="244" t="s">
        <v>86</v>
      </c>
      <c r="AV443" s="13" t="s">
        <v>84</v>
      </c>
      <c r="AW443" s="13" t="s">
        <v>32</v>
      </c>
      <c r="AX443" s="13" t="s">
        <v>76</v>
      </c>
      <c r="AY443" s="244" t="s">
        <v>137</v>
      </c>
    </row>
    <row r="444" s="13" customFormat="1">
      <c r="A444" s="13"/>
      <c r="B444" s="234"/>
      <c r="C444" s="235"/>
      <c r="D444" s="236" t="s">
        <v>145</v>
      </c>
      <c r="E444" s="237" t="s">
        <v>1</v>
      </c>
      <c r="F444" s="238" t="s">
        <v>641</v>
      </c>
      <c r="G444" s="235"/>
      <c r="H444" s="237" t="s">
        <v>1</v>
      </c>
      <c r="I444" s="239"/>
      <c r="J444" s="235"/>
      <c r="K444" s="235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145</v>
      </c>
      <c r="AU444" s="244" t="s">
        <v>86</v>
      </c>
      <c r="AV444" s="13" t="s">
        <v>84</v>
      </c>
      <c r="AW444" s="13" t="s">
        <v>32</v>
      </c>
      <c r="AX444" s="13" t="s">
        <v>76</v>
      </c>
      <c r="AY444" s="244" t="s">
        <v>137</v>
      </c>
    </row>
    <row r="445" s="13" customFormat="1">
      <c r="A445" s="13"/>
      <c r="B445" s="234"/>
      <c r="C445" s="235"/>
      <c r="D445" s="236" t="s">
        <v>145</v>
      </c>
      <c r="E445" s="237" t="s">
        <v>1</v>
      </c>
      <c r="F445" s="238" t="s">
        <v>642</v>
      </c>
      <c r="G445" s="235"/>
      <c r="H445" s="237" t="s">
        <v>1</v>
      </c>
      <c r="I445" s="239"/>
      <c r="J445" s="235"/>
      <c r="K445" s="235"/>
      <c r="L445" s="240"/>
      <c r="M445" s="241"/>
      <c r="N445" s="242"/>
      <c r="O445" s="242"/>
      <c r="P445" s="242"/>
      <c r="Q445" s="242"/>
      <c r="R445" s="242"/>
      <c r="S445" s="242"/>
      <c r="T445" s="24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4" t="s">
        <v>145</v>
      </c>
      <c r="AU445" s="244" t="s">
        <v>86</v>
      </c>
      <c r="AV445" s="13" t="s">
        <v>84</v>
      </c>
      <c r="AW445" s="13" t="s">
        <v>32</v>
      </c>
      <c r="AX445" s="13" t="s">
        <v>76</v>
      </c>
      <c r="AY445" s="244" t="s">
        <v>137</v>
      </c>
    </row>
    <row r="446" s="13" customFormat="1">
      <c r="A446" s="13"/>
      <c r="B446" s="234"/>
      <c r="C446" s="235"/>
      <c r="D446" s="236" t="s">
        <v>145</v>
      </c>
      <c r="E446" s="237" t="s">
        <v>1</v>
      </c>
      <c r="F446" s="238" t="s">
        <v>643</v>
      </c>
      <c r="G446" s="235"/>
      <c r="H446" s="237" t="s">
        <v>1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145</v>
      </c>
      <c r="AU446" s="244" t="s">
        <v>86</v>
      </c>
      <c r="AV446" s="13" t="s">
        <v>84</v>
      </c>
      <c r="AW446" s="13" t="s">
        <v>32</v>
      </c>
      <c r="AX446" s="13" t="s">
        <v>76</v>
      </c>
      <c r="AY446" s="244" t="s">
        <v>137</v>
      </c>
    </row>
    <row r="447" s="14" customFormat="1">
      <c r="A447" s="14"/>
      <c r="B447" s="245"/>
      <c r="C447" s="246"/>
      <c r="D447" s="236" t="s">
        <v>145</v>
      </c>
      <c r="E447" s="247" t="s">
        <v>1</v>
      </c>
      <c r="F447" s="248" t="s">
        <v>644</v>
      </c>
      <c r="G447" s="246"/>
      <c r="H447" s="249">
        <v>30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5" t="s">
        <v>145</v>
      </c>
      <c r="AU447" s="255" t="s">
        <v>86</v>
      </c>
      <c r="AV447" s="14" t="s">
        <v>86</v>
      </c>
      <c r="AW447" s="14" t="s">
        <v>32</v>
      </c>
      <c r="AX447" s="14" t="s">
        <v>76</v>
      </c>
      <c r="AY447" s="255" t="s">
        <v>137</v>
      </c>
    </row>
    <row r="448" s="13" customFormat="1">
      <c r="A448" s="13"/>
      <c r="B448" s="234"/>
      <c r="C448" s="235"/>
      <c r="D448" s="236" t="s">
        <v>145</v>
      </c>
      <c r="E448" s="237" t="s">
        <v>1</v>
      </c>
      <c r="F448" s="238" t="s">
        <v>645</v>
      </c>
      <c r="G448" s="235"/>
      <c r="H448" s="237" t="s">
        <v>1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145</v>
      </c>
      <c r="AU448" s="244" t="s">
        <v>86</v>
      </c>
      <c r="AV448" s="13" t="s">
        <v>84</v>
      </c>
      <c r="AW448" s="13" t="s">
        <v>32</v>
      </c>
      <c r="AX448" s="13" t="s">
        <v>76</v>
      </c>
      <c r="AY448" s="244" t="s">
        <v>137</v>
      </c>
    </row>
    <row r="449" s="14" customFormat="1">
      <c r="A449" s="14"/>
      <c r="B449" s="245"/>
      <c r="C449" s="246"/>
      <c r="D449" s="236" t="s">
        <v>145</v>
      </c>
      <c r="E449" s="247" t="s">
        <v>1</v>
      </c>
      <c r="F449" s="248" t="s">
        <v>646</v>
      </c>
      <c r="G449" s="246"/>
      <c r="H449" s="249">
        <v>11</v>
      </c>
      <c r="I449" s="250"/>
      <c r="J449" s="246"/>
      <c r="K449" s="246"/>
      <c r="L449" s="251"/>
      <c r="M449" s="252"/>
      <c r="N449" s="253"/>
      <c r="O449" s="253"/>
      <c r="P449" s="253"/>
      <c r="Q449" s="253"/>
      <c r="R449" s="253"/>
      <c r="S449" s="253"/>
      <c r="T449" s="25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5" t="s">
        <v>145</v>
      </c>
      <c r="AU449" s="255" t="s">
        <v>86</v>
      </c>
      <c r="AV449" s="14" t="s">
        <v>86</v>
      </c>
      <c r="AW449" s="14" t="s">
        <v>32</v>
      </c>
      <c r="AX449" s="14" t="s">
        <v>76</v>
      </c>
      <c r="AY449" s="255" t="s">
        <v>137</v>
      </c>
    </row>
    <row r="450" s="15" customFormat="1">
      <c r="A450" s="15"/>
      <c r="B450" s="256"/>
      <c r="C450" s="257"/>
      <c r="D450" s="236" t="s">
        <v>145</v>
      </c>
      <c r="E450" s="258" t="s">
        <v>1</v>
      </c>
      <c r="F450" s="259" t="s">
        <v>192</v>
      </c>
      <c r="G450" s="257"/>
      <c r="H450" s="260">
        <v>41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6" t="s">
        <v>145</v>
      </c>
      <c r="AU450" s="266" t="s">
        <v>86</v>
      </c>
      <c r="AV450" s="15" t="s">
        <v>143</v>
      </c>
      <c r="AW450" s="15" t="s">
        <v>32</v>
      </c>
      <c r="AX450" s="15" t="s">
        <v>84</v>
      </c>
      <c r="AY450" s="266" t="s">
        <v>137</v>
      </c>
    </row>
    <row r="451" s="2" customFormat="1" ht="24.15" customHeight="1">
      <c r="A451" s="39"/>
      <c r="B451" s="40"/>
      <c r="C451" s="220" t="s">
        <v>647</v>
      </c>
      <c r="D451" s="220" t="s">
        <v>139</v>
      </c>
      <c r="E451" s="221" t="s">
        <v>648</v>
      </c>
      <c r="F451" s="222" t="s">
        <v>649</v>
      </c>
      <c r="G451" s="223" t="s">
        <v>166</v>
      </c>
      <c r="H451" s="224">
        <v>41</v>
      </c>
      <c r="I451" s="225"/>
      <c r="J451" s="226">
        <f>ROUND(I451*H451,2)</f>
        <v>0</v>
      </c>
      <c r="K451" s="227"/>
      <c r="L451" s="45"/>
      <c r="M451" s="228" t="s">
        <v>1</v>
      </c>
      <c r="N451" s="229" t="s">
        <v>41</v>
      </c>
      <c r="O451" s="92"/>
      <c r="P451" s="230">
        <f>O451*H451</f>
        <v>0</v>
      </c>
      <c r="Q451" s="230">
        <v>2.0000000000000002E-05</v>
      </c>
      <c r="R451" s="230">
        <f>Q451*H451</f>
        <v>0.00082000000000000009</v>
      </c>
      <c r="S451" s="230">
        <v>0</v>
      </c>
      <c r="T451" s="231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2" t="s">
        <v>240</v>
      </c>
      <c r="AT451" s="232" t="s">
        <v>139</v>
      </c>
      <c r="AU451" s="232" t="s">
        <v>86</v>
      </c>
      <c r="AY451" s="18" t="s">
        <v>137</v>
      </c>
      <c r="BE451" s="233">
        <f>IF(N451="základní",J451,0)</f>
        <v>0</v>
      </c>
      <c r="BF451" s="233">
        <f>IF(N451="snížená",J451,0)</f>
        <v>0</v>
      </c>
      <c r="BG451" s="233">
        <f>IF(N451="zákl. přenesená",J451,0)</f>
        <v>0</v>
      </c>
      <c r="BH451" s="233">
        <f>IF(N451="sníž. přenesená",J451,0)</f>
        <v>0</v>
      </c>
      <c r="BI451" s="233">
        <f>IF(N451="nulová",J451,0)</f>
        <v>0</v>
      </c>
      <c r="BJ451" s="18" t="s">
        <v>84</v>
      </c>
      <c r="BK451" s="233">
        <f>ROUND(I451*H451,2)</f>
        <v>0</v>
      </c>
      <c r="BL451" s="18" t="s">
        <v>240</v>
      </c>
      <c r="BM451" s="232" t="s">
        <v>650</v>
      </c>
    </row>
    <row r="452" s="14" customFormat="1">
      <c r="A452" s="14"/>
      <c r="B452" s="245"/>
      <c r="C452" s="246"/>
      <c r="D452" s="236" t="s">
        <v>145</v>
      </c>
      <c r="E452" s="247" t="s">
        <v>1</v>
      </c>
      <c r="F452" s="248" t="s">
        <v>651</v>
      </c>
      <c r="G452" s="246"/>
      <c r="H452" s="249">
        <v>41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5" t="s">
        <v>145</v>
      </c>
      <c r="AU452" s="255" t="s">
        <v>86</v>
      </c>
      <c r="AV452" s="14" t="s">
        <v>86</v>
      </c>
      <c r="AW452" s="14" t="s">
        <v>32</v>
      </c>
      <c r="AX452" s="14" t="s">
        <v>84</v>
      </c>
      <c r="AY452" s="255" t="s">
        <v>137</v>
      </c>
    </row>
    <row r="453" s="2" customFormat="1" ht="24.15" customHeight="1">
      <c r="A453" s="39"/>
      <c r="B453" s="40"/>
      <c r="C453" s="220" t="s">
        <v>652</v>
      </c>
      <c r="D453" s="220" t="s">
        <v>139</v>
      </c>
      <c r="E453" s="221" t="s">
        <v>653</v>
      </c>
      <c r="F453" s="222" t="s">
        <v>654</v>
      </c>
      <c r="G453" s="223" t="s">
        <v>166</v>
      </c>
      <c r="H453" s="224">
        <v>41</v>
      </c>
      <c r="I453" s="225"/>
      <c r="J453" s="226">
        <f>ROUND(I453*H453,2)</f>
        <v>0</v>
      </c>
      <c r="K453" s="227"/>
      <c r="L453" s="45"/>
      <c r="M453" s="228" t="s">
        <v>1</v>
      </c>
      <c r="N453" s="229" t="s">
        <v>41</v>
      </c>
      <c r="O453" s="92"/>
      <c r="P453" s="230">
        <f>O453*H453</f>
        <v>0</v>
      </c>
      <c r="Q453" s="230">
        <v>2.0000000000000002E-05</v>
      </c>
      <c r="R453" s="230">
        <f>Q453*H453</f>
        <v>0.00082000000000000009</v>
      </c>
      <c r="S453" s="230">
        <v>0</v>
      </c>
      <c r="T453" s="231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2" t="s">
        <v>240</v>
      </c>
      <c r="AT453" s="232" t="s">
        <v>139</v>
      </c>
      <c r="AU453" s="232" t="s">
        <v>86</v>
      </c>
      <c r="AY453" s="18" t="s">
        <v>137</v>
      </c>
      <c r="BE453" s="233">
        <f>IF(N453="základní",J453,0)</f>
        <v>0</v>
      </c>
      <c r="BF453" s="233">
        <f>IF(N453="snížená",J453,0)</f>
        <v>0</v>
      </c>
      <c r="BG453" s="233">
        <f>IF(N453="zákl. přenesená",J453,0)</f>
        <v>0</v>
      </c>
      <c r="BH453" s="233">
        <f>IF(N453="sníž. přenesená",J453,0)</f>
        <v>0</v>
      </c>
      <c r="BI453" s="233">
        <f>IF(N453="nulová",J453,0)</f>
        <v>0</v>
      </c>
      <c r="BJ453" s="18" t="s">
        <v>84</v>
      </c>
      <c r="BK453" s="233">
        <f>ROUND(I453*H453,2)</f>
        <v>0</v>
      </c>
      <c r="BL453" s="18" t="s">
        <v>240</v>
      </c>
      <c r="BM453" s="232" t="s">
        <v>655</v>
      </c>
    </row>
    <row r="454" s="12" customFormat="1" ht="25.92" customHeight="1">
      <c r="A454" s="12"/>
      <c r="B454" s="204"/>
      <c r="C454" s="205"/>
      <c r="D454" s="206" t="s">
        <v>75</v>
      </c>
      <c r="E454" s="207" t="s">
        <v>346</v>
      </c>
      <c r="F454" s="207" t="s">
        <v>656</v>
      </c>
      <c r="G454" s="205"/>
      <c r="H454" s="205"/>
      <c r="I454" s="208"/>
      <c r="J454" s="209">
        <f>BK454</f>
        <v>0</v>
      </c>
      <c r="K454" s="205"/>
      <c r="L454" s="210"/>
      <c r="M454" s="211"/>
      <c r="N454" s="212"/>
      <c r="O454" s="212"/>
      <c r="P454" s="213">
        <f>P455</f>
        <v>0</v>
      </c>
      <c r="Q454" s="212"/>
      <c r="R454" s="213">
        <f>R455</f>
        <v>0</v>
      </c>
      <c r="S454" s="212"/>
      <c r="T454" s="214">
        <f>T455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15" t="s">
        <v>153</v>
      </c>
      <c r="AT454" s="216" t="s">
        <v>75</v>
      </c>
      <c r="AU454" s="216" t="s">
        <v>76</v>
      </c>
      <c r="AY454" s="215" t="s">
        <v>137</v>
      </c>
      <c r="BK454" s="217">
        <f>BK455</f>
        <v>0</v>
      </c>
    </row>
    <row r="455" s="12" customFormat="1" ht="22.8" customHeight="1">
      <c r="A455" s="12"/>
      <c r="B455" s="204"/>
      <c r="C455" s="205"/>
      <c r="D455" s="206" t="s">
        <v>75</v>
      </c>
      <c r="E455" s="218" t="s">
        <v>657</v>
      </c>
      <c r="F455" s="218" t="s">
        <v>658</v>
      </c>
      <c r="G455" s="205"/>
      <c r="H455" s="205"/>
      <c r="I455" s="208"/>
      <c r="J455" s="219">
        <f>BK455</f>
        <v>0</v>
      </c>
      <c r="K455" s="205"/>
      <c r="L455" s="210"/>
      <c r="M455" s="211"/>
      <c r="N455" s="212"/>
      <c r="O455" s="212"/>
      <c r="P455" s="213">
        <f>SUM(P456:P458)</f>
        <v>0</v>
      </c>
      <c r="Q455" s="212"/>
      <c r="R455" s="213">
        <f>SUM(R456:R458)</f>
        <v>0</v>
      </c>
      <c r="S455" s="212"/>
      <c r="T455" s="214">
        <f>SUM(T456:T458)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15" t="s">
        <v>153</v>
      </c>
      <c r="AT455" s="216" t="s">
        <v>75</v>
      </c>
      <c r="AU455" s="216" t="s">
        <v>84</v>
      </c>
      <c r="AY455" s="215" t="s">
        <v>137</v>
      </c>
      <c r="BK455" s="217">
        <f>SUM(BK456:BK458)</f>
        <v>0</v>
      </c>
    </row>
    <row r="456" s="2" customFormat="1" ht="24.15" customHeight="1">
      <c r="A456" s="39"/>
      <c r="B456" s="40"/>
      <c r="C456" s="220" t="s">
        <v>659</v>
      </c>
      <c r="D456" s="220" t="s">
        <v>139</v>
      </c>
      <c r="E456" s="221" t="s">
        <v>660</v>
      </c>
      <c r="F456" s="222" t="s">
        <v>661</v>
      </c>
      <c r="G456" s="223" t="s">
        <v>156</v>
      </c>
      <c r="H456" s="224">
        <v>1</v>
      </c>
      <c r="I456" s="225"/>
      <c r="J456" s="226">
        <f>ROUND(I456*H456,2)</f>
        <v>0</v>
      </c>
      <c r="K456" s="227"/>
      <c r="L456" s="45"/>
      <c r="M456" s="228" t="s">
        <v>1</v>
      </c>
      <c r="N456" s="229" t="s">
        <v>41</v>
      </c>
      <c r="O456" s="92"/>
      <c r="P456" s="230">
        <f>O456*H456</f>
        <v>0</v>
      </c>
      <c r="Q456" s="230">
        <v>0</v>
      </c>
      <c r="R456" s="230">
        <f>Q456*H456</f>
        <v>0</v>
      </c>
      <c r="S456" s="230">
        <v>0</v>
      </c>
      <c r="T456" s="23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2" t="s">
        <v>492</v>
      </c>
      <c r="AT456" s="232" t="s">
        <v>139</v>
      </c>
      <c r="AU456" s="232" t="s">
        <v>86</v>
      </c>
      <c r="AY456" s="18" t="s">
        <v>137</v>
      </c>
      <c r="BE456" s="233">
        <f>IF(N456="základní",J456,0)</f>
        <v>0</v>
      </c>
      <c r="BF456" s="233">
        <f>IF(N456="snížená",J456,0)</f>
        <v>0</v>
      </c>
      <c r="BG456" s="233">
        <f>IF(N456="zákl. přenesená",J456,0)</f>
        <v>0</v>
      </c>
      <c r="BH456" s="233">
        <f>IF(N456="sníž. přenesená",J456,0)</f>
        <v>0</v>
      </c>
      <c r="BI456" s="233">
        <f>IF(N456="nulová",J456,0)</f>
        <v>0</v>
      </c>
      <c r="BJ456" s="18" t="s">
        <v>84</v>
      </c>
      <c r="BK456" s="233">
        <f>ROUND(I456*H456,2)</f>
        <v>0</v>
      </c>
      <c r="BL456" s="18" t="s">
        <v>492</v>
      </c>
      <c r="BM456" s="232" t="s">
        <v>662</v>
      </c>
    </row>
    <row r="457" s="13" customFormat="1">
      <c r="A457" s="13"/>
      <c r="B457" s="234"/>
      <c r="C457" s="235"/>
      <c r="D457" s="236" t="s">
        <v>145</v>
      </c>
      <c r="E457" s="237" t="s">
        <v>1</v>
      </c>
      <c r="F457" s="238" t="s">
        <v>663</v>
      </c>
      <c r="G457" s="235"/>
      <c r="H457" s="237" t="s">
        <v>1</v>
      </c>
      <c r="I457" s="239"/>
      <c r="J457" s="235"/>
      <c r="K457" s="235"/>
      <c r="L457" s="240"/>
      <c r="M457" s="241"/>
      <c r="N457" s="242"/>
      <c r="O457" s="242"/>
      <c r="P457" s="242"/>
      <c r="Q457" s="242"/>
      <c r="R457" s="242"/>
      <c r="S457" s="242"/>
      <c r="T457" s="24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4" t="s">
        <v>145</v>
      </c>
      <c r="AU457" s="244" t="s">
        <v>86</v>
      </c>
      <c r="AV457" s="13" t="s">
        <v>84</v>
      </c>
      <c r="AW457" s="13" t="s">
        <v>32</v>
      </c>
      <c r="AX457" s="13" t="s">
        <v>76</v>
      </c>
      <c r="AY457" s="244" t="s">
        <v>137</v>
      </c>
    </row>
    <row r="458" s="14" customFormat="1">
      <c r="A458" s="14"/>
      <c r="B458" s="245"/>
      <c r="C458" s="246"/>
      <c r="D458" s="236" t="s">
        <v>145</v>
      </c>
      <c r="E458" s="247" t="s">
        <v>1</v>
      </c>
      <c r="F458" s="248" t="s">
        <v>84</v>
      </c>
      <c r="G458" s="246"/>
      <c r="H458" s="249">
        <v>1</v>
      </c>
      <c r="I458" s="250"/>
      <c r="J458" s="246"/>
      <c r="K458" s="246"/>
      <c r="L458" s="251"/>
      <c r="M458" s="289"/>
      <c r="N458" s="290"/>
      <c r="O458" s="290"/>
      <c r="P458" s="290"/>
      <c r="Q458" s="290"/>
      <c r="R458" s="290"/>
      <c r="S458" s="290"/>
      <c r="T458" s="291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5" t="s">
        <v>145</v>
      </c>
      <c r="AU458" s="255" t="s">
        <v>86</v>
      </c>
      <c r="AV458" s="14" t="s">
        <v>86</v>
      </c>
      <c r="AW458" s="14" t="s">
        <v>32</v>
      </c>
      <c r="AX458" s="14" t="s">
        <v>84</v>
      </c>
      <c r="AY458" s="255" t="s">
        <v>137</v>
      </c>
    </row>
    <row r="459" s="2" customFormat="1" ht="6.96" customHeight="1">
      <c r="A459" s="39"/>
      <c r="B459" s="67"/>
      <c r="C459" s="68"/>
      <c r="D459" s="68"/>
      <c r="E459" s="68"/>
      <c r="F459" s="68"/>
      <c r="G459" s="68"/>
      <c r="H459" s="68"/>
      <c r="I459" s="68"/>
      <c r="J459" s="68"/>
      <c r="K459" s="68"/>
      <c r="L459" s="45"/>
      <c r="M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</row>
  </sheetData>
  <sheetProtection sheet="1" autoFilter="0" formatColumns="0" formatRows="0" objects="1" scenarios="1" spinCount="100000" saltValue="MPnwPcHyGtEqTlPDSTtmPy8lMhUMGgMPXQHXkc7nhXxe0lzZ+1iH9snDX9ezX6j1g7Kt4sRkNz/8p6DjEeGK1g==" hashValue="HZjRShkGq6REKY5CAW9lRCZwQldozKaZ3vJ0jk+iUTG0dF78ulGL8i532LbidAwpKsVU/pHubNDG9nb9pLu9zw==" algorithmName="SHA-512" password="CC35"/>
  <autoFilter ref="C130:K458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Úpravy hřiště Školní, sídliště Králův Háj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664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ROUND((SUM(BE120:BE388)),  2)</f>
        <v>0</v>
      </c>
      <c r="G33" s="39"/>
      <c r="H33" s="39"/>
      <c r="I33" s="156">
        <v>0.20999999999999999</v>
      </c>
      <c r="J33" s="155">
        <f>ROUND(((SUM(BE120:BE388))*I33),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ROUND((SUM(BF120:BF388)),  2)</f>
        <v>0</v>
      </c>
      <c r="G34" s="39"/>
      <c r="H34" s="39"/>
      <c r="I34" s="156">
        <v>0.12</v>
      </c>
      <c r="J34" s="155">
        <f>ROUND(((SUM(BF120:BF388))*I34),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ROUND((SUM(BG120:BG388)),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ROUND((SUM(BH120:BH388)),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ROUND((SUM(BI120:BI388)),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Úpravy hřiště Školní, sídliště Králův Háj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801.2 - Krajinářské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Liberec, ulice Školní</v>
      </c>
      <c r="G89" s="41"/>
      <c r="H89" s="41"/>
      <c r="I89" s="33" t="s">
        <v>22</v>
      </c>
      <c r="J89" s="80" t="str">
        <f>IF(J12="","",J12)</f>
        <v>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 xml:space="preserve">Kancelář architektury města Liberec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116</v>
      </c>
      <c r="E99" s="189"/>
      <c r="F99" s="189"/>
      <c r="G99" s="189"/>
      <c r="H99" s="189"/>
      <c r="I99" s="189"/>
      <c r="J99" s="190">
        <f>J372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665</v>
      </c>
      <c r="E100" s="183"/>
      <c r="F100" s="183"/>
      <c r="G100" s="183"/>
      <c r="H100" s="183"/>
      <c r="I100" s="183"/>
      <c r="J100" s="184">
        <f>J374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122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Úpravy hřiště Školní, sídliště Králův Háj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100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SO 801.2 - Krajinářské řešení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Liberec, ulice Školní</v>
      </c>
      <c r="G114" s="41"/>
      <c r="H114" s="41"/>
      <c r="I114" s="33" t="s">
        <v>22</v>
      </c>
      <c r="J114" s="80" t="str">
        <f>IF(J12="","",J12)</f>
        <v>3. 5. 2025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5.65" customHeight="1">
      <c r="A116" s="39"/>
      <c r="B116" s="40"/>
      <c r="C116" s="33" t="s">
        <v>24</v>
      </c>
      <c r="D116" s="41"/>
      <c r="E116" s="41"/>
      <c r="F116" s="28" t="str">
        <f>E15</f>
        <v>Statutární město Liberec</v>
      </c>
      <c r="G116" s="41"/>
      <c r="H116" s="41"/>
      <c r="I116" s="33" t="s">
        <v>30</v>
      </c>
      <c r="J116" s="37" t="str">
        <f>E21</f>
        <v xml:space="preserve">Kancelář architektury města Liberec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123</v>
      </c>
      <c r="D119" s="195" t="s">
        <v>61</v>
      </c>
      <c r="E119" s="195" t="s">
        <v>57</v>
      </c>
      <c r="F119" s="195" t="s">
        <v>58</v>
      </c>
      <c r="G119" s="195" t="s">
        <v>124</v>
      </c>
      <c r="H119" s="195" t="s">
        <v>125</v>
      </c>
      <c r="I119" s="195" t="s">
        <v>126</v>
      </c>
      <c r="J119" s="196" t="s">
        <v>104</v>
      </c>
      <c r="K119" s="197" t="s">
        <v>127</v>
      </c>
      <c r="L119" s="198"/>
      <c r="M119" s="101" t="s">
        <v>1</v>
      </c>
      <c r="N119" s="102" t="s">
        <v>40</v>
      </c>
      <c r="O119" s="102" t="s">
        <v>128</v>
      </c>
      <c r="P119" s="102" t="s">
        <v>129</v>
      </c>
      <c r="Q119" s="102" t="s">
        <v>130</v>
      </c>
      <c r="R119" s="102" t="s">
        <v>131</v>
      </c>
      <c r="S119" s="102" t="s">
        <v>132</v>
      </c>
      <c r="T119" s="103" t="s">
        <v>133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134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P121+P374</f>
        <v>0</v>
      </c>
      <c r="Q120" s="105"/>
      <c r="R120" s="201">
        <f>R121+R374</f>
        <v>4.5216699999999994</v>
      </c>
      <c r="S120" s="105"/>
      <c r="T120" s="202">
        <f>T121+T374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106</v>
      </c>
      <c r="BK120" s="203">
        <f>BK121+BK374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135</v>
      </c>
      <c r="F121" s="207" t="s">
        <v>136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P122+P372</f>
        <v>0</v>
      </c>
      <c r="Q121" s="212"/>
      <c r="R121" s="213">
        <f>R122+R372</f>
        <v>4.5216699999999994</v>
      </c>
      <c r="S121" s="212"/>
      <c r="T121" s="214">
        <f>T122+T372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84</v>
      </c>
      <c r="AT121" s="216" t="s">
        <v>75</v>
      </c>
      <c r="AU121" s="216" t="s">
        <v>76</v>
      </c>
      <c r="AY121" s="215" t="s">
        <v>137</v>
      </c>
      <c r="BK121" s="217">
        <f>BK122+BK372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84</v>
      </c>
      <c r="F122" s="218" t="s">
        <v>138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SUM(P123:P371)</f>
        <v>0</v>
      </c>
      <c r="Q122" s="212"/>
      <c r="R122" s="213">
        <f>SUM(R123:R371)</f>
        <v>4.5216699999999994</v>
      </c>
      <c r="S122" s="212"/>
      <c r="T122" s="214">
        <f>SUM(T123:T371)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84</v>
      </c>
      <c r="AT122" s="216" t="s">
        <v>75</v>
      </c>
      <c r="AU122" s="216" t="s">
        <v>84</v>
      </c>
      <c r="AY122" s="215" t="s">
        <v>137</v>
      </c>
      <c r="BK122" s="217">
        <f>SUM(BK123:BK371)</f>
        <v>0</v>
      </c>
    </row>
    <row r="123" s="2" customFormat="1" ht="33" customHeight="1">
      <c r="A123" s="39"/>
      <c r="B123" s="40"/>
      <c r="C123" s="220" t="s">
        <v>84</v>
      </c>
      <c r="D123" s="220" t="s">
        <v>139</v>
      </c>
      <c r="E123" s="221" t="s">
        <v>666</v>
      </c>
      <c r="F123" s="222" t="s">
        <v>667</v>
      </c>
      <c r="G123" s="223" t="s">
        <v>142</v>
      </c>
      <c r="H123" s="224">
        <v>41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41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143</v>
      </c>
      <c r="AT123" s="232" t="s">
        <v>139</v>
      </c>
      <c r="AU123" s="232" t="s">
        <v>86</v>
      </c>
      <c r="AY123" s="18" t="s">
        <v>137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84</v>
      </c>
      <c r="BK123" s="233">
        <f>ROUND(I123*H123,2)</f>
        <v>0</v>
      </c>
      <c r="BL123" s="18" t="s">
        <v>143</v>
      </c>
      <c r="BM123" s="232" t="s">
        <v>668</v>
      </c>
    </row>
    <row r="124" s="13" customFormat="1">
      <c r="A124" s="13"/>
      <c r="B124" s="234"/>
      <c r="C124" s="235"/>
      <c r="D124" s="236" t="s">
        <v>145</v>
      </c>
      <c r="E124" s="237" t="s">
        <v>1</v>
      </c>
      <c r="F124" s="238" t="s">
        <v>669</v>
      </c>
      <c r="G124" s="235"/>
      <c r="H124" s="237" t="s">
        <v>1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145</v>
      </c>
      <c r="AU124" s="244" t="s">
        <v>86</v>
      </c>
      <c r="AV124" s="13" t="s">
        <v>84</v>
      </c>
      <c r="AW124" s="13" t="s">
        <v>32</v>
      </c>
      <c r="AX124" s="13" t="s">
        <v>76</v>
      </c>
      <c r="AY124" s="244" t="s">
        <v>137</v>
      </c>
    </row>
    <row r="125" s="14" customFormat="1">
      <c r="A125" s="14"/>
      <c r="B125" s="245"/>
      <c r="C125" s="246"/>
      <c r="D125" s="236" t="s">
        <v>145</v>
      </c>
      <c r="E125" s="247" t="s">
        <v>1</v>
      </c>
      <c r="F125" s="248" t="s">
        <v>376</v>
      </c>
      <c r="G125" s="246"/>
      <c r="H125" s="249">
        <v>41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145</v>
      </c>
      <c r="AU125" s="255" t="s">
        <v>86</v>
      </c>
      <c r="AV125" s="14" t="s">
        <v>86</v>
      </c>
      <c r="AW125" s="14" t="s">
        <v>32</v>
      </c>
      <c r="AX125" s="14" t="s">
        <v>84</v>
      </c>
      <c r="AY125" s="255" t="s">
        <v>137</v>
      </c>
    </row>
    <row r="126" s="2" customFormat="1" ht="37.8" customHeight="1">
      <c r="A126" s="39"/>
      <c r="B126" s="40"/>
      <c r="C126" s="220" t="s">
        <v>86</v>
      </c>
      <c r="D126" s="220" t="s">
        <v>139</v>
      </c>
      <c r="E126" s="221" t="s">
        <v>670</v>
      </c>
      <c r="F126" s="222" t="s">
        <v>671</v>
      </c>
      <c r="G126" s="223" t="s">
        <v>142</v>
      </c>
      <c r="H126" s="224">
        <v>67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41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143</v>
      </c>
      <c r="AT126" s="232" t="s">
        <v>139</v>
      </c>
      <c r="AU126" s="232" t="s">
        <v>86</v>
      </c>
      <c r="AY126" s="18" t="s">
        <v>137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84</v>
      </c>
      <c r="BK126" s="233">
        <f>ROUND(I126*H126,2)</f>
        <v>0</v>
      </c>
      <c r="BL126" s="18" t="s">
        <v>143</v>
      </c>
      <c r="BM126" s="232" t="s">
        <v>672</v>
      </c>
    </row>
    <row r="127" s="13" customFormat="1">
      <c r="A127" s="13"/>
      <c r="B127" s="234"/>
      <c r="C127" s="235"/>
      <c r="D127" s="236" t="s">
        <v>145</v>
      </c>
      <c r="E127" s="237" t="s">
        <v>1</v>
      </c>
      <c r="F127" s="238" t="s">
        <v>673</v>
      </c>
      <c r="G127" s="235"/>
      <c r="H127" s="237" t="s">
        <v>1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145</v>
      </c>
      <c r="AU127" s="244" t="s">
        <v>86</v>
      </c>
      <c r="AV127" s="13" t="s">
        <v>84</v>
      </c>
      <c r="AW127" s="13" t="s">
        <v>32</v>
      </c>
      <c r="AX127" s="13" t="s">
        <v>76</v>
      </c>
      <c r="AY127" s="244" t="s">
        <v>137</v>
      </c>
    </row>
    <row r="128" s="14" customFormat="1">
      <c r="A128" s="14"/>
      <c r="B128" s="245"/>
      <c r="C128" s="246"/>
      <c r="D128" s="236" t="s">
        <v>145</v>
      </c>
      <c r="E128" s="247" t="s">
        <v>1</v>
      </c>
      <c r="F128" s="248" t="s">
        <v>298</v>
      </c>
      <c r="G128" s="246"/>
      <c r="H128" s="249">
        <v>27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145</v>
      </c>
      <c r="AU128" s="255" t="s">
        <v>86</v>
      </c>
      <c r="AV128" s="14" t="s">
        <v>86</v>
      </c>
      <c r="AW128" s="14" t="s">
        <v>32</v>
      </c>
      <c r="AX128" s="14" t="s">
        <v>76</v>
      </c>
      <c r="AY128" s="255" t="s">
        <v>137</v>
      </c>
    </row>
    <row r="129" s="13" customFormat="1">
      <c r="A129" s="13"/>
      <c r="B129" s="234"/>
      <c r="C129" s="235"/>
      <c r="D129" s="236" t="s">
        <v>145</v>
      </c>
      <c r="E129" s="237" t="s">
        <v>1</v>
      </c>
      <c r="F129" s="238" t="s">
        <v>674</v>
      </c>
      <c r="G129" s="235"/>
      <c r="H129" s="237" t="s">
        <v>1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145</v>
      </c>
      <c r="AU129" s="244" t="s">
        <v>86</v>
      </c>
      <c r="AV129" s="13" t="s">
        <v>84</v>
      </c>
      <c r="AW129" s="13" t="s">
        <v>32</v>
      </c>
      <c r="AX129" s="13" t="s">
        <v>76</v>
      </c>
      <c r="AY129" s="244" t="s">
        <v>137</v>
      </c>
    </row>
    <row r="130" s="14" customFormat="1">
      <c r="A130" s="14"/>
      <c r="B130" s="245"/>
      <c r="C130" s="246"/>
      <c r="D130" s="236" t="s">
        <v>145</v>
      </c>
      <c r="E130" s="247" t="s">
        <v>1</v>
      </c>
      <c r="F130" s="248" t="s">
        <v>369</v>
      </c>
      <c r="G130" s="246"/>
      <c r="H130" s="249">
        <v>40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145</v>
      </c>
      <c r="AU130" s="255" t="s">
        <v>86</v>
      </c>
      <c r="AV130" s="14" t="s">
        <v>86</v>
      </c>
      <c r="AW130" s="14" t="s">
        <v>32</v>
      </c>
      <c r="AX130" s="14" t="s">
        <v>76</v>
      </c>
      <c r="AY130" s="255" t="s">
        <v>137</v>
      </c>
    </row>
    <row r="131" s="15" customFormat="1">
      <c r="A131" s="15"/>
      <c r="B131" s="256"/>
      <c r="C131" s="257"/>
      <c r="D131" s="236" t="s">
        <v>145</v>
      </c>
      <c r="E131" s="258" t="s">
        <v>1</v>
      </c>
      <c r="F131" s="259" t="s">
        <v>192</v>
      </c>
      <c r="G131" s="257"/>
      <c r="H131" s="260">
        <v>67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6" t="s">
        <v>145</v>
      </c>
      <c r="AU131" s="266" t="s">
        <v>86</v>
      </c>
      <c r="AV131" s="15" t="s">
        <v>143</v>
      </c>
      <c r="AW131" s="15" t="s">
        <v>32</v>
      </c>
      <c r="AX131" s="15" t="s">
        <v>84</v>
      </c>
      <c r="AY131" s="266" t="s">
        <v>137</v>
      </c>
    </row>
    <row r="132" s="2" customFormat="1" ht="33" customHeight="1">
      <c r="A132" s="39"/>
      <c r="B132" s="40"/>
      <c r="C132" s="220" t="s">
        <v>153</v>
      </c>
      <c r="D132" s="220" t="s">
        <v>139</v>
      </c>
      <c r="E132" s="221" t="s">
        <v>675</v>
      </c>
      <c r="F132" s="222" t="s">
        <v>676</v>
      </c>
      <c r="G132" s="223" t="s">
        <v>142</v>
      </c>
      <c r="H132" s="224">
        <v>291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41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143</v>
      </c>
      <c r="AT132" s="232" t="s">
        <v>139</v>
      </c>
      <c r="AU132" s="232" t="s">
        <v>86</v>
      </c>
      <c r="AY132" s="18" t="s">
        <v>137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84</v>
      </c>
      <c r="BK132" s="233">
        <f>ROUND(I132*H132,2)</f>
        <v>0</v>
      </c>
      <c r="BL132" s="18" t="s">
        <v>143</v>
      </c>
      <c r="BM132" s="232" t="s">
        <v>677</v>
      </c>
    </row>
    <row r="133" s="13" customFormat="1">
      <c r="A133" s="13"/>
      <c r="B133" s="234"/>
      <c r="C133" s="235"/>
      <c r="D133" s="236" t="s">
        <v>145</v>
      </c>
      <c r="E133" s="237" t="s">
        <v>1</v>
      </c>
      <c r="F133" s="238" t="s">
        <v>678</v>
      </c>
      <c r="G133" s="235"/>
      <c r="H133" s="237" t="s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145</v>
      </c>
      <c r="AU133" s="244" t="s">
        <v>86</v>
      </c>
      <c r="AV133" s="13" t="s">
        <v>84</v>
      </c>
      <c r="AW133" s="13" t="s">
        <v>32</v>
      </c>
      <c r="AX133" s="13" t="s">
        <v>76</v>
      </c>
      <c r="AY133" s="244" t="s">
        <v>137</v>
      </c>
    </row>
    <row r="134" s="14" customFormat="1">
      <c r="A134" s="14"/>
      <c r="B134" s="245"/>
      <c r="C134" s="246"/>
      <c r="D134" s="236" t="s">
        <v>145</v>
      </c>
      <c r="E134" s="247" t="s">
        <v>1</v>
      </c>
      <c r="F134" s="248" t="s">
        <v>679</v>
      </c>
      <c r="G134" s="246"/>
      <c r="H134" s="249">
        <v>226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145</v>
      </c>
      <c r="AU134" s="255" t="s">
        <v>86</v>
      </c>
      <c r="AV134" s="14" t="s">
        <v>86</v>
      </c>
      <c r="AW134" s="14" t="s">
        <v>32</v>
      </c>
      <c r="AX134" s="14" t="s">
        <v>76</v>
      </c>
      <c r="AY134" s="255" t="s">
        <v>137</v>
      </c>
    </row>
    <row r="135" s="13" customFormat="1">
      <c r="A135" s="13"/>
      <c r="B135" s="234"/>
      <c r="C135" s="235"/>
      <c r="D135" s="236" t="s">
        <v>145</v>
      </c>
      <c r="E135" s="237" t="s">
        <v>1</v>
      </c>
      <c r="F135" s="238" t="s">
        <v>680</v>
      </c>
      <c r="G135" s="235"/>
      <c r="H135" s="237" t="s">
        <v>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145</v>
      </c>
      <c r="AU135" s="244" t="s">
        <v>86</v>
      </c>
      <c r="AV135" s="13" t="s">
        <v>84</v>
      </c>
      <c r="AW135" s="13" t="s">
        <v>32</v>
      </c>
      <c r="AX135" s="13" t="s">
        <v>76</v>
      </c>
      <c r="AY135" s="244" t="s">
        <v>137</v>
      </c>
    </row>
    <row r="136" s="14" customFormat="1">
      <c r="A136" s="14"/>
      <c r="B136" s="245"/>
      <c r="C136" s="246"/>
      <c r="D136" s="236" t="s">
        <v>145</v>
      </c>
      <c r="E136" s="247" t="s">
        <v>1</v>
      </c>
      <c r="F136" s="248" t="s">
        <v>496</v>
      </c>
      <c r="G136" s="246"/>
      <c r="H136" s="249">
        <v>65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145</v>
      </c>
      <c r="AU136" s="255" t="s">
        <v>86</v>
      </c>
      <c r="AV136" s="14" t="s">
        <v>86</v>
      </c>
      <c r="AW136" s="14" t="s">
        <v>32</v>
      </c>
      <c r="AX136" s="14" t="s">
        <v>76</v>
      </c>
      <c r="AY136" s="255" t="s">
        <v>137</v>
      </c>
    </row>
    <row r="137" s="15" customFormat="1">
      <c r="A137" s="15"/>
      <c r="B137" s="256"/>
      <c r="C137" s="257"/>
      <c r="D137" s="236" t="s">
        <v>145</v>
      </c>
      <c r="E137" s="258" t="s">
        <v>1</v>
      </c>
      <c r="F137" s="259" t="s">
        <v>192</v>
      </c>
      <c r="G137" s="257"/>
      <c r="H137" s="260">
        <v>291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145</v>
      </c>
      <c r="AU137" s="266" t="s">
        <v>86</v>
      </c>
      <c r="AV137" s="15" t="s">
        <v>143</v>
      </c>
      <c r="AW137" s="15" t="s">
        <v>32</v>
      </c>
      <c r="AX137" s="15" t="s">
        <v>84</v>
      </c>
      <c r="AY137" s="266" t="s">
        <v>137</v>
      </c>
    </row>
    <row r="138" s="2" customFormat="1" ht="24.15" customHeight="1">
      <c r="A138" s="39"/>
      <c r="B138" s="40"/>
      <c r="C138" s="220" t="s">
        <v>143</v>
      </c>
      <c r="D138" s="220" t="s">
        <v>139</v>
      </c>
      <c r="E138" s="221" t="s">
        <v>681</v>
      </c>
      <c r="F138" s="222" t="s">
        <v>682</v>
      </c>
      <c r="G138" s="223" t="s">
        <v>156</v>
      </c>
      <c r="H138" s="224">
        <v>14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41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143</v>
      </c>
      <c r="AT138" s="232" t="s">
        <v>139</v>
      </c>
      <c r="AU138" s="232" t="s">
        <v>86</v>
      </c>
      <c r="AY138" s="18" t="s">
        <v>137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84</v>
      </c>
      <c r="BK138" s="233">
        <f>ROUND(I138*H138,2)</f>
        <v>0</v>
      </c>
      <c r="BL138" s="18" t="s">
        <v>143</v>
      </c>
      <c r="BM138" s="232" t="s">
        <v>683</v>
      </c>
    </row>
    <row r="139" s="13" customFormat="1">
      <c r="A139" s="13"/>
      <c r="B139" s="234"/>
      <c r="C139" s="235"/>
      <c r="D139" s="236" t="s">
        <v>145</v>
      </c>
      <c r="E139" s="237" t="s">
        <v>1</v>
      </c>
      <c r="F139" s="238" t="s">
        <v>684</v>
      </c>
      <c r="G139" s="235"/>
      <c r="H139" s="237" t="s">
        <v>1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145</v>
      </c>
      <c r="AU139" s="244" t="s">
        <v>86</v>
      </c>
      <c r="AV139" s="13" t="s">
        <v>84</v>
      </c>
      <c r="AW139" s="13" t="s">
        <v>32</v>
      </c>
      <c r="AX139" s="13" t="s">
        <v>76</v>
      </c>
      <c r="AY139" s="244" t="s">
        <v>137</v>
      </c>
    </row>
    <row r="140" s="14" customFormat="1">
      <c r="A140" s="14"/>
      <c r="B140" s="245"/>
      <c r="C140" s="246"/>
      <c r="D140" s="236" t="s">
        <v>145</v>
      </c>
      <c r="E140" s="247" t="s">
        <v>1</v>
      </c>
      <c r="F140" s="248" t="s">
        <v>169</v>
      </c>
      <c r="G140" s="246"/>
      <c r="H140" s="249">
        <v>14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145</v>
      </c>
      <c r="AU140" s="255" t="s">
        <v>86</v>
      </c>
      <c r="AV140" s="14" t="s">
        <v>86</v>
      </c>
      <c r="AW140" s="14" t="s">
        <v>32</v>
      </c>
      <c r="AX140" s="14" t="s">
        <v>84</v>
      </c>
      <c r="AY140" s="255" t="s">
        <v>137</v>
      </c>
    </row>
    <row r="141" s="2" customFormat="1" ht="33" customHeight="1">
      <c r="A141" s="39"/>
      <c r="B141" s="40"/>
      <c r="C141" s="220" t="s">
        <v>163</v>
      </c>
      <c r="D141" s="220" t="s">
        <v>139</v>
      </c>
      <c r="E141" s="221" t="s">
        <v>685</v>
      </c>
      <c r="F141" s="222" t="s">
        <v>686</v>
      </c>
      <c r="G141" s="223" t="s">
        <v>142</v>
      </c>
      <c r="H141" s="224">
        <v>226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41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143</v>
      </c>
      <c r="AT141" s="232" t="s">
        <v>139</v>
      </c>
      <c r="AU141" s="232" t="s">
        <v>86</v>
      </c>
      <c r="AY141" s="18" t="s">
        <v>137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84</v>
      </c>
      <c r="BK141" s="233">
        <f>ROUND(I141*H141,2)</f>
        <v>0</v>
      </c>
      <c r="BL141" s="18" t="s">
        <v>143</v>
      </c>
      <c r="BM141" s="232" t="s">
        <v>687</v>
      </c>
    </row>
    <row r="142" s="13" customFormat="1">
      <c r="A142" s="13"/>
      <c r="B142" s="234"/>
      <c r="C142" s="235"/>
      <c r="D142" s="236" t="s">
        <v>145</v>
      </c>
      <c r="E142" s="237" t="s">
        <v>1</v>
      </c>
      <c r="F142" s="238" t="s">
        <v>688</v>
      </c>
      <c r="G142" s="235"/>
      <c r="H142" s="237" t="s">
        <v>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145</v>
      </c>
      <c r="AU142" s="244" t="s">
        <v>86</v>
      </c>
      <c r="AV142" s="13" t="s">
        <v>84</v>
      </c>
      <c r="AW142" s="13" t="s">
        <v>32</v>
      </c>
      <c r="AX142" s="13" t="s">
        <v>76</v>
      </c>
      <c r="AY142" s="244" t="s">
        <v>137</v>
      </c>
    </row>
    <row r="143" s="14" customFormat="1">
      <c r="A143" s="14"/>
      <c r="B143" s="245"/>
      <c r="C143" s="246"/>
      <c r="D143" s="236" t="s">
        <v>145</v>
      </c>
      <c r="E143" s="247" t="s">
        <v>1</v>
      </c>
      <c r="F143" s="248" t="s">
        <v>679</v>
      </c>
      <c r="G143" s="246"/>
      <c r="H143" s="249">
        <v>226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145</v>
      </c>
      <c r="AU143" s="255" t="s">
        <v>86</v>
      </c>
      <c r="AV143" s="14" t="s">
        <v>86</v>
      </c>
      <c r="AW143" s="14" t="s">
        <v>32</v>
      </c>
      <c r="AX143" s="14" t="s">
        <v>84</v>
      </c>
      <c r="AY143" s="255" t="s">
        <v>137</v>
      </c>
    </row>
    <row r="144" s="2" customFormat="1" ht="24.15" customHeight="1">
      <c r="A144" s="39"/>
      <c r="B144" s="40"/>
      <c r="C144" s="220" t="s">
        <v>147</v>
      </c>
      <c r="D144" s="220" t="s">
        <v>139</v>
      </c>
      <c r="E144" s="221" t="s">
        <v>689</v>
      </c>
      <c r="F144" s="222" t="s">
        <v>690</v>
      </c>
      <c r="G144" s="223" t="s">
        <v>142</v>
      </c>
      <c r="H144" s="224">
        <v>226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41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143</v>
      </c>
      <c r="AT144" s="232" t="s">
        <v>139</v>
      </c>
      <c r="AU144" s="232" t="s">
        <v>86</v>
      </c>
      <c r="AY144" s="18" t="s">
        <v>137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84</v>
      </c>
      <c r="BK144" s="233">
        <f>ROUND(I144*H144,2)</f>
        <v>0</v>
      </c>
      <c r="BL144" s="18" t="s">
        <v>143</v>
      </c>
      <c r="BM144" s="232" t="s">
        <v>691</v>
      </c>
    </row>
    <row r="145" s="13" customFormat="1">
      <c r="A145" s="13"/>
      <c r="B145" s="234"/>
      <c r="C145" s="235"/>
      <c r="D145" s="236" t="s">
        <v>145</v>
      </c>
      <c r="E145" s="237" t="s">
        <v>1</v>
      </c>
      <c r="F145" s="238" t="s">
        <v>678</v>
      </c>
      <c r="G145" s="235"/>
      <c r="H145" s="237" t="s">
        <v>1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145</v>
      </c>
      <c r="AU145" s="244" t="s">
        <v>86</v>
      </c>
      <c r="AV145" s="13" t="s">
        <v>84</v>
      </c>
      <c r="AW145" s="13" t="s">
        <v>32</v>
      </c>
      <c r="AX145" s="13" t="s">
        <v>76</v>
      </c>
      <c r="AY145" s="244" t="s">
        <v>137</v>
      </c>
    </row>
    <row r="146" s="14" customFormat="1">
      <c r="A146" s="14"/>
      <c r="B146" s="245"/>
      <c r="C146" s="246"/>
      <c r="D146" s="236" t="s">
        <v>145</v>
      </c>
      <c r="E146" s="247" t="s">
        <v>1</v>
      </c>
      <c r="F146" s="248" t="s">
        <v>679</v>
      </c>
      <c r="G146" s="246"/>
      <c r="H146" s="249">
        <v>226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145</v>
      </c>
      <c r="AU146" s="255" t="s">
        <v>86</v>
      </c>
      <c r="AV146" s="14" t="s">
        <v>86</v>
      </c>
      <c r="AW146" s="14" t="s">
        <v>32</v>
      </c>
      <c r="AX146" s="14" t="s">
        <v>84</v>
      </c>
      <c r="AY146" s="255" t="s">
        <v>137</v>
      </c>
    </row>
    <row r="147" s="2" customFormat="1" ht="16.5" customHeight="1">
      <c r="A147" s="39"/>
      <c r="B147" s="40"/>
      <c r="C147" s="278" t="s">
        <v>175</v>
      </c>
      <c r="D147" s="278" t="s">
        <v>346</v>
      </c>
      <c r="E147" s="279" t="s">
        <v>692</v>
      </c>
      <c r="F147" s="280" t="s">
        <v>693</v>
      </c>
      <c r="G147" s="281" t="s">
        <v>694</v>
      </c>
      <c r="H147" s="282">
        <v>6.7999999999999998</v>
      </c>
      <c r="I147" s="283"/>
      <c r="J147" s="284">
        <f>ROUND(I147*H147,2)</f>
        <v>0</v>
      </c>
      <c r="K147" s="285"/>
      <c r="L147" s="286"/>
      <c r="M147" s="287" t="s">
        <v>1</v>
      </c>
      <c r="N147" s="288" t="s">
        <v>41</v>
      </c>
      <c r="O147" s="92"/>
      <c r="P147" s="230">
        <f>O147*H147</f>
        <v>0</v>
      </c>
      <c r="Q147" s="230">
        <v>0.001</v>
      </c>
      <c r="R147" s="230">
        <f>Q147*H147</f>
        <v>0.0067999999999999996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182</v>
      </c>
      <c r="AT147" s="232" t="s">
        <v>346</v>
      </c>
      <c r="AU147" s="232" t="s">
        <v>86</v>
      </c>
      <c r="AY147" s="18" t="s">
        <v>137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84</v>
      </c>
      <c r="BK147" s="233">
        <f>ROUND(I147*H147,2)</f>
        <v>0</v>
      </c>
      <c r="BL147" s="18" t="s">
        <v>143</v>
      </c>
      <c r="BM147" s="232" t="s">
        <v>695</v>
      </c>
    </row>
    <row r="148" s="13" customFormat="1">
      <c r="A148" s="13"/>
      <c r="B148" s="234"/>
      <c r="C148" s="235"/>
      <c r="D148" s="236" t="s">
        <v>145</v>
      </c>
      <c r="E148" s="237" t="s">
        <v>1</v>
      </c>
      <c r="F148" s="238" t="s">
        <v>696</v>
      </c>
      <c r="G148" s="235"/>
      <c r="H148" s="237" t="s">
        <v>1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145</v>
      </c>
      <c r="AU148" s="244" t="s">
        <v>86</v>
      </c>
      <c r="AV148" s="13" t="s">
        <v>84</v>
      </c>
      <c r="AW148" s="13" t="s">
        <v>32</v>
      </c>
      <c r="AX148" s="13" t="s">
        <v>76</v>
      </c>
      <c r="AY148" s="244" t="s">
        <v>137</v>
      </c>
    </row>
    <row r="149" s="14" customFormat="1">
      <c r="A149" s="14"/>
      <c r="B149" s="245"/>
      <c r="C149" s="246"/>
      <c r="D149" s="236" t="s">
        <v>145</v>
      </c>
      <c r="E149" s="247" t="s">
        <v>1</v>
      </c>
      <c r="F149" s="248" t="s">
        <v>697</v>
      </c>
      <c r="G149" s="246"/>
      <c r="H149" s="249">
        <v>6.7999999999999998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145</v>
      </c>
      <c r="AU149" s="255" t="s">
        <v>86</v>
      </c>
      <c r="AV149" s="14" t="s">
        <v>86</v>
      </c>
      <c r="AW149" s="14" t="s">
        <v>32</v>
      </c>
      <c r="AX149" s="14" t="s">
        <v>84</v>
      </c>
      <c r="AY149" s="255" t="s">
        <v>137</v>
      </c>
    </row>
    <row r="150" s="2" customFormat="1" ht="24.15" customHeight="1">
      <c r="A150" s="39"/>
      <c r="B150" s="40"/>
      <c r="C150" s="220" t="s">
        <v>182</v>
      </c>
      <c r="D150" s="220" t="s">
        <v>139</v>
      </c>
      <c r="E150" s="221" t="s">
        <v>698</v>
      </c>
      <c r="F150" s="222" t="s">
        <v>699</v>
      </c>
      <c r="G150" s="223" t="s">
        <v>142</v>
      </c>
      <c r="H150" s="224">
        <v>65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41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143</v>
      </c>
      <c r="AT150" s="232" t="s">
        <v>139</v>
      </c>
      <c r="AU150" s="232" t="s">
        <v>86</v>
      </c>
      <c r="AY150" s="18" t="s">
        <v>137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84</v>
      </c>
      <c r="BK150" s="233">
        <f>ROUND(I150*H150,2)</f>
        <v>0</v>
      </c>
      <c r="BL150" s="18" t="s">
        <v>143</v>
      </c>
      <c r="BM150" s="232" t="s">
        <v>700</v>
      </c>
    </row>
    <row r="151" s="13" customFormat="1">
      <c r="A151" s="13"/>
      <c r="B151" s="234"/>
      <c r="C151" s="235"/>
      <c r="D151" s="236" t="s">
        <v>145</v>
      </c>
      <c r="E151" s="237" t="s">
        <v>1</v>
      </c>
      <c r="F151" s="238" t="s">
        <v>680</v>
      </c>
      <c r="G151" s="235"/>
      <c r="H151" s="237" t="s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145</v>
      </c>
      <c r="AU151" s="244" t="s">
        <v>86</v>
      </c>
      <c r="AV151" s="13" t="s">
        <v>84</v>
      </c>
      <c r="AW151" s="13" t="s">
        <v>32</v>
      </c>
      <c r="AX151" s="13" t="s">
        <v>76</v>
      </c>
      <c r="AY151" s="244" t="s">
        <v>137</v>
      </c>
    </row>
    <row r="152" s="14" customFormat="1">
      <c r="A152" s="14"/>
      <c r="B152" s="245"/>
      <c r="C152" s="246"/>
      <c r="D152" s="236" t="s">
        <v>145</v>
      </c>
      <c r="E152" s="247" t="s">
        <v>1</v>
      </c>
      <c r="F152" s="248" t="s">
        <v>496</v>
      </c>
      <c r="G152" s="246"/>
      <c r="H152" s="249">
        <v>65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145</v>
      </c>
      <c r="AU152" s="255" t="s">
        <v>86</v>
      </c>
      <c r="AV152" s="14" t="s">
        <v>86</v>
      </c>
      <c r="AW152" s="14" t="s">
        <v>32</v>
      </c>
      <c r="AX152" s="14" t="s">
        <v>84</v>
      </c>
      <c r="AY152" s="255" t="s">
        <v>137</v>
      </c>
    </row>
    <row r="153" s="2" customFormat="1" ht="16.5" customHeight="1">
      <c r="A153" s="39"/>
      <c r="B153" s="40"/>
      <c r="C153" s="278" t="s">
        <v>193</v>
      </c>
      <c r="D153" s="278" t="s">
        <v>346</v>
      </c>
      <c r="E153" s="279" t="s">
        <v>701</v>
      </c>
      <c r="F153" s="280" t="s">
        <v>702</v>
      </c>
      <c r="G153" s="281" t="s">
        <v>694</v>
      </c>
      <c r="H153" s="282">
        <v>1</v>
      </c>
      <c r="I153" s="283"/>
      <c r="J153" s="284">
        <f>ROUND(I153*H153,2)</f>
        <v>0</v>
      </c>
      <c r="K153" s="285"/>
      <c r="L153" s="286"/>
      <c r="M153" s="287" t="s">
        <v>1</v>
      </c>
      <c r="N153" s="288" t="s">
        <v>41</v>
      </c>
      <c r="O153" s="92"/>
      <c r="P153" s="230">
        <f>O153*H153</f>
        <v>0</v>
      </c>
      <c r="Q153" s="230">
        <v>0.001</v>
      </c>
      <c r="R153" s="230">
        <f>Q153*H153</f>
        <v>0.001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182</v>
      </c>
      <c r="AT153" s="232" t="s">
        <v>346</v>
      </c>
      <c r="AU153" s="232" t="s">
        <v>86</v>
      </c>
      <c r="AY153" s="18" t="s">
        <v>137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84</v>
      </c>
      <c r="BK153" s="233">
        <f>ROUND(I153*H153,2)</f>
        <v>0</v>
      </c>
      <c r="BL153" s="18" t="s">
        <v>143</v>
      </c>
      <c r="BM153" s="232" t="s">
        <v>703</v>
      </c>
    </row>
    <row r="154" s="13" customFormat="1">
      <c r="A154" s="13"/>
      <c r="B154" s="234"/>
      <c r="C154" s="235"/>
      <c r="D154" s="236" t="s">
        <v>145</v>
      </c>
      <c r="E154" s="237" t="s">
        <v>1</v>
      </c>
      <c r="F154" s="238" t="s">
        <v>704</v>
      </c>
      <c r="G154" s="235"/>
      <c r="H154" s="237" t="s">
        <v>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145</v>
      </c>
      <c r="AU154" s="244" t="s">
        <v>86</v>
      </c>
      <c r="AV154" s="13" t="s">
        <v>84</v>
      </c>
      <c r="AW154" s="13" t="s">
        <v>32</v>
      </c>
      <c r="AX154" s="13" t="s">
        <v>76</v>
      </c>
      <c r="AY154" s="244" t="s">
        <v>137</v>
      </c>
    </row>
    <row r="155" s="13" customFormat="1">
      <c r="A155" s="13"/>
      <c r="B155" s="234"/>
      <c r="C155" s="235"/>
      <c r="D155" s="236" t="s">
        <v>145</v>
      </c>
      <c r="E155" s="237" t="s">
        <v>1</v>
      </c>
      <c r="F155" s="238" t="s">
        <v>705</v>
      </c>
      <c r="G155" s="235"/>
      <c r="H155" s="237" t="s">
        <v>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145</v>
      </c>
      <c r="AU155" s="244" t="s">
        <v>86</v>
      </c>
      <c r="AV155" s="13" t="s">
        <v>84</v>
      </c>
      <c r="AW155" s="13" t="s">
        <v>32</v>
      </c>
      <c r="AX155" s="13" t="s">
        <v>76</v>
      </c>
      <c r="AY155" s="244" t="s">
        <v>137</v>
      </c>
    </row>
    <row r="156" s="14" customFormat="1">
      <c r="A156" s="14"/>
      <c r="B156" s="245"/>
      <c r="C156" s="246"/>
      <c r="D156" s="236" t="s">
        <v>145</v>
      </c>
      <c r="E156" s="247" t="s">
        <v>1</v>
      </c>
      <c r="F156" s="248" t="s">
        <v>84</v>
      </c>
      <c r="G156" s="246"/>
      <c r="H156" s="249">
        <v>1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145</v>
      </c>
      <c r="AU156" s="255" t="s">
        <v>86</v>
      </c>
      <c r="AV156" s="14" t="s">
        <v>86</v>
      </c>
      <c r="AW156" s="14" t="s">
        <v>32</v>
      </c>
      <c r="AX156" s="14" t="s">
        <v>84</v>
      </c>
      <c r="AY156" s="255" t="s">
        <v>137</v>
      </c>
    </row>
    <row r="157" s="2" customFormat="1" ht="24.15" customHeight="1">
      <c r="A157" s="39"/>
      <c r="B157" s="40"/>
      <c r="C157" s="220" t="s">
        <v>199</v>
      </c>
      <c r="D157" s="220" t="s">
        <v>139</v>
      </c>
      <c r="E157" s="221" t="s">
        <v>706</v>
      </c>
      <c r="F157" s="222" t="s">
        <v>707</v>
      </c>
      <c r="G157" s="223" t="s">
        <v>142</v>
      </c>
      <c r="H157" s="224">
        <v>30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41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143</v>
      </c>
      <c r="AT157" s="232" t="s">
        <v>139</v>
      </c>
      <c r="AU157" s="232" t="s">
        <v>86</v>
      </c>
      <c r="AY157" s="18" t="s">
        <v>137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84</v>
      </c>
      <c r="BK157" s="233">
        <f>ROUND(I157*H157,2)</f>
        <v>0</v>
      </c>
      <c r="BL157" s="18" t="s">
        <v>143</v>
      </c>
      <c r="BM157" s="232" t="s">
        <v>708</v>
      </c>
    </row>
    <row r="158" s="13" customFormat="1">
      <c r="A158" s="13"/>
      <c r="B158" s="234"/>
      <c r="C158" s="235"/>
      <c r="D158" s="236" t="s">
        <v>145</v>
      </c>
      <c r="E158" s="237" t="s">
        <v>1</v>
      </c>
      <c r="F158" s="238" t="s">
        <v>709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145</v>
      </c>
      <c r="AU158" s="244" t="s">
        <v>86</v>
      </c>
      <c r="AV158" s="13" t="s">
        <v>84</v>
      </c>
      <c r="AW158" s="13" t="s">
        <v>32</v>
      </c>
      <c r="AX158" s="13" t="s">
        <v>76</v>
      </c>
      <c r="AY158" s="244" t="s">
        <v>137</v>
      </c>
    </row>
    <row r="159" s="13" customFormat="1">
      <c r="A159" s="13"/>
      <c r="B159" s="234"/>
      <c r="C159" s="235"/>
      <c r="D159" s="236" t="s">
        <v>145</v>
      </c>
      <c r="E159" s="237" t="s">
        <v>1</v>
      </c>
      <c r="F159" s="238" t="s">
        <v>710</v>
      </c>
      <c r="G159" s="235"/>
      <c r="H159" s="237" t="s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145</v>
      </c>
      <c r="AU159" s="244" t="s">
        <v>86</v>
      </c>
      <c r="AV159" s="13" t="s">
        <v>84</v>
      </c>
      <c r="AW159" s="13" t="s">
        <v>32</v>
      </c>
      <c r="AX159" s="13" t="s">
        <v>76</v>
      </c>
      <c r="AY159" s="244" t="s">
        <v>137</v>
      </c>
    </row>
    <row r="160" s="14" customFormat="1">
      <c r="A160" s="14"/>
      <c r="B160" s="245"/>
      <c r="C160" s="246"/>
      <c r="D160" s="236" t="s">
        <v>145</v>
      </c>
      <c r="E160" s="247" t="s">
        <v>1</v>
      </c>
      <c r="F160" s="248" t="s">
        <v>316</v>
      </c>
      <c r="G160" s="246"/>
      <c r="H160" s="249">
        <v>30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145</v>
      </c>
      <c r="AU160" s="255" t="s">
        <v>86</v>
      </c>
      <c r="AV160" s="14" t="s">
        <v>86</v>
      </c>
      <c r="AW160" s="14" t="s">
        <v>32</v>
      </c>
      <c r="AX160" s="14" t="s">
        <v>84</v>
      </c>
      <c r="AY160" s="255" t="s">
        <v>137</v>
      </c>
    </row>
    <row r="161" s="2" customFormat="1" ht="16.5" customHeight="1">
      <c r="A161" s="39"/>
      <c r="B161" s="40"/>
      <c r="C161" s="278" t="s">
        <v>204</v>
      </c>
      <c r="D161" s="278" t="s">
        <v>346</v>
      </c>
      <c r="E161" s="279" t="s">
        <v>711</v>
      </c>
      <c r="F161" s="280" t="s">
        <v>712</v>
      </c>
      <c r="G161" s="281" t="s">
        <v>142</v>
      </c>
      <c r="H161" s="282">
        <v>33</v>
      </c>
      <c r="I161" s="283"/>
      <c r="J161" s="284">
        <f>ROUND(I161*H161,2)</f>
        <v>0</v>
      </c>
      <c r="K161" s="285"/>
      <c r="L161" s="286"/>
      <c r="M161" s="287" t="s">
        <v>1</v>
      </c>
      <c r="N161" s="288" t="s">
        <v>41</v>
      </c>
      <c r="O161" s="92"/>
      <c r="P161" s="230">
        <f>O161*H161</f>
        <v>0</v>
      </c>
      <c r="Q161" s="230">
        <v>0.00040000000000000002</v>
      </c>
      <c r="R161" s="230">
        <f>Q161*H161</f>
        <v>0.0132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182</v>
      </c>
      <c r="AT161" s="232" t="s">
        <v>346</v>
      </c>
      <c r="AU161" s="232" t="s">
        <v>86</v>
      </c>
      <c r="AY161" s="18" t="s">
        <v>137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84</v>
      </c>
      <c r="BK161" s="233">
        <f>ROUND(I161*H161,2)</f>
        <v>0</v>
      </c>
      <c r="BL161" s="18" t="s">
        <v>143</v>
      </c>
      <c r="BM161" s="232" t="s">
        <v>713</v>
      </c>
    </row>
    <row r="162" s="14" customFormat="1">
      <c r="A162" s="14"/>
      <c r="B162" s="245"/>
      <c r="C162" s="246"/>
      <c r="D162" s="236" t="s">
        <v>145</v>
      </c>
      <c r="E162" s="246"/>
      <c r="F162" s="248" t="s">
        <v>714</v>
      </c>
      <c r="G162" s="246"/>
      <c r="H162" s="249">
        <v>33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145</v>
      </c>
      <c r="AU162" s="255" t="s">
        <v>86</v>
      </c>
      <c r="AV162" s="14" t="s">
        <v>86</v>
      </c>
      <c r="AW162" s="14" t="s">
        <v>4</v>
      </c>
      <c r="AX162" s="14" t="s">
        <v>84</v>
      </c>
      <c r="AY162" s="255" t="s">
        <v>137</v>
      </c>
    </row>
    <row r="163" s="2" customFormat="1" ht="33" customHeight="1">
      <c r="A163" s="39"/>
      <c r="B163" s="40"/>
      <c r="C163" s="220" t="s">
        <v>8</v>
      </c>
      <c r="D163" s="220" t="s">
        <v>139</v>
      </c>
      <c r="E163" s="221" t="s">
        <v>715</v>
      </c>
      <c r="F163" s="222" t="s">
        <v>716</v>
      </c>
      <c r="G163" s="223" t="s">
        <v>142</v>
      </c>
      <c r="H163" s="224">
        <v>40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41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143</v>
      </c>
      <c r="AT163" s="232" t="s">
        <v>139</v>
      </c>
      <c r="AU163" s="232" t="s">
        <v>86</v>
      </c>
      <c r="AY163" s="18" t="s">
        <v>137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84</v>
      </c>
      <c r="BK163" s="233">
        <f>ROUND(I163*H163,2)</f>
        <v>0</v>
      </c>
      <c r="BL163" s="18" t="s">
        <v>143</v>
      </c>
      <c r="BM163" s="232" t="s">
        <v>717</v>
      </c>
    </row>
    <row r="164" s="13" customFormat="1">
      <c r="A164" s="13"/>
      <c r="B164" s="234"/>
      <c r="C164" s="235"/>
      <c r="D164" s="236" t="s">
        <v>145</v>
      </c>
      <c r="E164" s="237" t="s">
        <v>1</v>
      </c>
      <c r="F164" s="238" t="s">
        <v>718</v>
      </c>
      <c r="G164" s="235"/>
      <c r="H164" s="237" t="s">
        <v>1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145</v>
      </c>
      <c r="AU164" s="244" t="s">
        <v>86</v>
      </c>
      <c r="AV164" s="13" t="s">
        <v>84</v>
      </c>
      <c r="AW164" s="13" t="s">
        <v>32</v>
      </c>
      <c r="AX164" s="13" t="s">
        <v>76</v>
      </c>
      <c r="AY164" s="244" t="s">
        <v>137</v>
      </c>
    </row>
    <row r="165" s="13" customFormat="1">
      <c r="A165" s="13"/>
      <c r="B165" s="234"/>
      <c r="C165" s="235"/>
      <c r="D165" s="236" t="s">
        <v>145</v>
      </c>
      <c r="E165" s="237" t="s">
        <v>1</v>
      </c>
      <c r="F165" s="238" t="s">
        <v>719</v>
      </c>
      <c r="G165" s="235"/>
      <c r="H165" s="237" t="s">
        <v>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145</v>
      </c>
      <c r="AU165" s="244" t="s">
        <v>86</v>
      </c>
      <c r="AV165" s="13" t="s">
        <v>84</v>
      </c>
      <c r="AW165" s="13" t="s">
        <v>32</v>
      </c>
      <c r="AX165" s="13" t="s">
        <v>76</v>
      </c>
      <c r="AY165" s="244" t="s">
        <v>137</v>
      </c>
    </row>
    <row r="166" s="14" customFormat="1">
      <c r="A166" s="14"/>
      <c r="B166" s="245"/>
      <c r="C166" s="246"/>
      <c r="D166" s="236" t="s">
        <v>145</v>
      </c>
      <c r="E166" s="247" t="s">
        <v>1</v>
      </c>
      <c r="F166" s="248" t="s">
        <v>369</v>
      </c>
      <c r="G166" s="246"/>
      <c r="H166" s="249">
        <v>40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145</v>
      </c>
      <c r="AU166" s="255" t="s">
        <v>86</v>
      </c>
      <c r="AV166" s="14" t="s">
        <v>86</v>
      </c>
      <c r="AW166" s="14" t="s">
        <v>32</v>
      </c>
      <c r="AX166" s="14" t="s">
        <v>84</v>
      </c>
      <c r="AY166" s="255" t="s">
        <v>137</v>
      </c>
    </row>
    <row r="167" s="2" customFormat="1" ht="24.15" customHeight="1">
      <c r="A167" s="39"/>
      <c r="B167" s="40"/>
      <c r="C167" s="220" t="s">
        <v>218</v>
      </c>
      <c r="D167" s="220" t="s">
        <v>139</v>
      </c>
      <c r="E167" s="221" t="s">
        <v>720</v>
      </c>
      <c r="F167" s="222" t="s">
        <v>721</v>
      </c>
      <c r="G167" s="223" t="s">
        <v>142</v>
      </c>
      <c r="H167" s="224">
        <v>65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41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143</v>
      </c>
      <c r="AT167" s="232" t="s">
        <v>139</v>
      </c>
      <c r="AU167" s="232" t="s">
        <v>86</v>
      </c>
      <c r="AY167" s="18" t="s">
        <v>137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84</v>
      </c>
      <c r="BK167" s="233">
        <f>ROUND(I167*H167,2)</f>
        <v>0</v>
      </c>
      <c r="BL167" s="18" t="s">
        <v>143</v>
      </c>
      <c r="BM167" s="232" t="s">
        <v>722</v>
      </c>
    </row>
    <row r="168" s="13" customFormat="1">
      <c r="A168" s="13"/>
      <c r="B168" s="234"/>
      <c r="C168" s="235"/>
      <c r="D168" s="236" t="s">
        <v>145</v>
      </c>
      <c r="E168" s="237" t="s">
        <v>1</v>
      </c>
      <c r="F168" s="238" t="s">
        <v>723</v>
      </c>
      <c r="G168" s="235"/>
      <c r="H168" s="237" t="s">
        <v>1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145</v>
      </c>
      <c r="AU168" s="244" t="s">
        <v>86</v>
      </c>
      <c r="AV168" s="13" t="s">
        <v>84</v>
      </c>
      <c r="AW168" s="13" t="s">
        <v>32</v>
      </c>
      <c r="AX168" s="13" t="s">
        <v>76</v>
      </c>
      <c r="AY168" s="244" t="s">
        <v>137</v>
      </c>
    </row>
    <row r="169" s="14" customFormat="1">
      <c r="A169" s="14"/>
      <c r="B169" s="245"/>
      <c r="C169" s="246"/>
      <c r="D169" s="236" t="s">
        <v>145</v>
      </c>
      <c r="E169" s="247" t="s">
        <v>1</v>
      </c>
      <c r="F169" s="248" t="s">
        <v>496</v>
      </c>
      <c r="G169" s="246"/>
      <c r="H169" s="249">
        <v>65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145</v>
      </c>
      <c r="AU169" s="255" t="s">
        <v>86</v>
      </c>
      <c r="AV169" s="14" t="s">
        <v>86</v>
      </c>
      <c r="AW169" s="14" t="s">
        <v>32</v>
      </c>
      <c r="AX169" s="14" t="s">
        <v>84</v>
      </c>
      <c r="AY169" s="255" t="s">
        <v>137</v>
      </c>
    </row>
    <row r="170" s="2" customFormat="1" ht="16.5" customHeight="1">
      <c r="A170" s="39"/>
      <c r="B170" s="40"/>
      <c r="C170" s="220" t="s">
        <v>169</v>
      </c>
      <c r="D170" s="220" t="s">
        <v>139</v>
      </c>
      <c r="E170" s="221" t="s">
        <v>724</v>
      </c>
      <c r="F170" s="222" t="s">
        <v>725</v>
      </c>
      <c r="G170" s="223" t="s">
        <v>142</v>
      </c>
      <c r="H170" s="224">
        <v>24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41</v>
      </c>
      <c r="O170" s="92"/>
      <c r="P170" s="230">
        <f>O170*H170</f>
        <v>0</v>
      </c>
      <c r="Q170" s="230">
        <v>0.060760000000000002</v>
      </c>
      <c r="R170" s="230">
        <f>Q170*H170</f>
        <v>1.45824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143</v>
      </c>
      <c r="AT170" s="232" t="s">
        <v>139</v>
      </c>
      <c r="AU170" s="232" t="s">
        <v>86</v>
      </c>
      <c r="AY170" s="18" t="s">
        <v>137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84</v>
      </c>
      <c r="BK170" s="233">
        <f>ROUND(I170*H170,2)</f>
        <v>0</v>
      </c>
      <c r="BL170" s="18" t="s">
        <v>143</v>
      </c>
      <c r="BM170" s="232" t="s">
        <v>726</v>
      </c>
    </row>
    <row r="171" s="13" customFormat="1">
      <c r="A171" s="13"/>
      <c r="B171" s="234"/>
      <c r="C171" s="235"/>
      <c r="D171" s="236" t="s">
        <v>145</v>
      </c>
      <c r="E171" s="237" t="s">
        <v>1</v>
      </c>
      <c r="F171" s="238" t="s">
        <v>727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145</v>
      </c>
      <c r="AU171" s="244" t="s">
        <v>86</v>
      </c>
      <c r="AV171" s="13" t="s">
        <v>84</v>
      </c>
      <c r="AW171" s="13" t="s">
        <v>32</v>
      </c>
      <c r="AX171" s="13" t="s">
        <v>76</v>
      </c>
      <c r="AY171" s="244" t="s">
        <v>137</v>
      </c>
    </row>
    <row r="172" s="13" customFormat="1">
      <c r="A172" s="13"/>
      <c r="B172" s="234"/>
      <c r="C172" s="235"/>
      <c r="D172" s="236" t="s">
        <v>145</v>
      </c>
      <c r="E172" s="237" t="s">
        <v>1</v>
      </c>
      <c r="F172" s="238" t="s">
        <v>728</v>
      </c>
      <c r="G172" s="235"/>
      <c r="H172" s="237" t="s">
        <v>1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145</v>
      </c>
      <c r="AU172" s="244" t="s">
        <v>86</v>
      </c>
      <c r="AV172" s="13" t="s">
        <v>84</v>
      </c>
      <c r="AW172" s="13" t="s">
        <v>32</v>
      </c>
      <c r="AX172" s="13" t="s">
        <v>76</v>
      </c>
      <c r="AY172" s="244" t="s">
        <v>137</v>
      </c>
    </row>
    <row r="173" s="13" customFormat="1">
      <c r="A173" s="13"/>
      <c r="B173" s="234"/>
      <c r="C173" s="235"/>
      <c r="D173" s="236" t="s">
        <v>145</v>
      </c>
      <c r="E173" s="237" t="s">
        <v>1</v>
      </c>
      <c r="F173" s="238" t="s">
        <v>729</v>
      </c>
      <c r="G173" s="235"/>
      <c r="H173" s="237" t="s">
        <v>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145</v>
      </c>
      <c r="AU173" s="244" t="s">
        <v>86</v>
      </c>
      <c r="AV173" s="13" t="s">
        <v>84</v>
      </c>
      <c r="AW173" s="13" t="s">
        <v>32</v>
      </c>
      <c r="AX173" s="13" t="s">
        <v>76</v>
      </c>
      <c r="AY173" s="244" t="s">
        <v>137</v>
      </c>
    </row>
    <row r="174" s="14" customFormat="1">
      <c r="A174" s="14"/>
      <c r="B174" s="245"/>
      <c r="C174" s="246"/>
      <c r="D174" s="236" t="s">
        <v>145</v>
      </c>
      <c r="E174" s="247" t="s">
        <v>1</v>
      </c>
      <c r="F174" s="248" t="s">
        <v>284</v>
      </c>
      <c r="G174" s="246"/>
      <c r="H174" s="249">
        <v>24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145</v>
      </c>
      <c r="AU174" s="255" t="s">
        <v>86</v>
      </c>
      <c r="AV174" s="14" t="s">
        <v>86</v>
      </c>
      <c r="AW174" s="14" t="s">
        <v>32</v>
      </c>
      <c r="AX174" s="14" t="s">
        <v>84</v>
      </c>
      <c r="AY174" s="255" t="s">
        <v>137</v>
      </c>
    </row>
    <row r="175" s="2" customFormat="1" ht="33" customHeight="1">
      <c r="A175" s="39"/>
      <c r="B175" s="40"/>
      <c r="C175" s="220" t="s">
        <v>230</v>
      </c>
      <c r="D175" s="220" t="s">
        <v>139</v>
      </c>
      <c r="E175" s="221" t="s">
        <v>730</v>
      </c>
      <c r="F175" s="222" t="s">
        <v>731</v>
      </c>
      <c r="G175" s="223" t="s">
        <v>142</v>
      </c>
      <c r="H175" s="224">
        <v>6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41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143</v>
      </c>
      <c r="AT175" s="232" t="s">
        <v>139</v>
      </c>
      <c r="AU175" s="232" t="s">
        <v>86</v>
      </c>
      <c r="AY175" s="18" t="s">
        <v>137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84</v>
      </c>
      <c r="BK175" s="233">
        <f>ROUND(I175*H175,2)</f>
        <v>0</v>
      </c>
      <c r="BL175" s="18" t="s">
        <v>143</v>
      </c>
      <c r="BM175" s="232" t="s">
        <v>732</v>
      </c>
    </row>
    <row r="176" s="13" customFormat="1">
      <c r="A176" s="13"/>
      <c r="B176" s="234"/>
      <c r="C176" s="235"/>
      <c r="D176" s="236" t="s">
        <v>145</v>
      </c>
      <c r="E176" s="237" t="s">
        <v>1</v>
      </c>
      <c r="F176" s="238" t="s">
        <v>733</v>
      </c>
      <c r="G176" s="235"/>
      <c r="H176" s="237" t="s">
        <v>1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145</v>
      </c>
      <c r="AU176" s="244" t="s">
        <v>86</v>
      </c>
      <c r="AV176" s="13" t="s">
        <v>84</v>
      </c>
      <c r="AW176" s="13" t="s">
        <v>32</v>
      </c>
      <c r="AX176" s="13" t="s">
        <v>76</v>
      </c>
      <c r="AY176" s="244" t="s">
        <v>137</v>
      </c>
    </row>
    <row r="177" s="14" customFormat="1">
      <c r="A177" s="14"/>
      <c r="B177" s="245"/>
      <c r="C177" s="246"/>
      <c r="D177" s="236" t="s">
        <v>145</v>
      </c>
      <c r="E177" s="247" t="s">
        <v>1</v>
      </c>
      <c r="F177" s="248" t="s">
        <v>147</v>
      </c>
      <c r="G177" s="246"/>
      <c r="H177" s="249">
        <v>6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145</v>
      </c>
      <c r="AU177" s="255" t="s">
        <v>86</v>
      </c>
      <c r="AV177" s="14" t="s">
        <v>86</v>
      </c>
      <c r="AW177" s="14" t="s">
        <v>32</v>
      </c>
      <c r="AX177" s="14" t="s">
        <v>84</v>
      </c>
      <c r="AY177" s="255" t="s">
        <v>137</v>
      </c>
    </row>
    <row r="178" s="2" customFormat="1" ht="16.5" customHeight="1">
      <c r="A178" s="39"/>
      <c r="B178" s="40"/>
      <c r="C178" s="278" t="s">
        <v>240</v>
      </c>
      <c r="D178" s="278" t="s">
        <v>346</v>
      </c>
      <c r="E178" s="279" t="s">
        <v>734</v>
      </c>
      <c r="F178" s="280" t="s">
        <v>735</v>
      </c>
      <c r="G178" s="281" t="s">
        <v>185</v>
      </c>
      <c r="H178" s="282">
        <v>0.34799999999999998</v>
      </c>
      <c r="I178" s="283"/>
      <c r="J178" s="284">
        <f>ROUND(I178*H178,2)</f>
        <v>0</v>
      </c>
      <c r="K178" s="285"/>
      <c r="L178" s="286"/>
      <c r="M178" s="287" t="s">
        <v>1</v>
      </c>
      <c r="N178" s="288" t="s">
        <v>41</v>
      </c>
      <c r="O178" s="92"/>
      <c r="P178" s="230">
        <f>O178*H178</f>
        <v>0</v>
      </c>
      <c r="Q178" s="230">
        <v>0.22</v>
      </c>
      <c r="R178" s="230">
        <f>Q178*H178</f>
        <v>0.076559999999999989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182</v>
      </c>
      <c r="AT178" s="232" t="s">
        <v>346</v>
      </c>
      <c r="AU178" s="232" t="s">
        <v>86</v>
      </c>
      <c r="AY178" s="18" t="s">
        <v>137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84</v>
      </c>
      <c r="BK178" s="233">
        <f>ROUND(I178*H178,2)</f>
        <v>0</v>
      </c>
      <c r="BL178" s="18" t="s">
        <v>143</v>
      </c>
      <c r="BM178" s="232" t="s">
        <v>736</v>
      </c>
    </row>
    <row r="179" s="14" customFormat="1">
      <c r="A179" s="14"/>
      <c r="B179" s="245"/>
      <c r="C179" s="246"/>
      <c r="D179" s="236" t="s">
        <v>145</v>
      </c>
      <c r="E179" s="246"/>
      <c r="F179" s="248" t="s">
        <v>737</v>
      </c>
      <c r="G179" s="246"/>
      <c r="H179" s="249">
        <v>0.34799999999999998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145</v>
      </c>
      <c r="AU179" s="255" t="s">
        <v>86</v>
      </c>
      <c r="AV179" s="14" t="s">
        <v>86</v>
      </c>
      <c r="AW179" s="14" t="s">
        <v>4</v>
      </c>
      <c r="AX179" s="14" t="s">
        <v>84</v>
      </c>
      <c r="AY179" s="255" t="s">
        <v>137</v>
      </c>
    </row>
    <row r="180" s="2" customFormat="1" ht="37.8" customHeight="1">
      <c r="A180" s="39"/>
      <c r="B180" s="40"/>
      <c r="C180" s="220" t="s">
        <v>244</v>
      </c>
      <c r="D180" s="220" t="s">
        <v>139</v>
      </c>
      <c r="E180" s="221" t="s">
        <v>738</v>
      </c>
      <c r="F180" s="222" t="s">
        <v>739</v>
      </c>
      <c r="G180" s="223" t="s">
        <v>156</v>
      </c>
      <c r="H180" s="224">
        <v>1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41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143</v>
      </c>
      <c r="AT180" s="232" t="s">
        <v>139</v>
      </c>
      <c r="AU180" s="232" t="s">
        <v>86</v>
      </c>
      <c r="AY180" s="18" t="s">
        <v>137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84</v>
      </c>
      <c r="BK180" s="233">
        <f>ROUND(I180*H180,2)</f>
        <v>0</v>
      </c>
      <c r="BL180" s="18" t="s">
        <v>143</v>
      </c>
      <c r="BM180" s="232" t="s">
        <v>740</v>
      </c>
    </row>
    <row r="181" s="13" customFormat="1">
      <c r="A181" s="13"/>
      <c r="B181" s="234"/>
      <c r="C181" s="235"/>
      <c r="D181" s="236" t="s">
        <v>145</v>
      </c>
      <c r="E181" s="237" t="s">
        <v>1</v>
      </c>
      <c r="F181" s="238" t="s">
        <v>741</v>
      </c>
      <c r="G181" s="235"/>
      <c r="H181" s="237" t="s">
        <v>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145</v>
      </c>
      <c r="AU181" s="244" t="s">
        <v>86</v>
      </c>
      <c r="AV181" s="13" t="s">
        <v>84</v>
      </c>
      <c r="AW181" s="13" t="s">
        <v>32</v>
      </c>
      <c r="AX181" s="13" t="s">
        <v>76</v>
      </c>
      <c r="AY181" s="244" t="s">
        <v>137</v>
      </c>
    </row>
    <row r="182" s="14" customFormat="1">
      <c r="A182" s="14"/>
      <c r="B182" s="245"/>
      <c r="C182" s="246"/>
      <c r="D182" s="236" t="s">
        <v>145</v>
      </c>
      <c r="E182" s="247" t="s">
        <v>1</v>
      </c>
      <c r="F182" s="248" t="s">
        <v>84</v>
      </c>
      <c r="G182" s="246"/>
      <c r="H182" s="249">
        <v>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145</v>
      </c>
      <c r="AU182" s="255" t="s">
        <v>86</v>
      </c>
      <c r="AV182" s="14" t="s">
        <v>86</v>
      </c>
      <c r="AW182" s="14" t="s">
        <v>32</v>
      </c>
      <c r="AX182" s="14" t="s">
        <v>84</v>
      </c>
      <c r="AY182" s="255" t="s">
        <v>137</v>
      </c>
    </row>
    <row r="183" s="2" customFormat="1" ht="16.5" customHeight="1">
      <c r="A183" s="39"/>
      <c r="B183" s="40"/>
      <c r="C183" s="278" t="s">
        <v>251</v>
      </c>
      <c r="D183" s="278" t="s">
        <v>346</v>
      </c>
      <c r="E183" s="279" t="s">
        <v>742</v>
      </c>
      <c r="F183" s="280" t="s">
        <v>743</v>
      </c>
      <c r="G183" s="281" t="s">
        <v>185</v>
      </c>
      <c r="H183" s="282">
        <v>0.14000000000000001</v>
      </c>
      <c r="I183" s="283"/>
      <c r="J183" s="284">
        <f>ROUND(I183*H183,2)</f>
        <v>0</v>
      </c>
      <c r="K183" s="285"/>
      <c r="L183" s="286"/>
      <c r="M183" s="287" t="s">
        <v>1</v>
      </c>
      <c r="N183" s="288" t="s">
        <v>41</v>
      </c>
      <c r="O183" s="92"/>
      <c r="P183" s="230">
        <f>O183*H183</f>
        <v>0</v>
      </c>
      <c r="Q183" s="230">
        <v>0.22</v>
      </c>
      <c r="R183" s="230">
        <f>Q183*H183</f>
        <v>0.030800000000000004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182</v>
      </c>
      <c r="AT183" s="232" t="s">
        <v>346</v>
      </c>
      <c r="AU183" s="232" t="s">
        <v>86</v>
      </c>
      <c r="AY183" s="18" t="s">
        <v>137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84</v>
      </c>
      <c r="BK183" s="233">
        <f>ROUND(I183*H183,2)</f>
        <v>0</v>
      </c>
      <c r="BL183" s="18" t="s">
        <v>143</v>
      </c>
      <c r="BM183" s="232" t="s">
        <v>744</v>
      </c>
    </row>
    <row r="184" s="2" customFormat="1" ht="37.8" customHeight="1">
      <c r="A184" s="39"/>
      <c r="B184" s="40"/>
      <c r="C184" s="220" t="s">
        <v>257</v>
      </c>
      <c r="D184" s="220" t="s">
        <v>139</v>
      </c>
      <c r="E184" s="221" t="s">
        <v>745</v>
      </c>
      <c r="F184" s="222" t="s">
        <v>746</v>
      </c>
      <c r="G184" s="223" t="s">
        <v>156</v>
      </c>
      <c r="H184" s="224">
        <v>13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41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143</v>
      </c>
      <c r="AT184" s="232" t="s">
        <v>139</v>
      </c>
      <c r="AU184" s="232" t="s">
        <v>86</v>
      </c>
      <c r="AY184" s="18" t="s">
        <v>137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84</v>
      </c>
      <c r="BK184" s="233">
        <f>ROUND(I184*H184,2)</f>
        <v>0</v>
      </c>
      <c r="BL184" s="18" t="s">
        <v>143</v>
      </c>
      <c r="BM184" s="232" t="s">
        <v>747</v>
      </c>
    </row>
    <row r="185" s="13" customFormat="1">
      <c r="A185" s="13"/>
      <c r="B185" s="234"/>
      <c r="C185" s="235"/>
      <c r="D185" s="236" t="s">
        <v>145</v>
      </c>
      <c r="E185" s="237" t="s">
        <v>1</v>
      </c>
      <c r="F185" s="238" t="s">
        <v>748</v>
      </c>
      <c r="G185" s="235"/>
      <c r="H185" s="237" t="s">
        <v>1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145</v>
      </c>
      <c r="AU185" s="244" t="s">
        <v>86</v>
      </c>
      <c r="AV185" s="13" t="s">
        <v>84</v>
      </c>
      <c r="AW185" s="13" t="s">
        <v>32</v>
      </c>
      <c r="AX185" s="13" t="s">
        <v>76</v>
      </c>
      <c r="AY185" s="244" t="s">
        <v>137</v>
      </c>
    </row>
    <row r="186" s="14" customFormat="1">
      <c r="A186" s="14"/>
      <c r="B186" s="245"/>
      <c r="C186" s="246"/>
      <c r="D186" s="236" t="s">
        <v>145</v>
      </c>
      <c r="E186" s="247" t="s">
        <v>1</v>
      </c>
      <c r="F186" s="248" t="s">
        <v>153</v>
      </c>
      <c r="G186" s="246"/>
      <c r="H186" s="249">
        <v>3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145</v>
      </c>
      <c r="AU186" s="255" t="s">
        <v>86</v>
      </c>
      <c r="AV186" s="14" t="s">
        <v>86</v>
      </c>
      <c r="AW186" s="14" t="s">
        <v>32</v>
      </c>
      <c r="AX186" s="14" t="s">
        <v>76</v>
      </c>
      <c r="AY186" s="255" t="s">
        <v>137</v>
      </c>
    </row>
    <row r="187" s="13" customFormat="1">
      <c r="A187" s="13"/>
      <c r="B187" s="234"/>
      <c r="C187" s="235"/>
      <c r="D187" s="236" t="s">
        <v>145</v>
      </c>
      <c r="E187" s="237" t="s">
        <v>1</v>
      </c>
      <c r="F187" s="238" t="s">
        <v>749</v>
      </c>
      <c r="G187" s="235"/>
      <c r="H187" s="237" t="s">
        <v>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145</v>
      </c>
      <c r="AU187" s="244" t="s">
        <v>86</v>
      </c>
      <c r="AV187" s="13" t="s">
        <v>84</v>
      </c>
      <c r="AW187" s="13" t="s">
        <v>32</v>
      </c>
      <c r="AX187" s="13" t="s">
        <v>76</v>
      </c>
      <c r="AY187" s="244" t="s">
        <v>137</v>
      </c>
    </row>
    <row r="188" s="14" customFormat="1">
      <c r="A188" s="14"/>
      <c r="B188" s="245"/>
      <c r="C188" s="246"/>
      <c r="D188" s="236" t="s">
        <v>145</v>
      </c>
      <c r="E188" s="247" t="s">
        <v>1</v>
      </c>
      <c r="F188" s="248" t="s">
        <v>199</v>
      </c>
      <c r="G188" s="246"/>
      <c r="H188" s="249">
        <v>10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145</v>
      </c>
      <c r="AU188" s="255" t="s">
        <v>86</v>
      </c>
      <c r="AV188" s="14" t="s">
        <v>86</v>
      </c>
      <c r="AW188" s="14" t="s">
        <v>32</v>
      </c>
      <c r="AX188" s="14" t="s">
        <v>76</v>
      </c>
      <c r="AY188" s="255" t="s">
        <v>137</v>
      </c>
    </row>
    <row r="189" s="15" customFormat="1">
      <c r="A189" s="15"/>
      <c r="B189" s="256"/>
      <c r="C189" s="257"/>
      <c r="D189" s="236" t="s">
        <v>145</v>
      </c>
      <c r="E189" s="258" t="s">
        <v>1</v>
      </c>
      <c r="F189" s="259" t="s">
        <v>192</v>
      </c>
      <c r="G189" s="257"/>
      <c r="H189" s="260">
        <v>13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6" t="s">
        <v>145</v>
      </c>
      <c r="AU189" s="266" t="s">
        <v>86</v>
      </c>
      <c r="AV189" s="15" t="s">
        <v>143</v>
      </c>
      <c r="AW189" s="15" t="s">
        <v>32</v>
      </c>
      <c r="AX189" s="15" t="s">
        <v>84</v>
      </c>
      <c r="AY189" s="266" t="s">
        <v>137</v>
      </c>
    </row>
    <row r="190" s="2" customFormat="1" ht="16.5" customHeight="1">
      <c r="A190" s="39"/>
      <c r="B190" s="40"/>
      <c r="C190" s="278" t="s">
        <v>261</v>
      </c>
      <c r="D190" s="278" t="s">
        <v>346</v>
      </c>
      <c r="E190" s="279" t="s">
        <v>750</v>
      </c>
      <c r="F190" s="280" t="s">
        <v>751</v>
      </c>
      <c r="G190" s="281" t="s">
        <v>185</v>
      </c>
      <c r="H190" s="282">
        <v>1.105</v>
      </c>
      <c r="I190" s="283"/>
      <c r="J190" s="284">
        <f>ROUND(I190*H190,2)</f>
        <v>0</v>
      </c>
      <c r="K190" s="285"/>
      <c r="L190" s="286"/>
      <c r="M190" s="287" t="s">
        <v>1</v>
      </c>
      <c r="N190" s="288" t="s">
        <v>41</v>
      </c>
      <c r="O190" s="92"/>
      <c r="P190" s="230">
        <f>O190*H190</f>
        <v>0</v>
      </c>
      <c r="Q190" s="230">
        <v>0.22</v>
      </c>
      <c r="R190" s="230">
        <f>Q190*H190</f>
        <v>0.24310000000000001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182</v>
      </c>
      <c r="AT190" s="232" t="s">
        <v>346</v>
      </c>
      <c r="AU190" s="232" t="s">
        <v>86</v>
      </c>
      <c r="AY190" s="18" t="s">
        <v>137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84</v>
      </c>
      <c r="BK190" s="233">
        <f>ROUND(I190*H190,2)</f>
        <v>0</v>
      </c>
      <c r="BL190" s="18" t="s">
        <v>143</v>
      </c>
      <c r="BM190" s="232" t="s">
        <v>752</v>
      </c>
    </row>
    <row r="191" s="2" customFormat="1" ht="33" customHeight="1">
      <c r="A191" s="39"/>
      <c r="B191" s="40"/>
      <c r="C191" s="220" t="s">
        <v>7</v>
      </c>
      <c r="D191" s="220" t="s">
        <v>139</v>
      </c>
      <c r="E191" s="221" t="s">
        <v>753</v>
      </c>
      <c r="F191" s="222" t="s">
        <v>754</v>
      </c>
      <c r="G191" s="223" t="s">
        <v>156</v>
      </c>
      <c r="H191" s="224">
        <v>203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41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143</v>
      </c>
      <c r="AT191" s="232" t="s">
        <v>139</v>
      </c>
      <c r="AU191" s="232" t="s">
        <v>86</v>
      </c>
      <c r="AY191" s="18" t="s">
        <v>137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84</v>
      </c>
      <c r="BK191" s="233">
        <f>ROUND(I191*H191,2)</f>
        <v>0</v>
      </c>
      <c r="BL191" s="18" t="s">
        <v>143</v>
      </c>
      <c r="BM191" s="232" t="s">
        <v>755</v>
      </c>
    </row>
    <row r="192" s="13" customFormat="1">
      <c r="A192" s="13"/>
      <c r="B192" s="234"/>
      <c r="C192" s="235"/>
      <c r="D192" s="236" t="s">
        <v>145</v>
      </c>
      <c r="E192" s="237" t="s">
        <v>1</v>
      </c>
      <c r="F192" s="238" t="s">
        <v>673</v>
      </c>
      <c r="G192" s="235"/>
      <c r="H192" s="237" t="s">
        <v>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145</v>
      </c>
      <c r="AU192" s="244" t="s">
        <v>86</v>
      </c>
      <c r="AV192" s="13" t="s">
        <v>84</v>
      </c>
      <c r="AW192" s="13" t="s">
        <v>32</v>
      </c>
      <c r="AX192" s="13" t="s">
        <v>76</v>
      </c>
      <c r="AY192" s="244" t="s">
        <v>137</v>
      </c>
    </row>
    <row r="193" s="14" customFormat="1">
      <c r="A193" s="14"/>
      <c r="B193" s="245"/>
      <c r="C193" s="246"/>
      <c r="D193" s="236" t="s">
        <v>145</v>
      </c>
      <c r="E193" s="247" t="s">
        <v>1</v>
      </c>
      <c r="F193" s="248" t="s">
        <v>756</v>
      </c>
      <c r="G193" s="246"/>
      <c r="H193" s="249">
        <v>203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145</v>
      </c>
      <c r="AU193" s="255" t="s">
        <v>86</v>
      </c>
      <c r="AV193" s="14" t="s">
        <v>86</v>
      </c>
      <c r="AW193" s="14" t="s">
        <v>32</v>
      </c>
      <c r="AX193" s="14" t="s">
        <v>84</v>
      </c>
      <c r="AY193" s="255" t="s">
        <v>137</v>
      </c>
    </row>
    <row r="194" s="2" customFormat="1" ht="16.5" customHeight="1">
      <c r="A194" s="39"/>
      <c r="B194" s="40"/>
      <c r="C194" s="278" t="s">
        <v>275</v>
      </c>
      <c r="D194" s="278" t="s">
        <v>346</v>
      </c>
      <c r="E194" s="279" t="s">
        <v>734</v>
      </c>
      <c r="F194" s="280" t="s">
        <v>735</v>
      </c>
      <c r="G194" s="281" t="s">
        <v>185</v>
      </c>
      <c r="H194" s="282">
        <v>0.20300000000000001</v>
      </c>
      <c r="I194" s="283"/>
      <c r="J194" s="284">
        <f>ROUND(I194*H194,2)</f>
        <v>0</v>
      </c>
      <c r="K194" s="285"/>
      <c r="L194" s="286"/>
      <c r="M194" s="287" t="s">
        <v>1</v>
      </c>
      <c r="N194" s="288" t="s">
        <v>41</v>
      </c>
      <c r="O194" s="92"/>
      <c r="P194" s="230">
        <f>O194*H194</f>
        <v>0</v>
      </c>
      <c r="Q194" s="230">
        <v>0.22</v>
      </c>
      <c r="R194" s="230">
        <f>Q194*H194</f>
        <v>0.044660000000000005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182</v>
      </c>
      <c r="AT194" s="232" t="s">
        <v>346</v>
      </c>
      <c r="AU194" s="232" t="s">
        <v>86</v>
      </c>
      <c r="AY194" s="18" t="s">
        <v>137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84</v>
      </c>
      <c r="BK194" s="233">
        <f>ROUND(I194*H194,2)</f>
        <v>0</v>
      </c>
      <c r="BL194" s="18" t="s">
        <v>143</v>
      </c>
      <c r="BM194" s="232" t="s">
        <v>757</v>
      </c>
    </row>
    <row r="195" s="14" customFormat="1">
      <c r="A195" s="14"/>
      <c r="B195" s="245"/>
      <c r="C195" s="246"/>
      <c r="D195" s="236" t="s">
        <v>145</v>
      </c>
      <c r="E195" s="246"/>
      <c r="F195" s="248" t="s">
        <v>758</v>
      </c>
      <c r="G195" s="246"/>
      <c r="H195" s="249">
        <v>0.20300000000000001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145</v>
      </c>
      <c r="AU195" s="255" t="s">
        <v>86</v>
      </c>
      <c r="AV195" s="14" t="s">
        <v>86</v>
      </c>
      <c r="AW195" s="14" t="s">
        <v>4</v>
      </c>
      <c r="AX195" s="14" t="s">
        <v>84</v>
      </c>
      <c r="AY195" s="255" t="s">
        <v>137</v>
      </c>
    </row>
    <row r="196" s="2" customFormat="1" ht="37.8" customHeight="1">
      <c r="A196" s="39"/>
      <c r="B196" s="40"/>
      <c r="C196" s="220" t="s">
        <v>279</v>
      </c>
      <c r="D196" s="220" t="s">
        <v>139</v>
      </c>
      <c r="E196" s="221" t="s">
        <v>759</v>
      </c>
      <c r="F196" s="222" t="s">
        <v>760</v>
      </c>
      <c r="G196" s="223" t="s">
        <v>156</v>
      </c>
      <c r="H196" s="224">
        <v>33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41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143</v>
      </c>
      <c r="AT196" s="232" t="s">
        <v>139</v>
      </c>
      <c r="AU196" s="232" t="s">
        <v>86</v>
      </c>
      <c r="AY196" s="18" t="s">
        <v>137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84</v>
      </c>
      <c r="BK196" s="233">
        <f>ROUND(I196*H196,2)</f>
        <v>0</v>
      </c>
      <c r="BL196" s="18" t="s">
        <v>143</v>
      </c>
      <c r="BM196" s="232" t="s">
        <v>761</v>
      </c>
    </row>
    <row r="197" s="13" customFormat="1">
      <c r="A197" s="13"/>
      <c r="B197" s="234"/>
      <c r="C197" s="235"/>
      <c r="D197" s="236" t="s">
        <v>145</v>
      </c>
      <c r="E197" s="237" t="s">
        <v>1</v>
      </c>
      <c r="F197" s="238" t="s">
        <v>762</v>
      </c>
      <c r="G197" s="235"/>
      <c r="H197" s="237" t="s">
        <v>1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145</v>
      </c>
      <c r="AU197" s="244" t="s">
        <v>86</v>
      </c>
      <c r="AV197" s="13" t="s">
        <v>84</v>
      </c>
      <c r="AW197" s="13" t="s">
        <v>32</v>
      </c>
      <c r="AX197" s="13" t="s">
        <v>76</v>
      </c>
      <c r="AY197" s="244" t="s">
        <v>137</v>
      </c>
    </row>
    <row r="198" s="14" customFormat="1">
      <c r="A198" s="14"/>
      <c r="B198" s="245"/>
      <c r="C198" s="246"/>
      <c r="D198" s="236" t="s">
        <v>145</v>
      </c>
      <c r="E198" s="247" t="s">
        <v>1</v>
      </c>
      <c r="F198" s="248" t="s">
        <v>332</v>
      </c>
      <c r="G198" s="246"/>
      <c r="H198" s="249">
        <v>33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145</v>
      </c>
      <c r="AU198" s="255" t="s">
        <v>86</v>
      </c>
      <c r="AV198" s="14" t="s">
        <v>86</v>
      </c>
      <c r="AW198" s="14" t="s">
        <v>32</v>
      </c>
      <c r="AX198" s="14" t="s">
        <v>84</v>
      </c>
      <c r="AY198" s="255" t="s">
        <v>137</v>
      </c>
    </row>
    <row r="199" s="2" customFormat="1" ht="16.5" customHeight="1">
      <c r="A199" s="39"/>
      <c r="B199" s="40"/>
      <c r="C199" s="278" t="s">
        <v>284</v>
      </c>
      <c r="D199" s="278" t="s">
        <v>346</v>
      </c>
      <c r="E199" s="279" t="s">
        <v>763</v>
      </c>
      <c r="F199" s="280" t="s">
        <v>764</v>
      </c>
      <c r="G199" s="281" t="s">
        <v>185</v>
      </c>
      <c r="H199" s="282">
        <v>0.080000000000000002</v>
      </c>
      <c r="I199" s="283"/>
      <c r="J199" s="284">
        <f>ROUND(I199*H199,2)</f>
        <v>0</v>
      </c>
      <c r="K199" s="285"/>
      <c r="L199" s="286"/>
      <c r="M199" s="287" t="s">
        <v>1</v>
      </c>
      <c r="N199" s="288" t="s">
        <v>41</v>
      </c>
      <c r="O199" s="92"/>
      <c r="P199" s="230">
        <f>O199*H199</f>
        <v>0</v>
      </c>
      <c r="Q199" s="230">
        <v>0.22</v>
      </c>
      <c r="R199" s="230">
        <f>Q199*H199</f>
        <v>0.017600000000000001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182</v>
      </c>
      <c r="AT199" s="232" t="s">
        <v>346</v>
      </c>
      <c r="AU199" s="232" t="s">
        <v>86</v>
      </c>
      <c r="AY199" s="18" t="s">
        <v>137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84</v>
      </c>
      <c r="BK199" s="233">
        <f>ROUND(I199*H199,2)</f>
        <v>0</v>
      </c>
      <c r="BL199" s="18" t="s">
        <v>143</v>
      </c>
      <c r="BM199" s="232" t="s">
        <v>765</v>
      </c>
    </row>
    <row r="200" s="2" customFormat="1" ht="24.15" customHeight="1">
      <c r="A200" s="39"/>
      <c r="B200" s="40"/>
      <c r="C200" s="220" t="s">
        <v>288</v>
      </c>
      <c r="D200" s="220" t="s">
        <v>139</v>
      </c>
      <c r="E200" s="221" t="s">
        <v>766</v>
      </c>
      <c r="F200" s="222" t="s">
        <v>767</v>
      </c>
      <c r="G200" s="223" t="s">
        <v>142</v>
      </c>
      <c r="H200" s="224">
        <v>27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41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143</v>
      </c>
      <c r="AT200" s="232" t="s">
        <v>139</v>
      </c>
      <c r="AU200" s="232" t="s">
        <v>86</v>
      </c>
      <c r="AY200" s="18" t="s">
        <v>137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84</v>
      </c>
      <c r="BK200" s="233">
        <f>ROUND(I200*H200,2)</f>
        <v>0</v>
      </c>
      <c r="BL200" s="18" t="s">
        <v>143</v>
      </c>
      <c r="BM200" s="232" t="s">
        <v>768</v>
      </c>
    </row>
    <row r="201" s="13" customFormat="1">
      <c r="A201" s="13"/>
      <c r="B201" s="234"/>
      <c r="C201" s="235"/>
      <c r="D201" s="236" t="s">
        <v>145</v>
      </c>
      <c r="E201" s="237" t="s">
        <v>1</v>
      </c>
      <c r="F201" s="238" t="s">
        <v>673</v>
      </c>
      <c r="G201" s="235"/>
      <c r="H201" s="237" t="s">
        <v>1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145</v>
      </c>
      <c r="AU201" s="244" t="s">
        <v>86</v>
      </c>
      <c r="AV201" s="13" t="s">
        <v>84</v>
      </c>
      <c r="AW201" s="13" t="s">
        <v>32</v>
      </c>
      <c r="AX201" s="13" t="s">
        <v>76</v>
      </c>
      <c r="AY201" s="244" t="s">
        <v>137</v>
      </c>
    </row>
    <row r="202" s="14" customFormat="1">
      <c r="A202" s="14"/>
      <c r="B202" s="245"/>
      <c r="C202" s="246"/>
      <c r="D202" s="236" t="s">
        <v>145</v>
      </c>
      <c r="E202" s="247" t="s">
        <v>1</v>
      </c>
      <c r="F202" s="248" t="s">
        <v>298</v>
      </c>
      <c r="G202" s="246"/>
      <c r="H202" s="249">
        <v>27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145</v>
      </c>
      <c r="AU202" s="255" t="s">
        <v>86</v>
      </c>
      <c r="AV202" s="14" t="s">
        <v>86</v>
      </c>
      <c r="AW202" s="14" t="s">
        <v>32</v>
      </c>
      <c r="AX202" s="14" t="s">
        <v>84</v>
      </c>
      <c r="AY202" s="255" t="s">
        <v>137</v>
      </c>
    </row>
    <row r="203" s="2" customFormat="1" ht="24.15" customHeight="1">
      <c r="A203" s="39"/>
      <c r="B203" s="40"/>
      <c r="C203" s="220" t="s">
        <v>293</v>
      </c>
      <c r="D203" s="220" t="s">
        <v>139</v>
      </c>
      <c r="E203" s="221" t="s">
        <v>769</v>
      </c>
      <c r="F203" s="222" t="s">
        <v>770</v>
      </c>
      <c r="G203" s="223" t="s">
        <v>142</v>
      </c>
      <c r="H203" s="224">
        <v>40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41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143</v>
      </c>
      <c r="AT203" s="232" t="s">
        <v>139</v>
      </c>
      <c r="AU203" s="232" t="s">
        <v>86</v>
      </c>
      <c r="AY203" s="18" t="s">
        <v>137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84</v>
      </c>
      <c r="BK203" s="233">
        <f>ROUND(I203*H203,2)</f>
        <v>0</v>
      </c>
      <c r="BL203" s="18" t="s">
        <v>143</v>
      </c>
      <c r="BM203" s="232" t="s">
        <v>771</v>
      </c>
    </row>
    <row r="204" s="13" customFormat="1">
      <c r="A204" s="13"/>
      <c r="B204" s="234"/>
      <c r="C204" s="235"/>
      <c r="D204" s="236" t="s">
        <v>145</v>
      </c>
      <c r="E204" s="237" t="s">
        <v>1</v>
      </c>
      <c r="F204" s="238" t="s">
        <v>674</v>
      </c>
      <c r="G204" s="235"/>
      <c r="H204" s="237" t="s">
        <v>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145</v>
      </c>
      <c r="AU204" s="244" t="s">
        <v>86</v>
      </c>
      <c r="AV204" s="13" t="s">
        <v>84</v>
      </c>
      <c r="AW204" s="13" t="s">
        <v>32</v>
      </c>
      <c r="AX204" s="13" t="s">
        <v>76</v>
      </c>
      <c r="AY204" s="244" t="s">
        <v>137</v>
      </c>
    </row>
    <row r="205" s="14" customFormat="1">
      <c r="A205" s="14"/>
      <c r="B205" s="245"/>
      <c r="C205" s="246"/>
      <c r="D205" s="236" t="s">
        <v>145</v>
      </c>
      <c r="E205" s="247" t="s">
        <v>1</v>
      </c>
      <c r="F205" s="248" t="s">
        <v>369</v>
      </c>
      <c r="G205" s="246"/>
      <c r="H205" s="249">
        <v>40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145</v>
      </c>
      <c r="AU205" s="255" t="s">
        <v>86</v>
      </c>
      <c r="AV205" s="14" t="s">
        <v>86</v>
      </c>
      <c r="AW205" s="14" t="s">
        <v>32</v>
      </c>
      <c r="AX205" s="14" t="s">
        <v>84</v>
      </c>
      <c r="AY205" s="255" t="s">
        <v>137</v>
      </c>
    </row>
    <row r="206" s="2" customFormat="1" ht="16.5" customHeight="1">
      <c r="A206" s="39"/>
      <c r="B206" s="40"/>
      <c r="C206" s="220" t="s">
        <v>298</v>
      </c>
      <c r="D206" s="220" t="s">
        <v>139</v>
      </c>
      <c r="E206" s="221" t="s">
        <v>772</v>
      </c>
      <c r="F206" s="222" t="s">
        <v>773</v>
      </c>
      <c r="G206" s="223" t="s">
        <v>156</v>
      </c>
      <c r="H206" s="224">
        <v>10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41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143</v>
      </c>
      <c r="AT206" s="232" t="s">
        <v>139</v>
      </c>
      <c r="AU206" s="232" t="s">
        <v>86</v>
      </c>
      <c r="AY206" s="18" t="s">
        <v>137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84</v>
      </c>
      <c r="BK206" s="233">
        <f>ROUND(I206*H206,2)</f>
        <v>0</v>
      </c>
      <c r="BL206" s="18" t="s">
        <v>143</v>
      </c>
      <c r="BM206" s="232" t="s">
        <v>774</v>
      </c>
    </row>
    <row r="207" s="13" customFormat="1">
      <c r="A207" s="13"/>
      <c r="B207" s="234"/>
      <c r="C207" s="235"/>
      <c r="D207" s="236" t="s">
        <v>145</v>
      </c>
      <c r="E207" s="237" t="s">
        <v>1</v>
      </c>
      <c r="F207" s="238" t="s">
        <v>733</v>
      </c>
      <c r="G207" s="235"/>
      <c r="H207" s="237" t="s">
        <v>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145</v>
      </c>
      <c r="AU207" s="244" t="s">
        <v>86</v>
      </c>
      <c r="AV207" s="13" t="s">
        <v>84</v>
      </c>
      <c r="AW207" s="13" t="s">
        <v>32</v>
      </c>
      <c r="AX207" s="13" t="s">
        <v>76</v>
      </c>
      <c r="AY207" s="244" t="s">
        <v>137</v>
      </c>
    </row>
    <row r="208" s="14" customFormat="1">
      <c r="A208" s="14"/>
      <c r="B208" s="245"/>
      <c r="C208" s="246"/>
      <c r="D208" s="236" t="s">
        <v>145</v>
      </c>
      <c r="E208" s="247" t="s">
        <v>1</v>
      </c>
      <c r="F208" s="248" t="s">
        <v>199</v>
      </c>
      <c r="G208" s="246"/>
      <c r="H208" s="249">
        <v>10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145</v>
      </c>
      <c r="AU208" s="255" t="s">
        <v>86</v>
      </c>
      <c r="AV208" s="14" t="s">
        <v>86</v>
      </c>
      <c r="AW208" s="14" t="s">
        <v>32</v>
      </c>
      <c r="AX208" s="14" t="s">
        <v>84</v>
      </c>
      <c r="AY208" s="255" t="s">
        <v>137</v>
      </c>
    </row>
    <row r="209" s="2" customFormat="1" ht="24.15" customHeight="1">
      <c r="A209" s="39"/>
      <c r="B209" s="40"/>
      <c r="C209" s="220" t="s">
        <v>303</v>
      </c>
      <c r="D209" s="220" t="s">
        <v>139</v>
      </c>
      <c r="E209" s="221" t="s">
        <v>775</v>
      </c>
      <c r="F209" s="222" t="s">
        <v>776</v>
      </c>
      <c r="G209" s="223" t="s">
        <v>156</v>
      </c>
      <c r="H209" s="224">
        <v>203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41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143</v>
      </c>
      <c r="AT209" s="232" t="s">
        <v>139</v>
      </c>
      <c r="AU209" s="232" t="s">
        <v>86</v>
      </c>
      <c r="AY209" s="18" t="s">
        <v>137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84</v>
      </c>
      <c r="BK209" s="233">
        <f>ROUND(I209*H209,2)</f>
        <v>0</v>
      </c>
      <c r="BL209" s="18" t="s">
        <v>143</v>
      </c>
      <c r="BM209" s="232" t="s">
        <v>777</v>
      </c>
    </row>
    <row r="210" s="13" customFormat="1">
      <c r="A210" s="13"/>
      <c r="B210" s="234"/>
      <c r="C210" s="235"/>
      <c r="D210" s="236" t="s">
        <v>145</v>
      </c>
      <c r="E210" s="237" t="s">
        <v>1</v>
      </c>
      <c r="F210" s="238" t="s">
        <v>673</v>
      </c>
      <c r="G210" s="235"/>
      <c r="H210" s="237" t="s">
        <v>1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145</v>
      </c>
      <c r="AU210" s="244" t="s">
        <v>86</v>
      </c>
      <c r="AV210" s="13" t="s">
        <v>84</v>
      </c>
      <c r="AW210" s="13" t="s">
        <v>32</v>
      </c>
      <c r="AX210" s="13" t="s">
        <v>76</v>
      </c>
      <c r="AY210" s="244" t="s">
        <v>137</v>
      </c>
    </row>
    <row r="211" s="14" customFormat="1">
      <c r="A211" s="14"/>
      <c r="B211" s="245"/>
      <c r="C211" s="246"/>
      <c r="D211" s="236" t="s">
        <v>145</v>
      </c>
      <c r="E211" s="247" t="s">
        <v>1</v>
      </c>
      <c r="F211" s="248" t="s">
        <v>756</v>
      </c>
      <c r="G211" s="246"/>
      <c r="H211" s="249">
        <v>203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145</v>
      </c>
      <c r="AU211" s="255" t="s">
        <v>86</v>
      </c>
      <c r="AV211" s="14" t="s">
        <v>86</v>
      </c>
      <c r="AW211" s="14" t="s">
        <v>32</v>
      </c>
      <c r="AX211" s="14" t="s">
        <v>84</v>
      </c>
      <c r="AY211" s="255" t="s">
        <v>137</v>
      </c>
    </row>
    <row r="212" s="2" customFormat="1" ht="33" customHeight="1">
      <c r="A212" s="39"/>
      <c r="B212" s="40"/>
      <c r="C212" s="220" t="s">
        <v>310</v>
      </c>
      <c r="D212" s="220" t="s">
        <v>139</v>
      </c>
      <c r="E212" s="221" t="s">
        <v>778</v>
      </c>
      <c r="F212" s="222" t="s">
        <v>779</v>
      </c>
      <c r="G212" s="223" t="s">
        <v>142</v>
      </c>
      <c r="H212" s="224">
        <v>226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41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143</v>
      </c>
      <c r="AT212" s="232" t="s">
        <v>139</v>
      </c>
      <c r="AU212" s="232" t="s">
        <v>86</v>
      </c>
      <c r="AY212" s="18" t="s">
        <v>137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84</v>
      </c>
      <c r="BK212" s="233">
        <f>ROUND(I212*H212,2)</f>
        <v>0</v>
      </c>
      <c r="BL212" s="18" t="s">
        <v>143</v>
      </c>
      <c r="BM212" s="232" t="s">
        <v>780</v>
      </c>
    </row>
    <row r="213" s="13" customFormat="1">
      <c r="A213" s="13"/>
      <c r="B213" s="234"/>
      <c r="C213" s="235"/>
      <c r="D213" s="236" t="s">
        <v>145</v>
      </c>
      <c r="E213" s="237" t="s">
        <v>1</v>
      </c>
      <c r="F213" s="238" t="s">
        <v>678</v>
      </c>
      <c r="G213" s="235"/>
      <c r="H213" s="237" t="s">
        <v>1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145</v>
      </c>
      <c r="AU213" s="244" t="s">
        <v>86</v>
      </c>
      <c r="AV213" s="13" t="s">
        <v>84</v>
      </c>
      <c r="AW213" s="13" t="s">
        <v>32</v>
      </c>
      <c r="AX213" s="13" t="s">
        <v>76</v>
      </c>
      <c r="AY213" s="244" t="s">
        <v>137</v>
      </c>
    </row>
    <row r="214" s="14" customFormat="1">
      <c r="A214" s="14"/>
      <c r="B214" s="245"/>
      <c r="C214" s="246"/>
      <c r="D214" s="236" t="s">
        <v>145</v>
      </c>
      <c r="E214" s="247" t="s">
        <v>1</v>
      </c>
      <c r="F214" s="248" t="s">
        <v>679</v>
      </c>
      <c r="G214" s="246"/>
      <c r="H214" s="249">
        <v>226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145</v>
      </c>
      <c r="AU214" s="255" t="s">
        <v>86</v>
      </c>
      <c r="AV214" s="14" t="s">
        <v>86</v>
      </c>
      <c r="AW214" s="14" t="s">
        <v>32</v>
      </c>
      <c r="AX214" s="14" t="s">
        <v>84</v>
      </c>
      <c r="AY214" s="255" t="s">
        <v>137</v>
      </c>
    </row>
    <row r="215" s="2" customFormat="1" ht="33" customHeight="1">
      <c r="A215" s="39"/>
      <c r="B215" s="40"/>
      <c r="C215" s="220" t="s">
        <v>316</v>
      </c>
      <c r="D215" s="220" t="s">
        <v>139</v>
      </c>
      <c r="E215" s="221" t="s">
        <v>781</v>
      </c>
      <c r="F215" s="222" t="s">
        <v>782</v>
      </c>
      <c r="G215" s="223" t="s">
        <v>142</v>
      </c>
      <c r="H215" s="224">
        <v>65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41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143</v>
      </c>
      <c r="AT215" s="232" t="s">
        <v>139</v>
      </c>
      <c r="AU215" s="232" t="s">
        <v>86</v>
      </c>
      <c r="AY215" s="18" t="s">
        <v>137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8" t="s">
        <v>84</v>
      </c>
      <c r="BK215" s="233">
        <f>ROUND(I215*H215,2)</f>
        <v>0</v>
      </c>
      <c r="BL215" s="18" t="s">
        <v>143</v>
      </c>
      <c r="BM215" s="232" t="s">
        <v>783</v>
      </c>
    </row>
    <row r="216" s="13" customFormat="1">
      <c r="A216" s="13"/>
      <c r="B216" s="234"/>
      <c r="C216" s="235"/>
      <c r="D216" s="236" t="s">
        <v>145</v>
      </c>
      <c r="E216" s="237" t="s">
        <v>1</v>
      </c>
      <c r="F216" s="238" t="s">
        <v>680</v>
      </c>
      <c r="G216" s="235"/>
      <c r="H216" s="237" t="s">
        <v>1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145</v>
      </c>
      <c r="AU216" s="244" t="s">
        <v>86</v>
      </c>
      <c r="AV216" s="13" t="s">
        <v>84</v>
      </c>
      <c r="AW216" s="13" t="s">
        <v>32</v>
      </c>
      <c r="AX216" s="13" t="s">
        <v>76</v>
      </c>
      <c r="AY216" s="244" t="s">
        <v>137</v>
      </c>
    </row>
    <row r="217" s="14" customFormat="1">
      <c r="A217" s="14"/>
      <c r="B217" s="245"/>
      <c r="C217" s="246"/>
      <c r="D217" s="236" t="s">
        <v>145</v>
      </c>
      <c r="E217" s="247" t="s">
        <v>1</v>
      </c>
      <c r="F217" s="248" t="s">
        <v>496</v>
      </c>
      <c r="G217" s="246"/>
      <c r="H217" s="249">
        <v>65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145</v>
      </c>
      <c r="AU217" s="255" t="s">
        <v>86</v>
      </c>
      <c r="AV217" s="14" t="s">
        <v>86</v>
      </c>
      <c r="AW217" s="14" t="s">
        <v>32</v>
      </c>
      <c r="AX217" s="14" t="s">
        <v>84</v>
      </c>
      <c r="AY217" s="255" t="s">
        <v>137</v>
      </c>
    </row>
    <row r="218" s="2" customFormat="1" ht="21.75" customHeight="1">
      <c r="A218" s="39"/>
      <c r="B218" s="40"/>
      <c r="C218" s="220" t="s">
        <v>321</v>
      </c>
      <c r="D218" s="220" t="s">
        <v>139</v>
      </c>
      <c r="E218" s="221" t="s">
        <v>784</v>
      </c>
      <c r="F218" s="222" t="s">
        <v>785</v>
      </c>
      <c r="G218" s="223" t="s">
        <v>142</v>
      </c>
      <c r="H218" s="224">
        <v>226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41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143</v>
      </c>
      <c r="AT218" s="232" t="s">
        <v>139</v>
      </c>
      <c r="AU218" s="232" t="s">
        <v>86</v>
      </c>
      <c r="AY218" s="18" t="s">
        <v>137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84</v>
      </c>
      <c r="BK218" s="233">
        <f>ROUND(I218*H218,2)</f>
        <v>0</v>
      </c>
      <c r="BL218" s="18" t="s">
        <v>143</v>
      </c>
      <c r="BM218" s="232" t="s">
        <v>786</v>
      </c>
    </row>
    <row r="219" s="13" customFormat="1">
      <c r="A219" s="13"/>
      <c r="B219" s="234"/>
      <c r="C219" s="235"/>
      <c r="D219" s="236" t="s">
        <v>145</v>
      </c>
      <c r="E219" s="237" t="s">
        <v>1</v>
      </c>
      <c r="F219" s="238" t="s">
        <v>678</v>
      </c>
      <c r="G219" s="235"/>
      <c r="H219" s="237" t="s">
        <v>1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145</v>
      </c>
      <c r="AU219" s="244" t="s">
        <v>86</v>
      </c>
      <c r="AV219" s="13" t="s">
        <v>84</v>
      </c>
      <c r="AW219" s="13" t="s">
        <v>32</v>
      </c>
      <c r="AX219" s="13" t="s">
        <v>76</v>
      </c>
      <c r="AY219" s="244" t="s">
        <v>137</v>
      </c>
    </row>
    <row r="220" s="14" customFormat="1">
      <c r="A220" s="14"/>
      <c r="B220" s="245"/>
      <c r="C220" s="246"/>
      <c r="D220" s="236" t="s">
        <v>145</v>
      </c>
      <c r="E220" s="247" t="s">
        <v>1</v>
      </c>
      <c r="F220" s="248" t="s">
        <v>679</v>
      </c>
      <c r="G220" s="246"/>
      <c r="H220" s="249">
        <v>226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145</v>
      </c>
      <c r="AU220" s="255" t="s">
        <v>86</v>
      </c>
      <c r="AV220" s="14" t="s">
        <v>86</v>
      </c>
      <c r="AW220" s="14" t="s">
        <v>32</v>
      </c>
      <c r="AX220" s="14" t="s">
        <v>84</v>
      </c>
      <c r="AY220" s="255" t="s">
        <v>137</v>
      </c>
    </row>
    <row r="221" s="2" customFormat="1" ht="24.15" customHeight="1">
      <c r="A221" s="39"/>
      <c r="B221" s="40"/>
      <c r="C221" s="220" t="s">
        <v>326</v>
      </c>
      <c r="D221" s="220" t="s">
        <v>139</v>
      </c>
      <c r="E221" s="221" t="s">
        <v>787</v>
      </c>
      <c r="F221" s="222" t="s">
        <v>788</v>
      </c>
      <c r="G221" s="223" t="s">
        <v>142</v>
      </c>
      <c r="H221" s="224">
        <v>65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41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143</v>
      </c>
      <c r="AT221" s="232" t="s">
        <v>139</v>
      </c>
      <c r="AU221" s="232" t="s">
        <v>86</v>
      </c>
      <c r="AY221" s="18" t="s">
        <v>137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84</v>
      </c>
      <c r="BK221" s="233">
        <f>ROUND(I221*H221,2)</f>
        <v>0</v>
      </c>
      <c r="BL221" s="18" t="s">
        <v>143</v>
      </c>
      <c r="BM221" s="232" t="s">
        <v>789</v>
      </c>
    </row>
    <row r="222" s="13" customFormat="1">
      <c r="A222" s="13"/>
      <c r="B222" s="234"/>
      <c r="C222" s="235"/>
      <c r="D222" s="236" t="s">
        <v>145</v>
      </c>
      <c r="E222" s="237" t="s">
        <v>1</v>
      </c>
      <c r="F222" s="238" t="s">
        <v>680</v>
      </c>
      <c r="G222" s="235"/>
      <c r="H222" s="237" t="s">
        <v>1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145</v>
      </c>
      <c r="AU222" s="244" t="s">
        <v>86</v>
      </c>
      <c r="AV222" s="13" t="s">
        <v>84</v>
      </c>
      <c r="AW222" s="13" t="s">
        <v>32</v>
      </c>
      <c r="AX222" s="13" t="s">
        <v>76</v>
      </c>
      <c r="AY222" s="244" t="s">
        <v>137</v>
      </c>
    </row>
    <row r="223" s="14" customFormat="1">
      <c r="A223" s="14"/>
      <c r="B223" s="245"/>
      <c r="C223" s="246"/>
      <c r="D223" s="236" t="s">
        <v>145</v>
      </c>
      <c r="E223" s="247" t="s">
        <v>1</v>
      </c>
      <c r="F223" s="248" t="s">
        <v>496</v>
      </c>
      <c r="G223" s="246"/>
      <c r="H223" s="249">
        <v>65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145</v>
      </c>
      <c r="AU223" s="255" t="s">
        <v>86</v>
      </c>
      <c r="AV223" s="14" t="s">
        <v>86</v>
      </c>
      <c r="AW223" s="14" t="s">
        <v>32</v>
      </c>
      <c r="AX223" s="14" t="s">
        <v>84</v>
      </c>
      <c r="AY223" s="255" t="s">
        <v>137</v>
      </c>
    </row>
    <row r="224" s="2" customFormat="1" ht="24.15" customHeight="1">
      <c r="A224" s="39"/>
      <c r="B224" s="40"/>
      <c r="C224" s="220" t="s">
        <v>332</v>
      </c>
      <c r="D224" s="220" t="s">
        <v>139</v>
      </c>
      <c r="E224" s="221" t="s">
        <v>790</v>
      </c>
      <c r="F224" s="222" t="s">
        <v>791</v>
      </c>
      <c r="G224" s="223" t="s">
        <v>156</v>
      </c>
      <c r="H224" s="224">
        <v>1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41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143</v>
      </c>
      <c r="AT224" s="232" t="s">
        <v>139</v>
      </c>
      <c r="AU224" s="232" t="s">
        <v>86</v>
      </c>
      <c r="AY224" s="18" t="s">
        <v>137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84</v>
      </c>
      <c r="BK224" s="233">
        <f>ROUND(I224*H224,2)</f>
        <v>0</v>
      </c>
      <c r="BL224" s="18" t="s">
        <v>143</v>
      </c>
      <c r="BM224" s="232" t="s">
        <v>792</v>
      </c>
    </row>
    <row r="225" s="13" customFormat="1">
      <c r="A225" s="13"/>
      <c r="B225" s="234"/>
      <c r="C225" s="235"/>
      <c r="D225" s="236" t="s">
        <v>145</v>
      </c>
      <c r="E225" s="237" t="s">
        <v>1</v>
      </c>
      <c r="F225" s="238" t="s">
        <v>741</v>
      </c>
      <c r="G225" s="235"/>
      <c r="H225" s="237" t="s">
        <v>1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145</v>
      </c>
      <c r="AU225" s="244" t="s">
        <v>86</v>
      </c>
      <c r="AV225" s="13" t="s">
        <v>84</v>
      </c>
      <c r="AW225" s="13" t="s">
        <v>32</v>
      </c>
      <c r="AX225" s="13" t="s">
        <v>76</v>
      </c>
      <c r="AY225" s="244" t="s">
        <v>137</v>
      </c>
    </row>
    <row r="226" s="14" customFormat="1">
      <c r="A226" s="14"/>
      <c r="B226" s="245"/>
      <c r="C226" s="246"/>
      <c r="D226" s="236" t="s">
        <v>145</v>
      </c>
      <c r="E226" s="247" t="s">
        <v>1</v>
      </c>
      <c r="F226" s="248" t="s">
        <v>84</v>
      </c>
      <c r="G226" s="246"/>
      <c r="H226" s="249">
        <v>1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145</v>
      </c>
      <c r="AU226" s="255" t="s">
        <v>86</v>
      </c>
      <c r="AV226" s="14" t="s">
        <v>86</v>
      </c>
      <c r="AW226" s="14" t="s">
        <v>32</v>
      </c>
      <c r="AX226" s="14" t="s">
        <v>84</v>
      </c>
      <c r="AY226" s="255" t="s">
        <v>137</v>
      </c>
    </row>
    <row r="227" s="2" customFormat="1" ht="21.75" customHeight="1">
      <c r="A227" s="39"/>
      <c r="B227" s="40"/>
      <c r="C227" s="278" t="s">
        <v>336</v>
      </c>
      <c r="D227" s="278" t="s">
        <v>346</v>
      </c>
      <c r="E227" s="279" t="s">
        <v>793</v>
      </c>
      <c r="F227" s="280" t="s">
        <v>794</v>
      </c>
      <c r="G227" s="281" t="s">
        <v>156</v>
      </c>
      <c r="H227" s="282">
        <v>1</v>
      </c>
      <c r="I227" s="283"/>
      <c r="J227" s="284">
        <f>ROUND(I227*H227,2)</f>
        <v>0</v>
      </c>
      <c r="K227" s="285"/>
      <c r="L227" s="286"/>
      <c r="M227" s="287" t="s">
        <v>1</v>
      </c>
      <c r="N227" s="288" t="s">
        <v>41</v>
      </c>
      <c r="O227" s="92"/>
      <c r="P227" s="230">
        <f>O227*H227</f>
        <v>0</v>
      </c>
      <c r="Q227" s="230">
        <v>3.0000000000000001E-05</v>
      </c>
      <c r="R227" s="230">
        <f>Q227*H227</f>
        <v>3.0000000000000001E-05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182</v>
      </c>
      <c r="AT227" s="232" t="s">
        <v>346</v>
      </c>
      <c r="AU227" s="232" t="s">
        <v>86</v>
      </c>
      <c r="AY227" s="18" t="s">
        <v>137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84</v>
      </c>
      <c r="BK227" s="233">
        <f>ROUND(I227*H227,2)</f>
        <v>0</v>
      </c>
      <c r="BL227" s="18" t="s">
        <v>143</v>
      </c>
      <c r="BM227" s="232" t="s">
        <v>795</v>
      </c>
    </row>
    <row r="228" s="2" customFormat="1" ht="33" customHeight="1">
      <c r="A228" s="39"/>
      <c r="B228" s="40"/>
      <c r="C228" s="220" t="s">
        <v>340</v>
      </c>
      <c r="D228" s="220" t="s">
        <v>139</v>
      </c>
      <c r="E228" s="221" t="s">
        <v>796</v>
      </c>
      <c r="F228" s="222" t="s">
        <v>797</v>
      </c>
      <c r="G228" s="223" t="s">
        <v>156</v>
      </c>
      <c r="H228" s="224">
        <v>33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41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143</v>
      </c>
      <c r="AT228" s="232" t="s">
        <v>139</v>
      </c>
      <c r="AU228" s="232" t="s">
        <v>86</v>
      </c>
      <c r="AY228" s="18" t="s">
        <v>137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84</v>
      </c>
      <c r="BK228" s="233">
        <f>ROUND(I228*H228,2)</f>
        <v>0</v>
      </c>
      <c r="BL228" s="18" t="s">
        <v>143</v>
      </c>
      <c r="BM228" s="232" t="s">
        <v>798</v>
      </c>
    </row>
    <row r="229" s="13" customFormat="1">
      <c r="A229" s="13"/>
      <c r="B229" s="234"/>
      <c r="C229" s="235"/>
      <c r="D229" s="236" t="s">
        <v>145</v>
      </c>
      <c r="E229" s="237" t="s">
        <v>1</v>
      </c>
      <c r="F229" s="238" t="s">
        <v>799</v>
      </c>
      <c r="G229" s="235"/>
      <c r="H229" s="237" t="s">
        <v>1</v>
      </c>
      <c r="I229" s="239"/>
      <c r="J229" s="235"/>
      <c r="K229" s="235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145</v>
      </c>
      <c r="AU229" s="244" t="s">
        <v>86</v>
      </c>
      <c r="AV229" s="13" t="s">
        <v>84</v>
      </c>
      <c r="AW229" s="13" t="s">
        <v>32</v>
      </c>
      <c r="AX229" s="13" t="s">
        <v>76</v>
      </c>
      <c r="AY229" s="244" t="s">
        <v>137</v>
      </c>
    </row>
    <row r="230" s="14" customFormat="1">
      <c r="A230" s="14"/>
      <c r="B230" s="245"/>
      <c r="C230" s="246"/>
      <c r="D230" s="236" t="s">
        <v>145</v>
      </c>
      <c r="E230" s="247" t="s">
        <v>1</v>
      </c>
      <c r="F230" s="248" t="s">
        <v>332</v>
      </c>
      <c r="G230" s="246"/>
      <c r="H230" s="249">
        <v>33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145</v>
      </c>
      <c r="AU230" s="255" t="s">
        <v>86</v>
      </c>
      <c r="AV230" s="14" t="s">
        <v>86</v>
      </c>
      <c r="AW230" s="14" t="s">
        <v>32</v>
      </c>
      <c r="AX230" s="14" t="s">
        <v>84</v>
      </c>
      <c r="AY230" s="255" t="s">
        <v>137</v>
      </c>
    </row>
    <row r="231" s="2" customFormat="1" ht="24.15" customHeight="1">
      <c r="A231" s="39"/>
      <c r="B231" s="40"/>
      <c r="C231" s="278" t="s">
        <v>345</v>
      </c>
      <c r="D231" s="278" t="s">
        <v>346</v>
      </c>
      <c r="E231" s="279" t="s">
        <v>800</v>
      </c>
      <c r="F231" s="280" t="s">
        <v>801</v>
      </c>
      <c r="G231" s="281" t="s">
        <v>156</v>
      </c>
      <c r="H231" s="282">
        <v>8</v>
      </c>
      <c r="I231" s="283"/>
      <c r="J231" s="284">
        <f>ROUND(I231*H231,2)</f>
        <v>0</v>
      </c>
      <c r="K231" s="285"/>
      <c r="L231" s="286"/>
      <c r="M231" s="287" t="s">
        <v>1</v>
      </c>
      <c r="N231" s="288" t="s">
        <v>41</v>
      </c>
      <c r="O231" s="92"/>
      <c r="P231" s="230">
        <f>O231*H231</f>
        <v>0</v>
      </c>
      <c r="Q231" s="230">
        <v>0.017999999999999999</v>
      </c>
      <c r="R231" s="230">
        <f>Q231*H231</f>
        <v>0.14399999999999999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182</v>
      </c>
      <c r="AT231" s="232" t="s">
        <v>346</v>
      </c>
      <c r="AU231" s="232" t="s">
        <v>86</v>
      </c>
      <c r="AY231" s="18" t="s">
        <v>137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84</v>
      </c>
      <c r="BK231" s="233">
        <f>ROUND(I231*H231,2)</f>
        <v>0</v>
      </c>
      <c r="BL231" s="18" t="s">
        <v>143</v>
      </c>
      <c r="BM231" s="232" t="s">
        <v>802</v>
      </c>
    </row>
    <row r="232" s="2" customFormat="1" ht="16.5" customHeight="1">
      <c r="A232" s="39"/>
      <c r="B232" s="40"/>
      <c r="C232" s="278" t="s">
        <v>351</v>
      </c>
      <c r="D232" s="278" t="s">
        <v>346</v>
      </c>
      <c r="E232" s="279" t="s">
        <v>803</v>
      </c>
      <c r="F232" s="280" t="s">
        <v>804</v>
      </c>
      <c r="G232" s="281" t="s">
        <v>156</v>
      </c>
      <c r="H232" s="282">
        <v>10</v>
      </c>
      <c r="I232" s="283"/>
      <c r="J232" s="284">
        <f>ROUND(I232*H232,2)</f>
        <v>0</v>
      </c>
      <c r="K232" s="285"/>
      <c r="L232" s="286"/>
      <c r="M232" s="287" t="s">
        <v>1</v>
      </c>
      <c r="N232" s="288" t="s">
        <v>41</v>
      </c>
      <c r="O232" s="92"/>
      <c r="P232" s="230">
        <f>O232*H232</f>
        <v>0</v>
      </c>
      <c r="Q232" s="230">
        <v>0.017999999999999999</v>
      </c>
      <c r="R232" s="230">
        <f>Q232*H232</f>
        <v>0.17999999999999999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182</v>
      </c>
      <c r="AT232" s="232" t="s">
        <v>346</v>
      </c>
      <c r="AU232" s="232" t="s">
        <v>86</v>
      </c>
      <c r="AY232" s="18" t="s">
        <v>137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84</v>
      </c>
      <c r="BK232" s="233">
        <f>ROUND(I232*H232,2)</f>
        <v>0</v>
      </c>
      <c r="BL232" s="18" t="s">
        <v>143</v>
      </c>
      <c r="BM232" s="232" t="s">
        <v>805</v>
      </c>
    </row>
    <row r="233" s="2" customFormat="1" ht="24.15" customHeight="1">
      <c r="A233" s="39"/>
      <c r="B233" s="40"/>
      <c r="C233" s="278" t="s">
        <v>357</v>
      </c>
      <c r="D233" s="278" t="s">
        <v>346</v>
      </c>
      <c r="E233" s="279" t="s">
        <v>806</v>
      </c>
      <c r="F233" s="280" t="s">
        <v>807</v>
      </c>
      <c r="G233" s="281" t="s">
        <v>156</v>
      </c>
      <c r="H233" s="282">
        <v>3</v>
      </c>
      <c r="I233" s="283"/>
      <c r="J233" s="284">
        <f>ROUND(I233*H233,2)</f>
        <v>0</v>
      </c>
      <c r="K233" s="285"/>
      <c r="L233" s="286"/>
      <c r="M233" s="287" t="s">
        <v>1</v>
      </c>
      <c r="N233" s="288" t="s">
        <v>41</v>
      </c>
      <c r="O233" s="92"/>
      <c r="P233" s="230">
        <f>O233*H233</f>
        <v>0</v>
      </c>
      <c r="Q233" s="230">
        <v>0.017999999999999999</v>
      </c>
      <c r="R233" s="230">
        <f>Q233*H233</f>
        <v>0.053999999999999992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182</v>
      </c>
      <c r="AT233" s="232" t="s">
        <v>346</v>
      </c>
      <c r="AU233" s="232" t="s">
        <v>86</v>
      </c>
      <c r="AY233" s="18" t="s">
        <v>137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84</v>
      </c>
      <c r="BK233" s="233">
        <f>ROUND(I233*H233,2)</f>
        <v>0</v>
      </c>
      <c r="BL233" s="18" t="s">
        <v>143</v>
      </c>
      <c r="BM233" s="232" t="s">
        <v>808</v>
      </c>
    </row>
    <row r="234" s="2" customFormat="1" ht="24.15" customHeight="1">
      <c r="A234" s="39"/>
      <c r="B234" s="40"/>
      <c r="C234" s="278" t="s">
        <v>363</v>
      </c>
      <c r="D234" s="278" t="s">
        <v>346</v>
      </c>
      <c r="E234" s="279" t="s">
        <v>809</v>
      </c>
      <c r="F234" s="280" t="s">
        <v>810</v>
      </c>
      <c r="G234" s="281" t="s">
        <v>156</v>
      </c>
      <c r="H234" s="282">
        <v>2</v>
      </c>
      <c r="I234" s="283"/>
      <c r="J234" s="284">
        <f>ROUND(I234*H234,2)</f>
        <v>0</v>
      </c>
      <c r="K234" s="285"/>
      <c r="L234" s="286"/>
      <c r="M234" s="287" t="s">
        <v>1</v>
      </c>
      <c r="N234" s="288" t="s">
        <v>41</v>
      </c>
      <c r="O234" s="92"/>
      <c r="P234" s="230">
        <f>O234*H234</f>
        <v>0</v>
      </c>
      <c r="Q234" s="230">
        <v>0.017999999999999999</v>
      </c>
      <c r="R234" s="230">
        <f>Q234*H234</f>
        <v>0.035999999999999997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182</v>
      </c>
      <c r="AT234" s="232" t="s">
        <v>346</v>
      </c>
      <c r="AU234" s="232" t="s">
        <v>86</v>
      </c>
      <c r="AY234" s="18" t="s">
        <v>137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84</v>
      </c>
      <c r="BK234" s="233">
        <f>ROUND(I234*H234,2)</f>
        <v>0</v>
      </c>
      <c r="BL234" s="18" t="s">
        <v>143</v>
      </c>
      <c r="BM234" s="232" t="s">
        <v>811</v>
      </c>
    </row>
    <row r="235" s="2" customFormat="1" ht="21.75" customHeight="1">
      <c r="A235" s="39"/>
      <c r="B235" s="40"/>
      <c r="C235" s="278" t="s">
        <v>369</v>
      </c>
      <c r="D235" s="278" t="s">
        <v>346</v>
      </c>
      <c r="E235" s="279" t="s">
        <v>812</v>
      </c>
      <c r="F235" s="280" t="s">
        <v>813</v>
      </c>
      <c r="G235" s="281" t="s">
        <v>156</v>
      </c>
      <c r="H235" s="282">
        <v>10</v>
      </c>
      <c r="I235" s="283"/>
      <c r="J235" s="284">
        <f>ROUND(I235*H235,2)</f>
        <v>0</v>
      </c>
      <c r="K235" s="285"/>
      <c r="L235" s="286"/>
      <c r="M235" s="287" t="s">
        <v>1</v>
      </c>
      <c r="N235" s="288" t="s">
        <v>41</v>
      </c>
      <c r="O235" s="92"/>
      <c r="P235" s="230">
        <f>O235*H235</f>
        <v>0</v>
      </c>
      <c r="Q235" s="230">
        <v>0.017999999999999999</v>
      </c>
      <c r="R235" s="230">
        <f>Q235*H235</f>
        <v>0.17999999999999999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182</v>
      </c>
      <c r="AT235" s="232" t="s">
        <v>346</v>
      </c>
      <c r="AU235" s="232" t="s">
        <v>86</v>
      </c>
      <c r="AY235" s="18" t="s">
        <v>137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84</v>
      </c>
      <c r="BK235" s="233">
        <f>ROUND(I235*H235,2)</f>
        <v>0</v>
      </c>
      <c r="BL235" s="18" t="s">
        <v>143</v>
      </c>
      <c r="BM235" s="232" t="s">
        <v>814</v>
      </c>
    </row>
    <row r="236" s="2" customFormat="1" ht="33" customHeight="1">
      <c r="A236" s="39"/>
      <c r="B236" s="40"/>
      <c r="C236" s="220" t="s">
        <v>376</v>
      </c>
      <c r="D236" s="220" t="s">
        <v>139</v>
      </c>
      <c r="E236" s="221" t="s">
        <v>815</v>
      </c>
      <c r="F236" s="222" t="s">
        <v>816</v>
      </c>
      <c r="G236" s="223" t="s">
        <v>156</v>
      </c>
      <c r="H236" s="224">
        <v>13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41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143</v>
      </c>
      <c r="AT236" s="232" t="s">
        <v>139</v>
      </c>
      <c r="AU236" s="232" t="s">
        <v>86</v>
      </c>
      <c r="AY236" s="18" t="s">
        <v>137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84</v>
      </c>
      <c r="BK236" s="233">
        <f>ROUND(I236*H236,2)</f>
        <v>0</v>
      </c>
      <c r="BL236" s="18" t="s">
        <v>143</v>
      </c>
      <c r="BM236" s="232" t="s">
        <v>817</v>
      </c>
    </row>
    <row r="237" s="13" customFormat="1">
      <c r="A237" s="13"/>
      <c r="B237" s="234"/>
      <c r="C237" s="235"/>
      <c r="D237" s="236" t="s">
        <v>145</v>
      </c>
      <c r="E237" s="237" t="s">
        <v>1</v>
      </c>
      <c r="F237" s="238" t="s">
        <v>748</v>
      </c>
      <c r="G237" s="235"/>
      <c r="H237" s="237" t="s">
        <v>1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145</v>
      </c>
      <c r="AU237" s="244" t="s">
        <v>86</v>
      </c>
      <c r="AV237" s="13" t="s">
        <v>84</v>
      </c>
      <c r="AW237" s="13" t="s">
        <v>32</v>
      </c>
      <c r="AX237" s="13" t="s">
        <v>76</v>
      </c>
      <c r="AY237" s="244" t="s">
        <v>137</v>
      </c>
    </row>
    <row r="238" s="14" customFormat="1">
      <c r="A238" s="14"/>
      <c r="B238" s="245"/>
      <c r="C238" s="246"/>
      <c r="D238" s="236" t="s">
        <v>145</v>
      </c>
      <c r="E238" s="247" t="s">
        <v>1</v>
      </c>
      <c r="F238" s="248" t="s">
        <v>153</v>
      </c>
      <c r="G238" s="246"/>
      <c r="H238" s="249">
        <v>3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145</v>
      </c>
      <c r="AU238" s="255" t="s">
        <v>86</v>
      </c>
      <c r="AV238" s="14" t="s">
        <v>86</v>
      </c>
      <c r="AW238" s="14" t="s">
        <v>32</v>
      </c>
      <c r="AX238" s="14" t="s">
        <v>76</v>
      </c>
      <c r="AY238" s="255" t="s">
        <v>137</v>
      </c>
    </row>
    <row r="239" s="13" customFormat="1">
      <c r="A239" s="13"/>
      <c r="B239" s="234"/>
      <c r="C239" s="235"/>
      <c r="D239" s="236" t="s">
        <v>145</v>
      </c>
      <c r="E239" s="237" t="s">
        <v>1</v>
      </c>
      <c r="F239" s="238" t="s">
        <v>749</v>
      </c>
      <c r="G239" s="235"/>
      <c r="H239" s="237" t="s">
        <v>1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145</v>
      </c>
      <c r="AU239" s="244" t="s">
        <v>86</v>
      </c>
      <c r="AV239" s="13" t="s">
        <v>84</v>
      </c>
      <c r="AW239" s="13" t="s">
        <v>32</v>
      </c>
      <c r="AX239" s="13" t="s">
        <v>76</v>
      </c>
      <c r="AY239" s="244" t="s">
        <v>137</v>
      </c>
    </row>
    <row r="240" s="14" customFormat="1">
      <c r="A240" s="14"/>
      <c r="B240" s="245"/>
      <c r="C240" s="246"/>
      <c r="D240" s="236" t="s">
        <v>145</v>
      </c>
      <c r="E240" s="247" t="s">
        <v>1</v>
      </c>
      <c r="F240" s="248" t="s">
        <v>199</v>
      </c>
      <c r="G240" s="246"/>
      <c r="H240" s="249">
        <v>10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145</v>
      </c>
      <c r="AU240" s="255" t="s">
        <v>86</v>
      </c>
      <c r="AV240" s="14" t="s">
        <v>86</v>
      </c>
      <c r="AW240" s="14" t="s">
        <v>32</v>
      </c>
      <c r="AX240" s="14" t="s">
        <v>76</v>
      </c>
      <c r="AY240" s="255" t="s">
        <v>137</v>
      </c>
    </row>
    <row r="241" s="15" customFormat="1">
      <c r="A241" s="15"/>
      <c r="B241" s="256"/>
      <c r="C241" s="257"/>
      <c r="D241" s="236" t="s">
        <v>145</v>
      </c>
      <c r="E241" s="258" t="s">
        <v>1</v>
      </c>
      <c r="F241" s="259" t="s">
        <v>192</v>
      </c>
      <c r="G241" s="257"/>
      <c r="H241" s="260">
        <v>13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6" t="s">
        <v>145</v>
      </c>
      <c r="AU241" s="266" t="s">
        <v>86</v>
      </c>
      <c r="AV241" s="15" t="s">
        <v>143</v>
      </c>
      <c r="AW241" s="15" t="s">
        <v>32</v>
      </c>
      <c r="AX241" s="15" t="s">
        <v>84</v>
      </c>
      <c r="AY241" s="266" t="s">
        <v>137</v>
      </c>
    </row>
    <row r="242" s="2" customFormat="1" ht="24.15" customHeight="1">
      <c r="A242" s="39"/>
      <c r="B242" s="40"/>
      <c r="C242" s="278" t="s">
        <v>381</v>
      </c>
      <c r="D242" s="278" t="s">
        <v>346</v>
      </c>
      <c r="E242" s="279" t="s">
        <v>818</v>
      </c>
      <c r="F242" s="280" t="s">
        <v>819</v>
      </c>
      <c r="G242" s="281" t="s">
        <v>156</v>
      </c>
      <c r="H242" s="282">
        <v>3</v>
      </c>
      <c r="I242" s="283"/>
      <c r="J242" s="284">
        <f>ROUND(I242*H242,2)</f>
        <v>0</v>
      </c>
      <c r="K242" s="285"/>
      <c r="L242" s="286"/>
      <c r="M242" s="287" t="s">
        <v>1</v>
      </c>
      <c r="N242" s="288" t="s">
        <v>41</v>
      </c>
      <c r="O242" s="92"/>
      <c r="P242" s="230">
        <f>O242*H242</f>
        <v>0</v>
      </c>
      <c r="Q242" s="230">
        <v>0.027</v>
      </c>
      <c r="R242" s="230">
        <f>Q242*H242</f>
        <v>0.081000000000000003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182</v>
      </c>
      <c r="AT242" s="232" t="s">
        <v>346</v>
      </c>
      <c r="AU242" s="232" t="s">
        <v>86</v>
      </c>
      <c r="AY242" s="18" t="s">
        <v>137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84</v>
      </c>
      <c r="BK242" s="233">
        <f>ROUND(I242*H242,2)</f>
        <v>0</v>
      </c>
      <c r="BL242" s="18" t="s">
        <v>143</v>
      </c>
      <c r="BM242" s="232" t="s">
        <v>820</v>
      </c>
    </row>
    <row r="243" s="2" customFormat="1" ht="16.5" customHeight="1">
      <c r="A243" s="39"/>
      <c r="B243" s="40"/>
      <c r="C243" s="278" t="s">
        <v>386</v>
      </c>
      <c r="D243" s="278" t="s">
        <v>346</v>
      </c>
      <c r="E243" s="279" t="s">
        <v>821</v>
      </c>
      <c r="F243" s="280" t="s">
        <v>822</v>
      </c>
      <c r="G243" s="281" t="s">
        <v>156</v>
      </c>
      <c r="H243" s="282">
        <v>6</v>
      </c>
      <c r="I243" s="283"/>
      <c r="J243" s="284">
        <f>ROUND(I243*H243,2)</f>
        <v>0</v>
      </c>
      <c r="K243" s="285"/>
      <c r="L243" s="286"/>
      <c r="M243" s="287" t="s">
        <v>1</v>
      </c>
      <c r="N243" s="288" t="s">
        <v>41</v>
      </c>
      <c r="O243" s="92"/>
      <c r="P243" s="230">
        <f>O243*H243</f>
        <v>0</v>
      </c>
      <c r="Q243" s="230">
        <v>0.0050000000000000001</v>
      </c>
      <c r="R243" s="230">
        <f>Q243*H243</f>
        <v>0.029999999999999999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182</v>
      </c>
      <c r="AT243" s="232" t="s">
        <v>346</v>
      </c>
      <c r="AU243" s="232" t="s">
        <v>86</v>
      </c>
      <c r="AY243" s="18" t="s">
        <v>137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84</v>
      </c>
      <c r="BK243" s="233">
        <f>ROUND(I243*H243,2)</f>
        <v>0</v>
      </c>
      <c r="BL243" s="18" t="s">
        <v>143</v>
      </c>
      <c r="BM243" s="232" t="s">
        <v>823</v>
      </c>
    </row>
    <row r="244" s="2" customFormat="1" ht="16.5" customHeight="1">
      <c r="A244" s="39"/>
      <c r="B244" s="40"/>
      <c r="C244" s="278" t="s">
        <v>393</v>
      </c>
      <c r="D244" s="278" t="s">
        <v>346</v>
      </c>
      <c r="E244" s="279" t="s">
        <v>824</v>
      </c>
      <c r="F244" s="280" t="s">
        <v>825</v>
      </c>
      <c r="G244" s="281" t="s">
        <v>156</v>
      </c>
      <c r="H244" s="282">
        <v>1</v>
      </c>
      <c r="I244" s="283"/>
      <c r="J244" s="284">
        <f>ROUND(I244*H244,2)</f>
        <v>0</v>
      </c>
      <c r="K244" s="285"/>
      <c r="L244" s="286"/>
      <c r="M244" s="287" t="s">
        <v>1</v>
      </c>
      <c r="N244" s="288" t="s">
        <v>41</v>
      </c>
      <c r="O244" s="92"/>
      <c r="P244" s="230">
        <f>O244*H244</f>
        <v>0</v>
      </c>
      <c r="Q244" s="230">
        <v>0.040000000000000001</v>
      </c>
      <c r="R244" s="230">
        <f>Q244*H244</f>
        <v>0.040000000000000001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182</v>
      </c>
      <c r="AT244" s="232" t="s">
        <v>346</v>
      </c>
      <c r="AU244" s="232" t="s">
        <v>86</v>
      </c>
      <c r="AY244" s="18" t="s">
        <v>137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84</v>
      </c>
      <c r="BK244" s="233">
        <f>ROUND(I244*H244,2)</f>
        <v>0</v>
      </c>
      <c r="BL244" s="18" t="s">
        <v>143</v>
      </c>
      <c r="BM244" s="232" t="s">
        <v>826</v>
      </c>
    </row>
    <row r="245" s="2" customFormat="1" ht="16.5" customHeight="1">
      <c r="A245" s="39"/>
      <c r="B245" s="40"/>
      <c r="C245" s="278" t="s">
        <v>398</v>
      </c>
      <c r="D245" s="278" t="s">
        <v>346</v>
      </c>
      <c r="E245" s="279" t="s">
        <v>827</v>
      </c>
      <c r="F245" s="280" t="s">
        <v>828</v>
      </c>
      <c r="G245" s="281" t="s">
        <v>156</v>
      </c>
      <c r="H245" s="282">
        <v>3</v>
      </c>
      <c r="I245" s="283"/>
      <c r="J245" s="284">
        <f>ROUND(I245*H245,2)</f>
        <v>0</v>
      </c>
      <c r="K245" s="285"/>
      <c r="L245" s="286"/>
      <c r="M245" s="287" t="s">
        <v>1</v>
      </c>
      <c r="N245" s="288" t="s">
        <v>41</v>
      </c>
      <c r="O245" s="92"/>
      <c r="P245" s="230">
        <f>O245*H245</f>
        <v>0</v>
      </c>
      <c r="Q245" s="230">
        <v>0.027</v>
      </c>
      <c r="R245" s="230">
        <f>Q245*H245</f>
        <v>0.081000000000000003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182</v>
      </c>
      <c r="AT245" s="232" t="s">
        <v>346</v>
      </c>
      <c r="AU245" s="232" t="s">
        <v>86</v>
      </c>
      <c r="AY245" s="18" t="s">
        <v>137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84</v>
      </c>
      <c r="BK245" s="233">
        <f>ROUND(I245*H245,2)</f>
        <v>0</v>
      </c>
      <c r="BL245" s="18" t="s">
        <v>143</v>
      </c>
      <c r="BM245" s="232" t="s">
        <v>829</v>
      </c>
    </row>
    <row r="246" s="2" customFormat="1" ht="33" customHeight="1">
      <c r="A246" s="39"/>
      <c r="B246" s="40"/>
      <c r="C246" s="220" t="s">
        <v>402</v>
      </c>
      <c r="D246" s="220" t="s">
        <v>139</v>
      </c>
      <c r="E246" s="221" t="s">
        <v>830</v>
      </c>
      <c r="F246" s="222" t="s">
        <v>831</v>
      </c>
      <c r="G246" s="223" t="s">
        <v>156</v>
      </c>
      <c r="H246" s="224">
        <v>290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41</v>
      </c>
      <c r="O246" s="92"/>
      <c r="P246" s="230">
        <f>O246*H246</f>
        <v>0</v>
      </c>
      <c r="Q246" s="230">
        <v>0.00044000000000000002</v>
      </c>
      <c r="R246" s="230">
        <f>Q246*H246</f>
        <v>0.12759999999999999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143</v>
      </c>
      <c r="AT246" s="232" t="s">
        <v>139</v>
      </c>
      <c r="AU246" s="232" t="s">
        <v>86</v>
      </c>
      <c r="AY246" s="18" t="s">
        <v>137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84</v>
      </c>
      <c r="BK246" s="233">
        <f>ROUND(I246*H246,2)</f>
        <v>0</v>
      </c>
      <c r="BL246" s="18" t="s">
        <v>143</v>
      </c>
      <c r="BM246" s="232" t="s">
        <v>832</v>
      </c>
    </row>
    <row r="247" s="13" customFormat="1">
      <c r="A247" s="13"/>
      <c r="B247" s="234"/>
      <c r="C247" s="235"/>
      <c r="D247" s="236" t="s">
        <v>145</v>
      </c>
      <c r="E247" s="237" t="s">
        <v>1</v>
      </c>
      <c r="F247" s="238" t="s">
        <v>833</v>
      </c>
      <c r="G247" s="235"/>
      <c r="H247" s="237" t="s">
        <v>1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145</v>
      </c>
      <c r="AU247" s="244" t="s">
        <v>86</v>
      </c>
      <c r="AV247" s="13" t="s">
        <v>84</v>
      </c>
      <c r="AW247" s="13" t="s">
        <v>32</v>
      </c>
      <c r="AX247" s="13" t="s">
        <v>76</v>
      </c>
      <c r="AY247" s="244" t="s">
        <v>137</v>
      </c>
    </row>
    <row r="248" s="13" customFormat="1">
      <c r="A248" s="13"/>
      <c r="B248" s="234"/>
      <c r="C248" s="235"/>
      <c r="D248" s="236" t="s">
        <v>145</v>
      </c>
      <c r="E248" s="237" t="s">
        <v>1</v>
      </c>
      <c r="F248" s="238" t="s">
        <v>834</v>
      </c>
      <c r="G248" s="235"/>
      <c r="H248" s="237" t="s">
        <v>1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145</v>
      </c>
      <c r="AU248" s="244" t="s">
        <v>86</v>
      </c>
      <c r="AV248" s="13" t="s">
        <v>84</v>
      </c>
      <c r="AW248" s="13" t="s">
        <v>32</v>
      </c>
      <c r="AX248" s="13" t="s">
        <v>76</v>
      </c>
      <c r="AY248" s="244" t="s">
        <v>137</v>
      </c>
    </row>
    <row r="249" s="14" customFormat="1">
      <c r="A249" s="14"/>
      <c r="B249" s="245"/>
      <c r="C249" s="246"/>
      <c r="D249" s="236" t="s">
        <v>145</v>
      </c>
      <c r="E249" s="247" t="s">
        <v>1</v>
      </c>
      <c r="F249" s="248" t="s">
        <v>835</v>
      </c>
      <c r="G249" s="246"/>
      <c r="H249" s="249">
        <v>290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145</v>
      </c>
      <c r="AU249" s="255" t="s">
        <v>86</v>
      </c>
      <c r="AV249" s="14" t="s">
        <v>86</v>
      </c>
      <c r="AW249" s="14" t="s">
        <v>32</v>
      </c>
      <c r="AX249" s="14" t="s">
        <v>84</v>
      </c>
      <c r="AY249" s="255" t="s">
        <v>137</v>
      </c>
    </row>
    <row r="250" s="2" customFormat="1" ht="24.15" customHeight="1">
      <c r="A250" s="39"/>
      <c r="B250" s="40"/>
      <c r="C250" s="220" t="s">
        <v>407</v>
      </c>
      <c r="D250" s="220" t="s">
        <v>139</v>
      </c>
      <c r="E250" s="221" t="s">
        <v>836</v>
      </c>
      <c r="F250" s="222" t="s">
        <v>837</v>
      </c>
      <c r="G250" s="223" t="s">
        <v>156</v>
      </c>
      <c r="H250" s="224">
        <v>13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41</v>
      </c>
      <c r="O250" s="92"/>
      <c r="P250" s="230">
        <f>O250*H250</f>
        <v>0</v>
      </c>
      <c r="Q250" s="230">
        <v>5.0000000000000002E-05</v>
      </c>
      <c r="R250" s="230">
        <f>Q250*H250</f>
        <v>0.00065000000000000008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143</v>
      </c>
      <c r="AT250" s="232" t="s">
        <v>139</v>
      </c>
      <c r="AU250" s="232" t="s">
        <v>86</v>
      </c>
      <c r="AY250" s="18" t="s">
        <v>137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84</v>
      </c>
      <c r="BK250" s="233">
        <f>ROUND(I250*H250,2)</f>
        <v>0</v>
      </c>
      <c r="BL250" s="18" t="s">
        <v>143</v>
      </c>
      <c r="BM250" s="232" t="s">
        <v>838</v>
      </c>
    </row>
    <row r="251" s="13" customFormat="1">
      <c r="A251" s="13"/>
      <c r="B251" s="234"/>
      <c r="C251" s="235"/>
      <c r="D251" s="236" t="s">
        <v>145</v>
      </c>
      <c r="E251" s="237" t="s">
        <v>1</v>
      </c>
      <c r="F251" s="238" t="s">
        <v>748</v>
      </c>
      <c r="G251" s="235"/>
      <c r="H251" s="237" t="s">
        <v>1</v>
      </c>
      <c r="I251" s="239"/>
      <c r="J251" s="235"/>
      <c r="K251" s="235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145</v>
      </c>
      <c r="AU251" s="244" t="s">
        <v>86</v>
      </c>
      <c r="AV251" s="13" t="s">
        <v>84</v>
      </c>
      <c r="AW251" s="13" t="s">
        <v>32</v>
      </c>
      <c r="AX251" s="13" t="s">
        <v>76</v>
      </c>
      <c r="AY251" s="244" t="s">
        <v>137</v>
      </c>
    </row>
    <row r="252" s="14" customFormat="1">
      <c r="A252" s="14"/>
      <c r="B252" s="245"/>
      <c r="C252" s="246"/>
      <c r="D252" s="236" t="s">
        <v>145</v>
      </c>
      <c r="E252" s="247" t="s">
        <v>1</v>
      </c>
      <c r="F252" s="248" t="s">
        <v>153</v>
      </c>
      <c r="G252" s="246"/>
      <c r="H252" s="249">
        <v>3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145</v>
      </c>
      <c r="AU252" s="255" t="s">
        <v>86</v>
      </c>
      <c r="AV252" s="14" t="s">
        <v>86</v>
      </c>
      <c r="AW252" s="14" t="s">
        <v>32</v>
      </c>
      <c r="AX252" s="14" t="s">
        <v>76</v>
      </c>
      <c r="AY252" s="255" t="s">
        <v>137</v>
      </c>
    </row>
    <row r="253" s="13" customFormat="1">
      <c r="A253" s="13"/>
      <c r="B253" s="234"/>
      <c r="C253" s="235"/>
      <c r="D253" s="236" t="s">
        <v>145</v>
      </c>
      <c r="E253" s="237" t="s">
        <v>1</v>
      </c>
      <c r="F253" s="238" t="s">
        <v>749</v>
      </c>
      <c r="G253" s="235"/>
      <c r="H253" s="237" t="s">
        <v>1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145</v>
      </c>
      <c r="AU253" s="244" t="s">
        <v>86</v>
      </c>
      <c r="AV253" s="13" t="s">
        <v>84</v>
      </c>
      <c r="AW253" s="13" t="s">
        <v>32</v>
      </c>
      <c r="AX253" s="13" t="s">
        <v>76</v>
      </c>
      <c r="AY253" s="244" t="s">
        <v>137</v>
      </c>
    </row>
    <row r="254" s="14" customFormat="1">
      <c r="A254" s="14"/>
      <c r="B254" s="245"/>
      <c r="C254" s="246"/>
      <c r="D254" s="236" t="s">
        <v>145</v>
      </c>
      <c r="E254" s="247" t="s">
        <v>1</v>
      </c>
      <c r="F254" s="248" t="s">
        <v>199</v>
      </c>
      <c r="G254" s="246"/>
      <c r="H254" s="249">
        <v>10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145</v>
      </c>
      <c r="AU254" s="255" t="s">
        <v>86</v>
      </c>
      <c r="AV254" s="14" t="s">
        <v>86</v>
      </c>
      <c r="AW254" s="14" t="s">
        <v>32</v>
      </c>
      <c r="AX254" s="14" t="s">
        <v>76</v>
      </c>
      <c r="AY254" s="255" t="s">
        <v>137</v>
      </c>
    </row>
    <row r="255" s="15" customFormat="1">
      <c r="A255" s="15"/>
      <c r="B255" s="256"/>
      <c r="C255" s="257"/>
      <c r="D255" s="236" t="s">
        <v>145</v>
      </c>
      <c r="E255" s="258" t="s">
        <v>1</v>
      </c>
      <c r="F255" s="259" t="s">
        <v>192</v>
      </c>
      <c r="G255" s="257"/>
      <c r="H255" s="260">
        <v>13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6" t="s">
        <v>145</v>
      </c>
      <c r="AU255" s="266" t="s">
        <v>86</v>
      </c>
      <c r="AV255" s="15" t="s">
        <v>143</v>
      </c>
      <c r="AW255" s="15" t="s">
        <v>32</v>
      </c>
      <c r="AX255" s="15" t="s">
        <v>84</v>
      </c>
      <c r="AY255" s="266" t="s">
        <v>137</v>
      </c>
    </row>
    <row r="256" s="2" customFormat="1" ht="21.75" customHeight="1">
      <c r="A256" s="39"/>
      <c r="B256" s="40"/>
      <c r="C256" s="278" t="s">
        <v>412</v>
      </c>
      <c r="D256" s="278" t="s">
        <v>346</v>
      </c>
      <c r="E256" s="279" t="s">
        <v>839</v>
      </c>
      <c r="F256" s="280" t="s">
        <v>840</v>
      </c>
      <c r="G256" s="281" t="s">
        <v>156</v>
      </c>
      <c r="H256" s="282">
        <v>39</v>
      </c>
      <c r="I256" s="283"/>
      <c r="J256" s="284">
        <f>ROUND(I256*H256,2)</f>
        <v>0</v>
      </c>
      <c r="K256" s="285"/>
      <c r="L256" s="286"/>
      <c r="M256" s="287" t="s">
        <v>1</v>
      </c>
      <c r="N256" s="288" t="s">
        <v>41</v>
      </c>
      <c r="O256" s="92"/>
      <c r="P256" s="230">
        <f>O256*H256</f>
        <v>0</v>
      </c>
      <c r="Q256" s="230">
        <v>0.0058999999999999999</v>
      </c>
      <c r="R256" s="230">
        <f>Q256*H256</f>
        <v>0.2301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182</v>
      </c>
      <c r="AT256" s="232" t="s">
        <v>346</v>
      </c>
      <c r="AU256" s="232" t="s">
        <v>86</v>
      </c>
      <c r="AY256" s="18" t="s">
        <v>137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84</v>
      </c>
      <c r="BK256" s="233">
        <f>ROUND(I256*H256,2)</f>
        <v>0</v>
      </c>
      <c r="BL256" s="18" t="s">
        <v>143</v>
      </c>
      <c r="BM256" s="232" t="s">
        <v>841</v>
      </c>
    </row>
    <row r="257" s="14" customFormat="1">
      <c r="A257" s="14"/>
      <c r="B257" s="245"/>
      <c r="C257" s="246"/>
      <c r="D257" s="236" t="s">
        <v>145</v>
      </c>
      <c r="E257" s="246"/>
      <c r="F257" s="248" t="s">
        <v>842</v>
      </c>
      <c r="G257" s="246"/>
      <c r="H257" s="249">
        <v>39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145</v>
      </c>
      <c r="AU257" s="255" t="s">
        <v>86</v>
      </c>
      <c r="AV257" s="14" t="s">
        <v>86</v>
      </c>
      <c r="AW257" s="14" t="s">
        <v>4</v>
      </c>
      <c r="AX257" s="14" t="s">
        <v>84</v>
      </c>
      <c r="AY257" s="255" t="s">
        <v>137</v>
      </c>
    </row>
    <row r="258" s="2" customFormat="1" ht="33" customHeight="1">
      <c r="A258" s="39"/>
      <c r="B258" s="40"/>
      <c r="C258" s="220" t="s">
        <v>416</v>
      </c>
      <c r="D258" s="220" t="s">
        <v>139</v>
      </c>
      <c r="E258" s="221" t="s">
        <v>843</v>
      </c>
      <c r="F258" s="222" t="s">
        <v>844</v>
      </c>
      <c r="G258" s="223" t="s">
        <v>156</v>
      </c>
      <c r="H258" s="224">
        <v>1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41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143</v>
      </c>
      <c r="AT258" s="232" t="s">
        <v>139</v>
      </c>
      <c r="AU258" s="232" t="s">
        <v>86</v>
      </c>
      <c r="AY258" s="18" t="s">
        <v>137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84</v>
      </c>
      <c r="BK258" s="233">
        <f>ROUND(I258*H258,2)</f>
        <v>0</v>
      </c>
      <c r="BL258" s="18" t="s">
        <v>143</v>
      </c>
      <c r="BM258" s="232" t="s">
        <v>845</v>
      </c>
    </row>
    <row r="259" s="13" customFormat="1">
      <c r="A259" s="13"/>
      <c r="B259" s="234"/>
      <c r="C259" s="235"/>
      <c r="D259" s="236" t="s">
        <v>145</v>
      </c>
      <c r="E259" s="237" t="s">
        <v>1</v>
      </c>
      <c r="F259" s="238" t="s">
        <v>741</v>
      </c>
      <c r="G259" s="235"/>
      <c r="H259" s="237" t="s">
        <v>1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145</v>
      </c>
      <c r="AU259" s="244" t="s">
        <v>86</v>
      </c>
      <c r="AV259" s="13" t="s">
        <v>84</v>
      </c>
      <c r="AW259" s="13" t="s">
        <v>32</v>
      </c>
      <c r="AX259" s="13" t="s">
        <v>76</v>
      </c>
      <c r="AY259" s="244" t="s">
        <v>137</v>
      </c>
    </row>
    <row r="260" s="14" customFormat="1">
      <c r="A260" s="14"/>
      <c r="B260" s="245"/>
      <c r="C260" s="246"/>
      <c r="D260" s="236" t="s">
        <v>145</v>
      </c>
      <c r="E260" s="247" t="s">
        <v>1</v>
      </c>
      <c r="F260" s="248" t="s">
        <v>84</v>
      </c>
      <c r="G260" s="246"/>
      <c r="H260" s="249">
        <v>1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145</v>
      </c>
      <c r="AU260" s="255" t="s">
        <v>86</v>
      </c>
      <c r="AV260" s="14" t="s">
        <v>86</v>
      </c>
      <c r="AW260" s="14" t="s">
        <v>32</v>
      </c>
      <c r="AX260" s="14" t="s">
        <v>84</v>
      </c>
      <c r="AY260" s="255" t="s">
        <v>137</v>
      </c>
    </row>
    <row r="261" s="2" customFormat="1" ht="37.8" customHeight="1">
      <c r="A261" s="39"/>
      <c r="B261" s="40"/>
      <c r="C261" s="278" t="s">
        <v>421</v>
      </c>
      <c r="D261" s="278" t="s">
        <v>346</v>
      </c>
      <c r="E261" s="279" t="s">
        <v>846</v>
      </c>
      <c r="F261" s="280" t="s">
        <v>847</v>
      </c>
      <c r="G261" s="281" t="s">
        <v>848</v>
      </c>
      <c r="H261" s="282">
        <v>1</v>
      </c>
      <c r="I261" s="283"/>
      <c r="J261" s="284">
        <f>ROUND(I261*H261,2)</f>
        <v>0</v>
      </c>
      <c r="K261" s="285"/>
      <c r="L261" s="286"/>
      <c r="M261" s="287" t="s">
        <v>1</v>
      </c>
      <c r="N261" s="288" t="s">
        <v>41</v>
      </c>
      <c r="O261" s="92"/>
      <c r="P261" s="230">
        <f>O261*H261</f>
        <v>0</v>
      </c>
      <c r="Q261" s="230">
        <v>0.0030000000000000001</v>
      </c>
      <c r="R261" s="230">
        <f>Q261*H261</f>
        <v>0.0030000000000000001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182</v>
      </c>
      <c r="AT261" s="232" t="s">
        <v>346</v>
      </c>
      <c r="AU261" s="232" t="s">
        <v>86</v>
      </c>
      <c r="AY261" s="18" t="s">
        <v>137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84</v>
      </c>
      <c r="BK261" s="233">
        <f>ROUND(I261*H261,2)</f>
        <v>0</v>
      </c>
      <c r="BL261" s="18" t="s">
        <v>143</v>
      </c>
      <c r="BM261" s="232" t="s">
        <v>849</v>
      </c>
    </row>
    <row r="262" s="2" customFormat="1" ht="24.15" customHeight="1">
      <c r="A262" s="39"/>
      <c r="B262" s="40"/>
      <c r="C262" s="220" t="s">
        <v>427</v>
      </c>
      <c r="D262" s="220" t="s">
        <v>139</v>
      </c>
      <c r="E262" s="221" t="s">
        <v>850</v>
      </c>
      <c r="F262" s="222" t="s">
        <v>851</v>
      </c>
      <c r="G262" s="223" t="s">
        <v>156</v>
      </c>
      <c r="H262" s="224">
        <v>33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41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143</v>
      </c>
      <c r="AT262" s="232" t="s">
        <v>139</v>
      </c>
      <c r="AU262" s="232" t="s">
        <v>86</v>
      </c>
      <c r="AY262" s="18" t="s">
        <v>137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84</v>
      </c>
      <c r="BK262" s="233">
        <f>ROUND(I262*H262,2)</f>
        <v>0</v>
      </c>
      <c r="BL262" s="18" t="s">
        <v>143</v>
      </c>
      <c r="BM262" s="232" t="s">
        <v>852</v>
      </c>
    </row>
    <row r="263" s="13" customFormat="1">
      <c r="A263" s="13"/>
      <c r="B263" s="234"/>
      <c r="C263" s="235"/>
      <c r="D263" s="236" t="s">
        <v>145</v>
      </c>
      <c r="E263" s="237" t="s">
        <v>1</v>
      </c>
      <c r="F263" s="238" t="s">
        <v>853</v>
      </c>
      <c r="G263" s="235"/>
      <c r="H263" s="237" t="s">
        <v>1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145</v>
      </c>
      <c r="AU263" s="244" t="s">
        <v>86</v>
      </c>
      <c r="AV263" s="13" t="s">
        <v>84</v>
      </c>
      <c r="AW263" s="13" t="s">
        <v>32</v>
      </c>
      <c r="AX263" s="13" t="s">
        <v>76</v>
      </c>
      <c r="AY263" s="244" t="s">
        <v>137</v>
      </c>
    </row>
    <row r="264" s="14" customFormat="1">
      <c r="A264" s="14"/>
      <c r="B264" s="245"/>
      <c r="C264" s="246"/>
      <c r="D264" s="236" t="s">
        <v>145</v>
      </c>
      <c r="E264" s="247" t="s">
        <v>1</v>
      </c>
      <c r="F264" s="248" t="s">
        <v>332</v>
      </c>
      <c r="G264" s="246"/>
      <c r="H264" s="249">
        <v>33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145</v>
      </c>
      <c r="AU264" s="255" t="s">
        <v>86</v>
      </c>
      <c r="AV264" s="14" t="s">
        <v>86</v>
      </c>
      <c r="AW264" s="14" t="s">
        <v>32</v>
      </c>
      <c r="AX264" s="14" t="s">
        <v>84</v>
      </c>
      <c r="AY264" s="255" t="s">
        <v>137</v>
      </c>
    </row>
    <row r="265" s="2" customFormat="1" ht="24.15" customHeight="1">
      <c r="A265" s="39"/>
      <c r="B265" s="40"/>
      <c r="C265" s="220" t="s">
        <v>431</v>
      </c>
      <c r="D265" s="220" t="s">
        <v>139</v>
      </c>
      <c r="E265" s="221" t="s">
        <v>854</v>
      </c>
      <c r="F265" s="222" t="s">
        <v>855</v>
      </c>
      <c r="G265" s="223" t="s">
        <v>156</v>
      </c>
      <c r="H265" s="224">
        <v>13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41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143</v>
      </c>
      <c r="AT265" s="232" t="s">
        <v>139</v>
      </c>
      <c r="AU265" s="232" t="s">
        <v>86</v>
      </c>
      <c r="AY265" s="18" t="s">
        <v>137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84</v>
      </c>
      <c r="BK265" s="233">
        <f>ROUND(I265*H265,2)</f>
        <v>0</v>
      </c>
      <c r="BL265" s="18" t="s">
        <v>143</v>
      </c>
      <c r="BM265" s="232" t="s">
        <v>856</v>
      </c>
    </row>
    <row r="266" s="2" customFormat="1" ht="37.8" customHeight="1">
      <c r="A266" s="39"/>
      <c r="B266" s="40"/>
      <c r="C266" s="278" t="s">
        <v>436</v>
      </c>
      <c r="D266" s="278" t="s">
        <v>346</v>
      </c>
      <c r="E266" s="279" t="s">
        <v>857</v>
      </c>
      <c r="F266" s="280" t="s">
        <v>858</v>
      </c>
      <c r="G266" s="281" t="s">
        <v>166</v>
      </c>
      <c r="H266" s="282">
        <v>36.399999999999999</v>
      </c>
      <c r="I266" s="283"/>
      <c r="J266" s="284">
        <f>ROUND(I266*H266,2)</f>
        <v>0</v>
      </c>
      <c r="K266" s="285"/>
      <c r="L266" s="286"/>
      <c r="M266" s="287" t="s">
        <v>1</v>
      </c>
      <c r="N266" s="288" t="s">
        <v>41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182</v>
      </c>
      <c r="AT266" s="232" t="s">
        <v>346</v>
      </c>
      <c r="AU266" s="232" t="s">
        <v>86</v>
      </c>
      <c r="AY266" s="18" t="s">
        <v>137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84</v>
      </c>
      <c r="BK266" s="233">
        <f>ROUND(I266*H266,2)</f>
        <v>0</v>
      </c>
      <c r="BL266" s="18" t="s">
        <v>143</v>
      </c>
      <c r="BM266" s="232" t="s">
        <v>859</v>
      </c>
    </row>
    <row r="267" s="14" customFormat="1">
      <c r="A267" s="14"/>
      <c r="B267" s="245"/>
      <c r="C267" s="246"/>
      <c r="D267" s="236" t="s">
        <v>145</v>
      </c>
      <c r="E267" s="247" t="s">
        <v>1</v>
      </c>
      <c r="F267" s="248" t="s">
        <v>860</v>
      </c>
      <c r="G267" s="246"/>
      <c r="H267" s="249">
        <v>36.399999999999999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145</v>
      </c>
      <c r="AU267" s="255" t="s">
        <v>86</v>
      </c>
      <c r="AV267" s="14" t="s">
        <v>86</v>
      </c>
      <c r="AW267" s="14" t="s">
        <v>32</v>
      </c>
      <c r="AX267" s="14" t="s">
        <v>84</v>
      </c>
      <c r="AY267" s="255" t="s">
        <v>137</v>
      </c>
    </row>
    <row r="268" s="2" customFormat="1" ht="24.15" customHeight="1">
      <c r="A268" s="39"/>
      <c r="B268" s="40"/>
      <c r="C268" s="220" t="s">
        <v>441</v>
      </c>
      <c r="D268" s="220" t="s">
        <v>139</v>
      </c>
      <c r="E268" s="221" t="s">
        <v>861</v>
      </c>
      <c r="F268" s="222" t="s">
        <v>862</v>
      </c>
      <c r="G268" s="223" t="s">
        <v>156</v>
      </c>
      <c r="H268" s="224">
        <v>1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41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143</v>
      </c>
      <c r="AT268" s="232" t="s">
        <v>139</v>
      </c>
      <c r="AU268" s="232" t="s">
        <v>86</v>
      </c>
      <c r="AY268" s="18" t="s">
        <v>137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84</v>
      </c>
      <c r="BK268" s="233">
        <f>ROUND(I268*H268,2)</f>
        <v>0</v>
      </c>
      <c r="BL268" s="18" t="s">
        <v>143</v>
      </c>
      <c r="BM268" s="232" t="s">
        <v>863</v>
      </c>
    </row>
    <row r="269" s="13" customFormat="1">
      <c r="A269" s="13"/>
      <c r="B269" s="234"/>
      <c r="C269" s="235"/>
      <c r="D269" s="236" t="s">
        <v>145</v>
      </c>
      <c r="E269" s="237" t="s">
        <v>1</v>
      </c>
      <c r="F269" s="238" t="s">
        <v>741</v>
      </c>
      <c r="G269" s="235"/>
      <c r="H269" s="237" t="s">
        <v>1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145</v>
      </c>
      <c r="AU269" s="244" t="s">
        <v>86</v>
      </c>
      <c r="AV269" s="13" t="s">
        <v>84</v>
      </c>
      <c r="AW269" s="13" t="s">
        <v>32</v>
      </c>
      <c r="AX269" s="13" t="s">
        <v>76</v>
      </c>
      <c r="AY269" s="244" t="s">
        <v>137</v>
      </c>
    </row>
    <row r="270" s="14" customFormat="1">
      <c r="A270" s="14"/>
      <c r="B270" s="245"/>
      <c r="C270" s="246"/>
      <c r="D270" s="236" t="s">
        <v>145</v>
      </c>
      <c r="E270" s="247" t="s">
        <v>1</v>
      </c>
      <c r="F270" s="248" t="s">
        <v>84</v>
      </c>
      <c r="G270" s="246"/>
      <c r="H270" s="249">
        <v>1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145</v>
      </c>
      <c r="AU270" s="255" t="s">
        <v>86</v>
      </c>
      <c r="AV270" s="14" t="s">
        <v>86</v>
      </c>
      <c r="AW270" s="14" t="s">
        <v>32</v>
      </c>
      <c r="AX270" s="14" t="s">
        <v>84</v>
      </c>
      <c r="AY270" s="255" t="s">
        <v>137</v>
      </c>
    </row>
    <row r="271" s="2" customFormat="1" ht="24.15" customHeight="1">
      <c r="A271" s="39"/>
      <c r="B271" s="40"/>
      <c r="C271" s="220" t="s">
        <v>445</v>
      </c>
      <c r="D271" s="220" t="s">
        <v>139</v>
      </c>
      <c r="E271" s="221" t="s">
        <v>864</v>
      </c>
      <c r="F271" s="222" t="s">
        <v>865</v>
      </c>
      <c r="G271" s="223" t="s">
        <v>156</v>
      </c>
      <c r="H271" s="224">
        <v>13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41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143</v>
      </c>
      <c r="AT271" s="232" t="s">
        <v>139</v>
      </c>
      <c r="AU271" s="232" t="s">
        <v>86</v>
      </c>
      <c r="AY271" s="18" t="s">
        <v>137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84</v>
      </c>
      <c r="BK271" s="233">
        <f>ROUND(I271*H271,2)</f>
        <v>0</v>
      </c>
      <c r="BL271" s="18" t="s">
        <v>143</v>
      </c>
      <c r="BM271" s="232" t="s">
        <v>866</v>
      </c>
    </row>
    <row r="272" s="13" customFormat="1">
      <c r="A272" s="13"/>
      <c r="B272" s="234"/>
      <c r="C272" s="235"/>
      <c r="D272" s="236" t="s">
        <v>145</v>
      </c>
      <c r="E272" s="237" t="s">
        <v>1</v>
      </c>
      <c r="F272" s="238" t="s">
        <v>748</v>
      </c>
      <c r="G272" s="235"/>
      <c r="H272" s="237" t="s">
        <v>1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145</v>
      </c>
      <c r="AU272" s="244" t="s">
        <v>86</v>
      </c>
      <c r="AV272" s="13" t="s">
        <v>84</v>
      </c>
      <c r="AW272" s="13" t="s">
        <v>32</v>
      </c>
      <c r="AX272" s="13" t="s">
        <v>76</v>
      </c>
      <c r="AY272" s="244" t="s">
        <v>137</v>
      </c>
    </row>
    <row r="273" s="14" customFormat="1">
      <c r="A273" s="14"/>
      <c r="B273" s="245"/>
      <c r="C273" s="246"/>
      <c r="D273" s="236" t="s">
        <v>145</v>
      </c>
      <c r="E273" s="247" t="s">
        <v>1</v>
      </c>
      <c r="F273" s="248" t="s">
        <v>153</v>
      </c>
      <c r="G273" s="246"/>
      <c r="H273" s="249">
        <v>3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145</v>
      </c>
      <c r="AU273" s="255" t="s">
        <v>86</v>
      </c>
      <c r="AV273" s="14" t="s">
        <v>86</v>
      </c>
      <c r="AW273" s="14" t="s">
        <v>32</v>
      </c>
      <c r="AX273" s="14" t="s">
        <v>76</v>
      </c>
      <c r="AY273" s="255" t="s">
        <v>137</v>
      </c>
    </row>
    <row r="274" s="13" customFormat="1">
      <c r="A274" s="13"/>
      <c r="B274" s="234"/>
      <c r="C274" s="235"/>
      <c r="D274" s="236" t="s">
        <v>145</v>
      </c>
      <c r="E274" s="237" t="s">
        <v>1</v>
      </c>
      <c r="F274" s="238" t="s">
        <v>749</v>
      </c>
      <c r="G274" s="235"/>
      <c r="H274" s="237" t="s">
        <v>1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145</v>
      </c>
      <c r="AU274" s="244" t="s">
        <v>86</v>
      </c>
      <c r="AV274" s="13" t="s">
        <v>84</v>
      </c>
      <c r="AW274" s="13" t="s">
        <v>32</v>
      </c>
      <c r="AX274" s="13" t="s">
        <v>76</v>
      </c>
      <c r="AY274" s="244" t="s">
        <v>137</v>
      </c>
    </row>
    <row r="275" s="14" customFormat="1">
      <c r="A275" s="14"/>
      <c r="B275" s="245"/>
      <c r="C275" s="246"/>
      <c r="D275" s="236" t="s">
        <v>145</v>
      </c>
      <c r="E275" s="247" t="s">
        <v>1</v>
      </c>
      <c r="F275" s="248" t="s">
        <v>199</v>
      </c>
      <c r="G275" s="246"/>
      <c r="H275" s="249">
        <v>10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145</v>
      </c>
      <c r="AU275" s="255" t="s">
        <v>86</v>
      </c>
      <c r="AV275" s="14" t="s">
        <v>86</v>
      </c>
      <c r="AW275" s="14" t="s">
        <v>32</v>
      </c>
      <c r="AX275" s="14" t="s">
        <v>76</v>
      </c>
      <c r="AY275" s="255" t="s">
        <v>137</v>
      </c>
    </row>
    <row r="276" s="15" customFormat="1">
      <c r="A276" s="15"/>
      <c r="B276" s="256"/>
      <c r="C276" s="257"/>
      <c r="D276" s="236" t="s">
        <v>145</v>
      </c>
      <c r="E276" s="258" t="s">
        <v>1</v>
      </c>
      <c r="F276" s="259" t="s">
        <v>192</v>
      </c>
      <c r="G276" s="257"/>
      <c r="H276" s="260">
        <v>13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6" t="s">
        <v>145</v>
      </c>
      <c r="AU276" s="266" t="s">
        <v>86</v>
      </c>
      <c r="AV276" s="15" t="s">
        <v>143</v>
      </c>
      <c r="AW276" s="15" t="s">
        <v>32</v>
      </c>
      <c r="AX276" s="15" t="s">
        <v>84</v>
      </c>
      <c r="AY276" s="266" t="s">
        <v>137</v>
      </c>
    </row>
    <row r="277" s="2" customFormat="1" ht="24.15" customHeight="1">
      <c r="A277" s="39"/>
      <c r="B277" s="40"/>
      <c r="C277" s="220" t="s">
        <v>451</v>
      </c>
      <c r="D277" s="220" t="s">
        <v>139</v>
      </c>
      <c r="E277" s="221" t="s">
        <v>867</v>
      </c>
      <c r="F277" s="222" t="s">
        <v>868</v>
      </c>
      <c r="G277" s="223" t="s">
        <v>142</v>
      </c>
      <c r="H277" s="224">
        <v>41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41</v>
      </c>
      <c r="O277" s="92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143</v>
      </c>
      <c r="AT277" s="232" t="s">
        <v>139</v>
      </c>
      <c r="AU277" s="232" t="s">
        <v>86</v>
      </c>
      <c r="AY277" s="18" t="s">
        <v>137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8" t="s">
        <v>84</v>
      </c>
      <c r="BK277" s="233">
        <f>ROUND(I277*H277,2)</f>
        <v>0</v>
      </c>
      <c r="BL277" s="18" t="s">
        <v>143</v>
      </c>
      <c r="BM277" s="232" t="s">
        <v>869</v>
      </c>
    </row>
    <row r="278" s="13" customFormat="1">
      <c r="A278" s="13"/>
      <c r="B278" s="234"/>
      <c r="C278" s="235"/>
      <c r="D278" s="236" t="s">
        <v>145</v>
      </c>
      <c r="E278" s="237" t="s">
        <v>1</v>
      </c>
      <c r="F278" s="238" t="s">
        <v>669</v>
      </c>
      <c r="G278" s="235"/>
      <c r="H278" s="237" t="s">
        <v>1</v>
      </c>
      <c r="I278" s="239"/>
      <c r="J278" s="235"/>
      <c r="K278" s="235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145</v>
      </c>
      <c r="AU278" s="244" t="s">
        <v>86</v>
      </c>
      <c r="AV278" s="13" t="s">
        <v>84</v>
      </c>
      <c r="AW278" s="13" t="s">
        <v>32</v>
      </c>
      <c r="AX278" s="13" t="s">
        <v>76</v>
      </c>
      <c r="AY278" s="244" t="s">
        <v>137</v>
      </c>
    </row>
    <row r="279" s="14" customFormat="1">
      <c r="A279" s="14"/>
      <c r="B279" s="245"/>
      <c r="C279" s="246"/>
      <c r="D279" s="236" t="s">
        <v>145</v>
      </c>
      <c r="E279" s="247" t="s">
        <v>1</v>
      </c>
      <c r="F279" s="248" t="s">
        <v>376</v>
      </c>
      <c r="G279" s="246"/>
      <c r="H279" s="249">
        <v>41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145</v>
      </c>
      <c r="AU279" s="255" t="s">
        <v>86</v>
      </c>
      <c r="AV279" s="14" t="s">
        <v>86</v>
      </c>
      <c r="AW279" s="14" t="s">
        <v>32</v>
      </c>
      <c r="AX279" s="14" t="s">
        <v>84</v>
      </c>
      <c r="AY279" s="255" t="s">
        <v>137</v>
      </c>
    </row>
    <row r="280" s="2" customFormat="1" ht="21.75" customHeight="1">
      <c r="A280" s="39"/>
      <c r="B280" s="40"/>
      <c r="C280" s="220" t="s">
        <v>457</v>
      </c>
      <c r="D280" s="220" t="s">
        <v>139</v>
      </c>
      <c r="E280" s="221" t="s">
        <v>870</v>
      </c>
      <c r="F280" s="222" t="s">
        <v>871</v>
      </c>
      <c r="G280" s="223" t="s">
        <v>156</v>
      </c>
      <c r="H280" s="224">
        <v>14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41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143</v>
      </c>
      <c r="AT280" s="232" t="s">
        <v>139</v>
      </c>
      <c r="AU280" s="232" t="s">
        <v>86</v>
      </c>
      <c r="AY280" s="18" t="s">
        <v>137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84</v>
      </c>
      <c r="BK280" s="233">
        <f>ROUND(I280*H280,2)</f>
        <v>0</v>
      </c>
      <c r="BL280" s="18" t="s">
        <v>143</v>
      </c>
      <c r="BM280" s="232" t="s">
        <v>872</v>
      </c>
    </row>
    <row r="281" s="2" customFormat="1" ht="24.15" customHeight="1">
      <c r="A281" s="39"/>
      <c r="B281" s="40"/>
      <c r="C281" s="220" t="s">
        <v>463</v>
      </c>
      <c r="D281" s="220" t="s">
        <v>139</v>
      </c>
      <c r="E281" s="221" t="s">
        <v>873</v>
      </c>
      <c r="F281" s="222" t="s">
        <v>874</v>
      </c>
      <c r="G281" s="223" t="s">
        <v>166</v>
      </c>
      <c r="H281" s="224">
        <v>14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41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143</v>
      </c>
      <c r="AT281" s="232" t="s">
        <v>139</v>
      </c>
      <c r="AU281" s="232" t="s">
        <v>86</v>
      </c>
      <c r="AY281" s="18" t="s">
        <v>137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84</v>
      </c>
      <c r="BK281" s="233">
        <f>ROUND(I281*H281,2)</f>
        <v>0</v>
      </c>
      <c r="BL281" s="18" t="s">
        <v>143</v>
      </c>
      <c r="BM281" s="232" t="s">
        <v>875</v>
      </c>
    </row>
    <row r="282" s="14" customFormat="1">
      <c r="A282" s="14"/>
      <c r="B282" s="245"/>
      <c r="C282" s="246"/>
      <c r="D282" s="236" t="s">
        <v>145</v>
      </c>
      <c r="E282" s="247" t="s">
        <v>1</v>
      </c>
      <c r="F282" s="248" t="s">
        <v>876</v>
      </c>
      <c r="G282" s="246"/>
      <c r="H282" s="249">
        <v>14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145</v>
      </c>
      <c r="AU282" s="255" t="s">
        <v>86</v>
      </c>
      <c r="AV282" s="14" t="s">
        <v>86</v>
      </c>
      <c r="AW282" s="14" t="s">
        <v>32</v>
      </c>
      <c r="AX282" s="14" t="s">
        <v>84</v>
      </c>
      <c r="AY282" s="255" t="s">
        <v>137</v>
      </c>
    </row>
    <row r="283" s="2" customFormat="1" ht="16.5" customHeight="1">
      <c r="A283" s="39"/>
      <c r="B283" s="40"/>
      <c r="C283" s="278" t="s">
        <v>468</v>
      </c>
      <c r="D283" s="278" t="s">
        <v>346</v>
      </c>
      <c r="E283" s="279" t="s">
        <v>877</v>
      </c>
      <c r="F283" s="280" t="s">
        <v>878</v>
      </c>
      <c r="G283" s="281" t="s">
        <v>694</v>
      </c>
      <c r="H283" s="282">
        <v>4</v>
      </c>
      <c r="I283" s="283"/>
      <c r="J283" s="284">
        <f>ROUND(I283*H283,2)</f>
        <v>0</v>
      </c>
      <c r="K283" s="285"/>
      <c r="L283" s="286"/>
      <c r="M283" s="287" t="s">
        <v>1</v>
      </c>
      <c r="N283" s="288" t="s">
        <v>41</v>
      </c>
      <c r="O283" s="92"/>
      <c r="P283" s="230">
        <f>O283*H283</f>
        <v>0</v>
      </c>
      <c r="Q283" s="230">
        <v>0.001</v>
      </c>
      <c r="R283" s="230">
        <f>Q283*H283</f>
        <v>0.0040000000000000001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182</v>
      </c>
      <c r="AT283" s="232" t="s">
        <v>346</v>
      </c>
      <c r="AU283" s="232" t="s">
        <v>86</v>
      </c>
      <c r="AY283" s="18" t="s">
        <v>137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84</v>
      </c>
      <c r="BK283" s="233">
        <f>ROUND(I283*H283,2)</f>
        <v>0</v>
      </c>
      <c r="BL283" s="18" t="s">
        <v>143</v>
      </c>
      <c r="BM283" s="232" t="s">
        <v>879</v>
      </c>
    </row>
    <row r="284" s="2" customFormat="1" ht="24.15" customHeight="1">
      <c r="A284" s="39"/>
      <c r="B284" s="40"/>
      <c r="C284" s="220" t="s">
        <v>473</v>
      </c>
      <c r="D284" s="220" t="s">
        <v>139</v>
      </c>
      <c r="E284" s="221" t="s">
        <v>880</v>
      </c>
      <c r="F284" s="222" t="s">
        <v>881</v>
      </c>
      <c r="G284" s="223" t="s">
        <v>142</v>
      </c>
      <c r="H284" s="224">
        <v>2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41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143</v>
      </c>
      <c r="AT284" s="232" t="s">
        <v>139</v>
      </c>
      <c r="AU284" s="232" t="s">
        <v>86</v>
      </c>
      <c r="AY284" s="18" t="s">
        <v>137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84</v>
      </c>
      <c r="BK284" s="233">
        <f>ROUND(I284*H284,2)</f>
        <v>0</v>
      </c>
      <c r="BL284" s="18" t="s">
        <v>143</v>
      </c>
      <c r="BM284" s="232" t="s">
        <v>882</v>
      </c>
    </row>
    <row r="285" s="13" customFormat="1">
      <c r="A285" s="13"/>
      <c r="B285" s="234"/>
      <c r="C285" s="235"/>
      <c r="D285" s="236" t="s">
        <v>145</v>
      </c>
      <c r="E285" s="237" t="s">
        <v>1</v>
      </c>
      <c r="F285" s="238" t="s">
        <v>741</v>
      </c>
      <c r="G285" s="235"/>
      <c r="H285" s="237" t="s">
        <v>1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145</v>
      </c>
      <c r="AU285" s="244" t="s">
        <v>86</v>
      </c>
      <c r="AV285" s="13" t="s">
        <v>84</v>
      </c>
      <c r="AW285" s="13" t="s">
        <v>32</v>
      </c>
      <c r="AX285" s="13" t="s">
        <v>76</v>
      </c>
      <c r="AY285" s="244" t="s">
        <v>137</v>
      </c>
    </row>
    <row r="286" s="14" customFormat="1">
      <c r="A286" s="14"/>
      <c r="B286" s="245"/>
      <c r="C286" s="246"/>
      <c r="D286" s="236" t="s">
        <v>145</v>
      </c>
      <c r="E286" s="247" t="s">
        <v>1</v>
      </c>
      <c r="F286" s="248" t="s">
        <v>86</v>
      </c>
      <c r="G286" s="246"/>
      <c r="H286" s="249">
        <v>2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145</v>
      </c>
      <c r="AU286" s="255" t="s">
        <v>86</v>
      </c>
      <c r="AV286" s="14" t="s">
        <v>86</v>
      </c>
      <c r="AW286" s="14" t="s">
        <v>32</v>
      </c>
      <c r="AX286" s="14" t="s">
        <v>84</v>
      </c>
      <c r="AY286" s="255" t="s">
        <v>137</v>
      </c>
    </row>
    <row r="287" s="2" customFormat="1" ht="16.5" customHeight="1">
      <c r="A287" s="39"/>
      <c r="B287" s="40"/>
      <c r="C287" s="278" t="s">
        <v>478</v>
      </c>
      <c r="D287" s="278" t="s">
        <v>346</v>
      </c>
      <c r="E287" s="279" t="s">
        <v>883</v>
      </c>
      <c r="F287" s="280" t="s">
        <v>884</v>
      </c>
      <c r="G287" s="281" t="s">
        <v>254</v>
      </c>
      <c r="H287" s="282">
        <v>0.5</v>
      </c>
      <c r="I287" s="283"/>
      <c r="J287" s="284">
        <f>ROUND(I287*H287,2)</f>
        <v>0</v>
      </c>
      <c r="K287" s="285"/>
      <c r="L287" s="286"/>
      <c r="M287" s="287" t="s">
        <v>1</v>
      </c>
      <c r="N287" s="288" t="s">
        <v>41</v>
      </c>
      <c r="O287" s="92"/>
      <c r="P287" s="230">
        <f>O287*H287</f>
        <v>0</v>
      </c>
      <c r="Q287" s="230">
        <v>1</v>
      </c>
      <c r="R287" s="230">
        <f>Q287*H287</f>
        <v>0.5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182</v>
      </c>
      <c r="AT287" s="232" t="s">
        <v>346</v>
      </c>
      <c r="AU287" s="232" t="s">
        <v>86</v>
      </c>
      <c r="AY287" s="18" t="s">
        <v>137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8" t="s">
        <v>84</v>
      </c>
      <c r="BK287" s="233">
        <f>ROUND(I287*H287,2)</f>
        <v>0</v>
      </c>
      <c r="BL287" s="18" t="s">
        <v>143</v>
      </c>
      <c r="BM287" s="232" t="s">
        <v>885</v>
      </c>
    </row>
    <row r="288" s="14" customFormat="1">
      <c r="A288" s="14"/>
      <c r="B288" s="245"/>
      <c r="C288" s="246"/>
      <c r="D288" s="236" t="s">
        <v>145</v>
      </c>
      <c r="E288" s="246"/>
      <c r="F288" s="248" t="s">
        <v>886</v>
      </c>
      <c r="G288" s="246"/>
      <c r="H288" s="249">
        <v>0.5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145</v>
      </c>
      <c r="AU288" s="255" t="s">
        <v>86</v>
      </c>
      <c r="AV288" s="14" t="s">
        <v>86</v>
      </c>
      <c r="AW288" s="14" t="s">
        <v>4</v>
      </c>
      <c r="AX288" s="14" t="s">
        <v>84</v>
      </c>
      <c r="AY288" s="255" t="s">
        <v>137</v>
      </c>
    </row>
    <row r="289" s="2" customFormat="1" ht="24.15" customHeight="1">
      <c r="A289" s="39"/>
      <c r="B289" s="40"/>
      <c r="C289" s="220" t="s">
        <v>483</v>
      </c>
      <c r="D289" s="220" t="s">
        <v>139</v>
      </c>
      <c r="E289" s="221" t="s">
        <v>887</v>
      </c>
      <c r="F289" s="222" t="s">
        <v>888</v>
      </c>
      <c r="G289" s="223" t="s">
        <v>142</v>
      </c>
      <c r="H289" s="224">
        <v>46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41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143</v>
      </c>
      <c r="AT289" s="232" t="s">
        <v>139</v>
      </c>
      <c r="AU289" s="232" t="s">
        <v>86</v>
      </c>
      <c r="AY289" s="18" t="s">
        <v>137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84</v>
      </c>
      <c r="BK289" s="233">
        <f>ROUND(I289*H289,2)</f>
        <v>0</v>
      </c>
      <c r="BL289" s="18" t="s">
        <v>143</v>
      </c>
      <c r="BM289" s="232" t="s">
        <v>889</v>
      </c>
    </row>
    <row r="290" s="13" customFormat="1">
      <c r="A290" s="13"/>
      <c r="B290" s="234"/>
      <c r="C290" s="235"/>
      <c r="D290" s="236" t="s">
        <v>145</v>
      </c>
      <c r="E290" s="237" t="s">
        <v>1</v>
      </c>
      <c r="F290" s="238" t="s">
        <v>748</v>
      </c>
      <c r="G290" s="235"/>
      <c r="H290" s="237" t="s">
        <v>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145</v>
      </c>
      <c r="AU290" s="244" t="s">
        <v>86</v>
      </c>
      <c r="AV290" s="13" t="s">
        <v>84</v>
      </c>
      <c r="AW290" s="13" t="s">
        <v>32</v>
      </c>
      <c r="AX290" s="13" t="s">
        <v>76</v>
      </c>
      <c r="AY290" s="244" t="s">
        <v>137</v>
      </c>
    </row>
    <row r="291" s="14" customFormat="1">
      <c r="A291" s="14"/>
      <c r="B291" s="245"/>
      <c r="C291" s="246"/>
      <c r="D291" s="236" t="s">
        <v>145</v>
      </c>
      <c r="E291" s="247" t="s">
        <v>1</v>
      </c>
      <c r="F291" s="248" t="s">
        <v>890</v>
      </c>
      <c r="G291" s="246"/>
      <c r="H291" s="249">
        <v>3</v>
      </c>
      <c r="I291" s="250"/>
      <c r="J291" s="246"/>
      <c r="K291" s="246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145</v>
      </c>
      <c r="AU291" s="255" t="s">
        <v>86</v>
      </c>
      <c r="AV291" s="14" t="s">
        <v>86</v>
      </c>
      <c r="AW291" s="14" t="s">
        <v>32</v>
      </c>
      <c r="AX291" s="14" t="s">
        <v>76</v>
      </c>
      <c r="AY291" s="255" t="s">
        <v>137</v>
      </c>
    </row>
    <row r="292" s="13" customFormat="1">
      <c r="A292" s="13"/>
      <c r="B292" s="234"/>
      <c r="C292" s="235"/>
      <c r="D292" s="236" t="s">
        <v>145</v>
      </c>
      <c r="E292" s="237" t="s">
        <v>1</v>
      </c>
      <c r="F292" s="238" t="s">
        <v>749</v>
      </c>
      <c r="G292" s="235"/>
      <c r="H292" s="237" t="s">
        <v>1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145</v>
      </c>
      <c r="AU292" s="244" t="s">
        <v>86</v>
      </c>
      <c r="AV292" s="13" t="s">
        <v>84</v>
      </c>
      <c r="AW292" s="13" t="s">
        <v>32</v>
      </c>
      <c r="AX292" s="13" t="s">
        <v>76</v>
      </c>
      <c r="AY292" s="244" t="s">
        <v>137</v>
      </c>
    </row>
    <row r="293" s="14" customFormat="1">
      <c r="A293" s="14"/>
      <c r="B293" s="245"/>
      <c r="C293" s="246"/>
      <c r="D293" s="236" t="s">
        <v>145</v>
      </c>
      <c r="E293" s="247" t="s">
        <v>1</v>
      </c>
      <c r="F293" s="248" t="s">
        <v>891</v>
      </c>
      <c r="G293" s="246"/>
      <c r="H293" s="249">
        <v>10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145</v>
      </c>
      <c r="AU293" s="255" t="s">
        <v>86</v>
      </c>
      <c r="AV293" s="14" t="s">
        <v>86</v>
      </c>
      <c r="AW293" s="14" t="s">
        <v>32</v>
      </c>
      <c r="AX293" s="14" t="s">
        <v>76</v>
      </c>
      <c r="AY293" s="255" t="s">
        <v>137</v>
      </c>
    </row>
    <row r="294" s="16" customFormat="1">
      <c r="A294" s="16"/>
      <c r="B294" s="267"/>
      <c r="C294" s="268"/>
      <c r="D294" s="236" t="s">
        <v>145</v>
      </c>
      <c r="E294" s="269" t="s">
        <v>1</v>
      </c>
      <c r="F294" s="270" t="s">
        <v>249</v>
      </c>
      <c r="G294" s="268"/>
      <c r="H294" s="271">
        <v>13</v>
      </c>
      <c r="I294" s="272"/>
      <c r="J294" s="268"/>
      <c r="K294" s="268"/>
      <c r="L294" s="273"/>
      <c r="M294" s="274"/>
      <c r="N294" s="275"/>
      <c r="O294" s="275"/>
      <c r="P294" s="275"/>
      <c r="Q294" s="275"/>
      <c r="R294" s="275"/>
      <c r="S294" s="275"/>
      <c r="T294" s="27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77" t="s">
        <v>145</v>
      </c>
      <c r="AU294" s="277" t="s">
        <v>86</v>
      </c>
      <c r="AV294" s="16" t="s">
        <v>153</v>
      </c>
      <c r="AW294" s="16" t="s">
        <v>32</v>
      </c>
      <c r="AX294" s="16" t="s">
        <v>76</v>
      </c>
      <c r="AY294" s="277" t="s">
        <v>137</v>
      </c>
    </row>
    <row r="295" s="13" customFormat="1">
      <c r="A295" s="13"/>
      <c r="B295" s="234"/>
      <c r="C295" s="235"/>
      <c r="D295" s="236" t="s">
        <v>145</v>
      </c>
      <c r="E295" s="237" t="s">
        <v>1</v>
      </c>
      <c r="F295" s="238" t="s">
        <v>669</v>
      </c>
      <c r="G295" s="235"/>
      <c r="H295" s="237" t="s">
        <v>1</v>
      </c>
      <c r="I295" s="239"/>
      <c r="J295" s="235"/>
      <c r="K295" s="235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145</v>
      </c>
      <c r="AU295" s="244" t="s">
        <v>86</v>
      </c>
      <c r="AV295" s="13" t="s">
        <v>84</v>
      </c>
      <c r="AW295" s="13" t="s">
        <v>32</v>
      </c>
      <c r="AX295" s="13" t="s">
        <v>76</v>
      </c>
      <c r="AY295" s="244" t="s">
        <v>137</v>
      </c>
    </row>
    <row r="296" s="14" customFormat="1">
      <c r="A296" s="14"/>
      <c r="B296" s="245"/>
      <c r="C296" s="246"/>
      <c r="D296" s="236" t="s">
        <v>145</v>
      </c>
      <c r="E296" s="247" t="s">
        <v>1</v>
      </c>
      <c r="F296" s="248" t="s">
        <v>892</v>
      </c>
      <c r="G296" s="246"/>
      <c r="H296" s="249">
        <v>33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145</v>
      </c>
      <c r="AU296" s="255" t="s">
        <v>86</v>
      </c>
      <c r="AV296" s="14" t="s">
        <v>86</v>
      </c>
      <c r="AW296" s="14" t="s">
        <v>32</v>
      </c>
      <c r="AX296" s="14" t="s">
        <v>76</v>
      </c>
      <c r="AY296" s="255" t="s">
        <v>137</v>
      </c>
    </row>
    <row r="297" s="16" customFormat="1">
      <c r="A297" s="16"/>
      <c r="B297" s="267"/>
      <c r="C297" s="268"/>
      <c r="D297" s="236" t="s">
        <v>145</v>
      </c>
      <c r="E297" s="269" t="s">
        <v>1</v>
      </c>
      <c r="F297" s="270" t="s">
        <v>249</v>
      </c>
      <c r="G297" s="268"/>
      <c r="H297" s="271">
        <v>33</v>
      </c>
      <c r="I297" s="272"/>
      <c r="J297" s="268"/>
      <c r="K297" s="268"/>
      <c r="L297" s="273"/>
      <c r="M297" s="274"/>
      <c r="N297" s="275"/>
      <c r="O297" s="275"/>
      <c r="P297" s="275"/>
      <c r="Q297" s="275"/>
      <c r="R297" s="275"/>
      <c r="S297" s="275"/>
      <c r="T297" s="27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7" t="s">
        <v>145</v>
      </c>
      <c r="AU297" s="277" t="s">
        <v>86</v>
      </c>
      <c r="AV297" s="16" t="s">
        <v>153</v>
      </c>
      <c r="AW297" s="16" t="s">
        <v>32</v>
      </c>
      <c r="AX297" s="16" t="s">
        <v>76</v>
      </c>
      <c r="AY297" s="277" t="s">
        <v>137</v>
      </c>
    </row>
    <row r="298" s="15" customFormat="1">
      <c r="A298" s="15"/>
      <c r="B298" s="256"/>
      <c r="C298" s="257"/>
      <c r="D298" s="236" t="s">
        <v>145</v>
      </c>
      <c r="E298" s="258" t="s">
        <v>1</v>
      </c>
      <c r="F298" s="259" t="s">
        <v>192</v>
      </c>
      <c r="G298" s="257"/>
      <c r="H298" s="260">
        <v>46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6" t="s">
        <v>145</v>
      </c>
      <c r="AU298" s="266" t="s">
        <v>86</v>
      </c>
      <c r="AV298" s="15" t="s">
        <v>143</v>
      </c>
      <c r="AW298" s="15" t="s">
        <v>32</v>
      </c>
      <c r="AX298" s="15" t="s">
        <v>84</v>
      </c>
      <c r="AY298" s="266" t="s">
        <v>137</v>
      </c>
    </row>
    <row r="299" s="2" customFormat="1" ht="16.5" customHeight="1">
      <c r="A299" s="39"/>
      <c r="B299" s="40"/>
      <c r="C299" s="278" t="s">
        <v>487</v>
      </c>
      <c r="D299" s="278" t="s">
        <v>346</v>
      </c>
      <c r="E299" s="279" t="s">
        <v>893</v>
      </c>
      <c r="F299" s="280" t="s">
        <v>894</v>
      </c>
      <c r="G299" s="281" t="s">
        <v>185</v>
      </c>
      <c r="H299" s="282">
        <v>4.3399999999999999</v>
      </c>
      <c r="I299" s="283"/>
      <c r="J299" s="284">
        <f>ROUND(I299*H299,2)</f>
        <v>0</v>
      </c>
      <c r="K299" s="285"/>
      <c r="L299" s="286"/>
      <c r="M299" s="287" t="s">
        <v>1</v>
      </c>
      <c r="N299" s="288" t="s">
        <v>41</v>
      </c>
      <c r="O299" s="92"/>
      <c r="P299" s="230">
        <f>O299*H299</f>
        <v>0</v>
      </c>
      <c r="Q299" s="230">
        <v>0.20000000000000001</v>
      </c>
      <c r="R299" s="230">
        <f>Q299*H299</f>
        <v>0.86799999999999999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182</v>
      </c>
      <c r="AT299" s="232" t="s">
        <v>346</v>
      </c>
      <c r="AU299" s="232" t="s">
        <v>86</v>
      </c>
      <c r="AY299" s="18" t="s">
        <v>137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84</v>
      </c>
      <c r="BK299" s="233">
        <f>ROUND(I299*H299,2)</f>
        <v>0</v>
      </c>
      <c r="BL299" s="18" t="s">
        <v>143</v>
      </c>
      <c r="BM299" s="232" t="s">
        <v>895</v>
      </c>
    </row>
    <row r="300" s="13" customFormat="1">
      <c r="A300" s="13"/>
      <c r="B300" s="234"/>
      <c r="C300" s="235"/>
      <c r="D300" s="236" t="s">
        <v>145</v>
      </c>
      <c r="E300" s="237" t="s">
        <v>1</v>
      </c>
      <c r="F300" s="238" t="s">
        <v>748</v>
      </c>
      <c r="G300" s="235"/>
      <c r="H300" s="237" t="s">
        <v>1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145</v>
      </c>
      <c r="AU300" s="244" t="s">
        <v>86</v>
      </c>
      <c r="AV300" s="13" t="s">
        <v>84</v>
      </c>
      <c r="AW300" s="13" t="s">
        <v>32</v>
      </c>
      <c r="AX300" s="13" t="s">
        <v>76</v>
      </c>
      <c r="AY300" s="244" t="s">
        <v>137</v>
      </c>
    </row>
    <row r="301" s="14" customFormat="1">
      <c r="A301" s="14"/>
      <c r="B301" s="245"/>
      <c r="C301" s="246"/>
      <c r="D301" s="236" t="s">
        <v>145</v>
      </c>
      <c r="E301" s="247" t="s">
        <v>1</v>
      </c>
      <c r="F301" s="248" t="s">
        <v>896</v>
      </c>
      <c r="G301" s="246"/>
      <c r="H301" s="249">
        <v>0.23999999999999999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5" t="s">
        <v>145</v>
      </c>
      <c r="AU301" s="255" t="s">
        <v>86</v>
      </c>
      <c r="AV301" s="14" t="s">
        <v>86</v>
      </c>
      <c r="AW301" s="14" t="s">
        <v>32</v>
      </c>
      <c r="AX301" s="14" t="s">
        <v>76</v>
      </c>
      <c r="AY301" s="255" t="s">
        <v>137</v>
      </c>
    </row>
    <row r="302" s="13" customFormat="1">
      <c r="A302" s="13"/>
      <c r="B302" s="234"/>
      <c r="C302" s="235"/>
      <c r="D302" s="236" t="s">
        <v>145</v>
      </c>
      <c r="E302" s="237" t="s">
        <v>1</v>
      </c>
      <c r="F302" s="238" t="s">
        <v>749</v>
      </c>
      <c r="G302" s="235"/>
      <c r="H302" s="237" t="s">
        <v>1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145</v>
      </c>
      <c r="AU302" s="244" t="s">
        <v>86</v>
      </c>
      <c r="AV302" s="13" t="s">
        <v>84</v>
      </c>
      <c r="AW302" s="13" t="s">
        <v>32</v>
      </c>
      <c r="AX302" s="13" t="s">
        <v>76</v>
      </c>
      <c r="AY302" s="244" t="s">
        <v>137</v>
      </c>
    </row>
    <row r="303" s="14" customFormat="1">
      <c r="A303" s="14"/>
      <c r="B303" s="245"/>
      <c r="C303" s="246"/>
      <c r="D303" s="236" t="s">
        <v>145</v>
      </c>
      <c r="E303" s="247" t="s">
        <v>1</v>
      </c>
      <c r="F303" s="248" t="s">
        <v>897</v>
      </c>
      <c r="G303" s="246"/>
      <c r="H303" s="249">
        <v>0.80000000000000004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145</v>
      </c>
      <c r="AU303" s="255" t="s">
        <v>86</v>
      </c>
      <c r="AV303" s="14" t="s">
        <v>86</v>
      </c>
      <c r="AW303" s="14" t="s">
        <v>32</v>
      </c>
      <c r="AX303" s="14" t="s">
        <v>76</v>
      </c>
      <c r="AY303" s="255" t="s">
        <v>137</v>
      </c>
    </row>
    <row r="304" s="13" customFormat="1">
      <c r="A304" s="13"/>
      <c r="B304" s="234"/>
      <c r="C304" s="235"/>
      <c r="D304" s="236" t="s">
        <v>145</v>
      </c>
      <c r="E304" s="237" t="s">
        <v>1</v>
      </c>
      <c r="F304" s="238" t="s">
        <v>669</v>
      </c>
      <c r="G304" s="235"/>
      <c r="H304" s="237" t="s">
        <v>1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145</v>
      </c>
      <c r="AU304" s="244" t="s">
        <v>86</v>
      </c>
      <c r="AV304" s="13" t="s">
        <v>84</v>
      </c>
      <c r="AW304" s="13" t="s">
        <v>32</v>
      </c>
      <c r="AX304" s="13" t="s">
        <v>76</v>
      </c>
      <c r="AY304" s="244" t="s">
        <v>137</v>
      </c>
    </row>
    <row r="305" s="14" customFormat="1">
      <c r="A305" s="14"/>
      <c r="B305" s="245"/>
      <c r="C305" s="246"/>
      <c r="D305" s="236" t="s">
        <v>145</v>
      </c>
      <c r="E305" s="247" t="s">
        <v>1</v>
      </c>
      <c r="F305" s="248" t="s">
        <v>898</v>
      </c>
      <c r="G305" s="246"/>
      <c r="H305" s="249">
        <v>3.2999999999999998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145</v>
      </c>
      <c r="AU305" s="255" t="s">
        <v>86</v>
      </c>
      <c r="AV305" s="14" t="s">
        <v>86</v>
      </c>
      <c r="AW305" s="14" t="s">
        <v>32</v>
      </c>
      <c r="AX305" s="14" t="s">
        <v>76</v>
      </c>
      <c r="AY305" s="255" t="s">
        <v>137</v>
      </c>
    </row>
    <row r="306" s="15" customFormat="1">
      <c r="A306" s="15"/>
      <c r="B306" s="256"/>
      <c r="C306" s="257"/>
      <c r="D306" s="236" t="s">
        <v>145</v>
      </c>
      <c r="E306" s="258" t="s">
        <v>1</v>
      </c>
      <c r="F306" s="259" t="s">
        <v>192</v>
      </c>
      <c r="G306" s="257"/>
      <c r="H306" s="260">
        <v>4.3399999999999999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6" t="s">
        <v>145</v>
      </c>
      <c r="AU306" s="266" t="s">
        <v>86</v>
      </c>
      <c r="AV306" s="15" t="s">
        <v>143</v>
      </c>
      <c r="AW306" s="15" t="s">
        <v>32</v>
      </c>
      <c r="AX306" s="15" t="s">
        <v>84</v>
      </c>
      <c r="AY306" s="266" t="s">
        <v>137</v>
      </c>
    </row>
    <row r="307" s="2" customFormat="1" ht="24.15" customHeight="1">
      <c r="A307" s="39"/>
      <c r="B307" s="40"/>
      <c r="C307" s="220" t="s">
        <v>492</v>
      </c>
      <c r="D307" s="220" t="s">
        <v>139</v>
      </c>
      <c r="E307" s="221" t="s">
        <v>899</v>
      </c>
      <c r="F307" s="222" t="s">
        <v>900</v>
      </c>
      <c r="G307" s="223" t="s">
        <v>254</v>
      </c>
      <c r="H307" s="224">
        <v>0.068000000000000005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41</v>
      </c>
      <c r="O307" s="92"/>
      <c r="P307" s="230">
        <f>O307*H307</f>
        <v>0</v>
      </c>
      <c r="Q307" s="230">
        <v>0</v>
      </c>
      <c r="R307" s="230">
        <f>Q307*H307</f>
        <v>0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143</v>
      </c>
      <c r="AT307" s="232" t="s">
        <v>139</v>
      </c>
      <c r="AU307" s="232" t="s">
        <v>86</v>
      </c>
      <c r="AY307" s="18" t="s">
        <v>137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84</v>
      </c>
      <c r="BK307" s="233">
        <f>ROUND(I307*H307,2)</f>
        <v>0</v>
      </c>
      <c r="BL307" s="18" t="s">
        <v>143</v>
      </c>
      <c r="BM307" s="232" t="s">
        <v>901</v>
      </c>
    </row>
    <row r="308" s="13" customFormat="1">
      <c r="A308" s="13"/>
      <c r="B308" s="234"/>
      <c r="C308" s="235"/>
      <c r="D308" s="236" t="s">
        <v>145</v>
      </c>
      <c r="E308" s="237" t="s">
        <v>1</v>
      </c>
      <c r="F308" s="238" t="s">
        <v>678</v>
      </c>
      <c r="G308" s="235"/>
      <c r="H308" s="237" t="s">
        <v>1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145</v>
      </c>
      <c r="AU308" s="244" t="s">
        <v>86</v>
      </c>
      <c r="AV308" s="13" t="s">
        <v>84</v>
      </c>
      <c r="AW308" s="13" t="s">
        <v>32</v>
      </c>
      <c r="AX308" s="13" t="s">
        <v>76</v>
      </c>
      <c r="AY308" s="244" t="s">
        <v>137</v>
      </c>
    </row>
    <row r="309" s="14" customFormat="1">
      <c r="A309" s="14"/>
      <c r="B309" s="245"/>
      <c r="C309" s="246"/>
      <c r="D309" s="236" t="s">
        <v>145</v>
      </c>
      <c r="E309" s="247" t="s">
        <v>1</v>
      </c>
      <c r="F309" s="248" t="s">
        <v>902</v>
      </c>
      <c r="G309" s="246"/>
      <c r="H309" s="249">
        <v>0.068000000000000005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145</v>
      </c>
      <c r="AU309" s="255" t="s">
        <v>86</v>
      </c>
      <c r="AV309" s="14" t="s">
        <v>86</v>
      </c>
      <c r="AW309" s="14" t="s">
        <v>32</v>
      </c>
      <c r="AX309" s="14" t="s">
        <v>84</v>
      </c>
      <c r="AY309" s="255" t="s">
        <v>137</v>
      </c>
    </row>
    <row r="310" s="2" customFormat="1" ht="16.5" customHeight="1">
      <c r="A310" s="39"/>
      <c r="B310" s="40"/>
      <c r="C310" s="278" t="s">
        <v>496</v>
      </c>
      <c r="D310" s="278" t="s">
        <v>346</v>
      </c>
      <c r="E310" s="279" t="s">
        <v>903</v>
      </c>
      <c r="F310" s="280" t="s">
        <v>904</v>
      </c>
      <c r="G310" s="281" t="s">
        <v>694</v>
      </c>
      <c r="H310" s="282">
        <v>68</v>
      </c>
      <c r="I310" s="283"/>
      <c r="J310" s="284">
        <f>ROUND(I310*H310,2)</f>
        <v>0</v>
      </c>
      <c r="K310" s="285"/>
      <c r="L310" s="286"/>
      <c r="M310" s="287" t="s">
        <v>1</v>
      </c>
      <c r="N310" s="288" t="s">
        <v>41</v>
      </c>
      <c r="O310" s="92"/>
      <c r="P310" s="230">
        <f>O310*H310</f>
        <v>0</v>
      </c>
      <c r="Q310" s="230">
        <v>0.001</v>
      </c>
      <c r="R310" s="230">
        <f>Q310*H310</f>
        <v>0.068000000000000005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182</v>
      </c>
      <c r="AT310" s="232" t="s">
        <v>346</v>
      </c>
      <c r="AU310" s="232" t="s">
        <v>86</v>
      </c>
      <c r="AY310" s="18" t="s">
        <v>137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84</v>
      </c>
      <c r="BK310" s="233">
        <f>ROUND(I310*H310,2)</f>
        <v>0</v>
      </c>
      <c r="BL310" s="18" t="s">
        <v>143</v>
      </c>
      <c r="BM310" s="232" t="s">
        <v>905</v>
      </c>
    </row>
    <row r="311" s="2" customFormat="1" ht="24.15" customHeight="1">
      <c r="A311" s="39"/>
      <c r="B311" s="40"/>
      <c r="C311" s="220" t="s">
        <v>500</v>
      </c>
      <c r="D311" s="220" t="s">
        <v>139</v>
      </c>
      <c r="E311" s="221" t="s">
        <v>906</v>
      </c>
      <c r="F311" s="222" t="s">
        <v>907</v>
      </c>
      <c r="G311" s="223" t="s">
        <v>254</v>
      </c>
      <c r="H311" s="224">
        <v>0.002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41</v>
      </c>
      <c r="O311" s="92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143</v>
      </c>
      <c r="AT311" s="232" t="s">
        <v>139</v>
      </c>
      <c r="AU311" s="232" t="s">
        <v>86</v>
      </c>
      <c r="AY311" s="18" t="s">
        <v>137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84</v>
      </c>
      <c r="BK311" s="233">
        <f>ROUND(I311*H311,2)</f>
        <v>0</v>
      </c>
      <c r="BL311" s="18" t="s">
        <v>143</v>
      </c>
      <c r="BM311" s="232" t="s">
        <v>908</v>
      </c>
    </row>
    <row r="312" s="13" customFormat="1">
      <c r="A312" s="13"/>
      <c r="B312" s="234"/>
      <c r="C312" s="235"/>
      <c r="D312" s="236" t="s">
        <v>145</v>
      </c>
      <c r="E312" s="237" t="s">
        <v>1</v>
      </c>
      <c r="F312" s="238" t="s">
        <v>680</v>
      </c>
      <c r="G312" s="235"/>
      <c r="H312" s="237" t="s">
        <v>1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145</v>
      </c>
      <c r="AU312" s="244" t="s">
        <v>86</v>
      </c>
      <c r="AV312" s="13" t="s">
        <v>84</v>
      </c>
      <c r="AW312" s="13" t="s">
        <v>32</v>
      </c>
      <c r="AX312" s="13" t="s">
        <v>76</v>
      </c>
      <c r="AY312" s="244" t="s">
        <v>137</v>
      </c>
    </row>
    <row r="313" s="14" customFormat="1">
      <c r="A313" s="14"/>
      <c r="B313" s="245"/>
      <c r="C313" s="246"/>
      <c r="D313" s="236" t="s">
        <v>145</v>
      </c>
      <c r="E313" s="247" t="s">
        <v>1</v>
      </c>
      <c r="F313" s="248" t="s">
        <v>909</v>
      </c>
      <c r="G313" s="246"/>
      <c r="H313" s="249">
        <v>0.002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5" t="s">
        <v>145</v>
      </c>
      <c r="AU313" s="255" t="s">
        <v>86</v>
      </c>
      <c r="AV313" s="14" t="s">
        <v>86</v>
      </c>
      <c r="AW313" s="14" t="s">
        <v>32</v>
      </c>
      <c r="AX313" s="14" t="s">
        <v>84</v>
      </c>
      <c r="AY313" s="255" t="s">
        <v>137</v>
      </c>
    </row>
    <row r="314" s="2" customFormat="1" ht="16.5" customHeight="1">
      <c r="A314" s="39"/>
      <c r="B314" s="40"/>
      <c r="C314" s="278" t="s">
        <v>504</v>
      </c>
      <c r="D314" s="278" t="s">
        <v>346</v>
      </c>
      <c r="E314" s="279" t="s">
        <v>903</v>
      </c>
      <c r="F314" s="280" t="s">
        <v>904</v>
      </c>
      <c r="G314" s="281" t="s">
        <v>694</v>
      </c>
      <c r="H314" s="282">
        <v>2</v>
      </c>
      <c r="I314" s="283"/>
      <c r="J314" s="284">
        <f>ROUND(I314*H314,2)</f>
        <v>0</v>
      </c>
      <c r="K314" s="285"/>
      <c r="L314" s="286"/>
      <c r="M314" s="287" t="s">
        <v>1</v>
      </c>
      <c r="N314" s="288" t="s">
        <v>41</v>
      </c>
      <c r="O314" s="92"/>
      <c r="P314" s="230">
        <f>O314*H314</f>
        <v>0</v>
      </c>
      <c r="Q314" s="230">
        <v>0.001</v>
      </c>
      <c r="R314" s="230">
        <f>Q314*H314</f>
        <v>0.002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182</v>
      </c>
      <c r="AT314" s="232" t="s">
        <v>346</v>
      </c>
      <c r="AU314" s="232" t="s">
        <v>86</v>
      </c>
      <c r="AY314" s="18" t="s">
        <v>137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84</v>
      </c>
      <c r="BK314" s="233">
        <f>ROUND(I314*H314,2)</f>
        <v>0</v>
      </c>
      <c r="BL314" s="18" t="s">
        <v>143</v>
      </c>
      <c r="BM314" s="232" t="s">
        <v>910</v>
      </c>
    </row>
    <row r="315" s="2" customFormat="1" ht="24.15" customHeight="1">
      <c r="A315" s="39"/>
      <c r="B315" s="40"/>
      <c r="C315" s="220" t="s">
        <v>508</v>
      </c>
      <c r="D315" s="220" t="s">
        <v>139</v>
      </c>
      <c r="E315" s="221" t="s">
        <v>911</v>
      </c>
      <c r="F315" s="222" t="s">
        <v>912</v>
      </c>
      <c r="G315" s="223" t="s">
        <v>254</v>
      </c>
      <c r="H315" s="224">
        <v>0.001</v>
      </c>
      <c r="I315" s="225"/>
      <c r="J315" s="226">
        <f>ROUND(I315*H315,2)</f>
        <v>0</v>
      </c>
      <c r="K315" s="227"/>
      <c r="L315" s="45"/>
      <c r="M315" s="228" t="s">
        <v>1</v>
      </c>
      <c r="N315" s="229" t="s">
        <v>41</v>
      </c>
      <c r="O315" s="92"/>
      <c r="P315" s="230">
        <f>O315*H315</f>
        <v>0</v>
      </c>
      <c r="Q315" s="230">
        <v>0</v>
      </c>
      <c r="R315" s="230">
        <f>Q315*H315</f>
        <v>0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143</v>
      </c>
      <c r="AT315" s="232" t="s">
        <v>139</v>
      </c>
      <c r="AU315" s="232" t="s">
        <v>86</v>
      </c>
      <c r="AY315" s="18" t="s">
        <v>137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84</v>
      </c>
      <c r="BK315" s="233">
        <f>ROUND(I315*H315,2)</f>
        <v>0</v>
      </c>
      <c r="BL315" s="18" t="s">
        <v>143</v>
      </c>
      <c r="BM315" s="232" t="s">
        <v>913</v>
      </c>
    </row>
    <row r="316" s="13" customFormat="1">
      <c r="A316" s="13"/>
      <c r="B316" s="234"/>
      <c r="C316" s="235"/>
      <c r="D316" s="236" t="s">
        <v>145</v>
      </c>
      <c r="E316" s="237" t="s">
        <v>1</v>
      </c>
      <c r="F316" s="238" t="s">
        <v>914</v>
      </c>
      <c r="G316" s="235"/>
      <c r="H316" s="237" t="s">
        <v>1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145</v>
      </c>
      <c r="AU316" s="244" t="s">
        <v>86</v>
      </c>
      <c r="AV316" s="13" t="s">
        <v>84</v>
      </c>
      <c r="AW316" s="13" t="s">
        <v>32</v>
      </c>
      <c r="AX316" s="13" t="s">
        <v>76</v>
      </c>
      <c r="AY316" s="244" t="s">
        <v>137</v>
      </c>
    </row>
    <row r="317" s="14" customFormat="1">
      <c r="A317" s="14"/>
      <c r="B317" s="245"/>
      <c r="C317" s="246"/>
      <c r="D317" s="236" t="s">
        <v>145</v>
      </c>
      <c r="E317" s="247" t="s">
        <v>1</v>
      </c>
      <c r="F317" s="248" t="s">
        <v>915</v>
      </c>
      <c r="G317" s="246"/>
      <c r="H317" s="249">
        <v>0.001</v>
      </c>
      <c r="I317" s="250"/>
      <c r="J317" s="246"/>
      <c r="K317" s="246"/>
      <c r="L317" s="251"/>
      <c r="M317" s="252"/>
      <c r="N317" s="253"/>
      <c r="O317" s="253"/>
      <c r="P317" s="253"/>
      <c r="Q317" s="253"/>
      <c r="R317" s="253"/>
      <c r="S317" s="253"/>
      <c r="T317" s="25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5" t="s">
        <v>145</v>
      </c>
      <c r="AU317" s="255" t="s">
        <v>86</v>
      </c>
      <c r="AV317" s="14" t="s">
        <v>86</v>
      </c>
      <c r="AW317" s="14" t="s">
        <v>32</v>
      </c>
      <c r="AX317" s="14" t="s">
        <v>84</v>
      </c>
      <c r="AY317" s="255" t="s">
        <v>137</v>
      </c>
    </row>
    <row r="318" s="2" customFormat="1" ht="16.5" customHeight="1">
      <c r="A318" s="39"/>
      <c r="B318" s="40"/>
      <c r="C318" s="278" t="s">
        <v>512</v>
      </c>
      <c r="D318" s="278" t="s">
        <v>346</v>
      </c>
      <c r="E318" s="279" t="s">
        <v>916</v>
      </c>
      <c r="F318" s="280" t="s">
        <v>917</v>
      </c>
      <c r="G318" s="281" t="s">
        <v>694</v>
      </c>
      <c r="H318" s="282">
        <v>0.33000000000000002</v>
      </c>
      <c r="I318" s="283"/>
      <c r="J318" s="284">
        <f>ROUND(I318*H318,2)</f>
        <v>0</v>
      </c>
      <c r="K318" s="285"/>
      <c r="L318" s="286"/>
      <c r="M318" s="287" t="s">
        <v>1</v>
      </c>
      <c r="N318" s="288" t="s">
        <v>41</v>
      </c>
      <c r="O318" s="92"/>
      <c r="P318" s="230">
        <f>O318*H318</f>
        <v>0</v>
      </c>
      <c r="Q318" s="230">
        <v>0.001</v>
      </c>
      <c r="R318" s="230">
        <f>Q318*H318</f>
        <v>0.00033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182</v>
      </c>
      <c r="AT318" s="232" t="s">
        <v>346</v>
      </c>
      <c r="AU318" s="232" t="s">
        <v>86</v>
      </c>
      <c r="AY318" s="18" t="s">
        <v>137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84</v>
      </c>
      <c r="BK318" s="233">
        <f>ROUND(I318*H318,2)</f>
        <v>0</v>
      </c>
      <c r="BL318" s="18" t="s">
        <v>143</v>
      </c>
      <c r="BM318" s="232" t="s">
        <v>918</v>
      </c>
    </row>
    <row r="319" s="14" customFormat="1">
      <c r="A319" s="14"/>
      <c r="B319" s="245"/>
      <c r="C319" s="246"/>
      <c r="D319" s="236" t="s">
        <v>145</v>
      </c>
      <c r="E319" s="246"/>
      <c r="F319" s="248" t="s">
        <v>919</v>
      </c>
      <c r="G319" s="246"/>
      <c r="H319" s="249">
        <v>0.33000000000000002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145</v>
      </c>
      <c r="AU319" s="255" t="s">
        <v>86</v>
      </c>
      <c r="AV319" s="14" t="s">
        <v>86</v>
      </c>
      <c r="AW319" s="14" t="s">
        <v>4</v>
      </c>
      <c r="AX319" s="14" t="s">
        <v>84</v>
      </c>
      <c r="AY319" s="255" t="s">
        <v>137</v>
      </c>
    </row>
    <row r="320" s="2" customFormat="1" ht="21.75" customHeight="1">
      <c r="A320" s="39"/>
      <c r="B320" s="40"/>
      <c r="C320" s="220" t="s">
        <v>516</v>
      </c>
      <c r="D320" s="220" t="s">
        <v>139</v>
      </c>
      <c r="E320" s="221" t="s">
        <v>920</v>
      </c>
      <c r="F320" s="222" t="s">
        <v>921</v>
      </c>
      <c r="G320" s="223" t="s">
        <v>142</v>
      </c>
      <c r="H320" s="224">
        <v>226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41</v>
      </c>
      <c r="O320" s="92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143</v>
      </c>
      <c r="AT320" s="232" t="s">
        <v>139</v>
      </c>
      <c r="AU320" s="232" t="s">
        <v>86</v>
      </c>
      <c r="AY320" s="18" t="s">
        <v>137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8" t="s">
        <v>84</v>
      </c>
      <c r="BK320" s="233">
        <f>ROUND(I320*H320,2)</f>
        <v>0</v>
      </c>
      <c r="BL320" s="18" t="s">
        <v>143</v>
      </c>
      <c r="BM320" s="232" t="s">
        <v>922</v>
      </c>
    </row>
    <row r="321" s="2" customFormat="1" ht="21.75" customHeight="1">
      <c r="A321" s="39"/>
      <c r="B321" s="40"/>
      <c r="C321" s="220" t="s">
        <v>521</v>
      </c>
      <c r="D321" s="220" t="s">
        <v>139</v>
      </c>
      <c r="E321" s="221" t="s">
        <v>923</v>
      </c>
      <c r="F321" s="222" t="s">
        <v>924</v>
      </c>
      <c r="G321" s="223" t="s">
        <v>142</v>
      </c>
      <c r="H321" s="224">
        <v>65</v>
      </c>
      <c r="I321" s="225"/>
      <c r="J321" s="226">
        <f>ROUND(I321*H321,2)</f>
        <v>0</v>
      </c>
      <c r="K321" s="227"/>
      <c r="L321" s="45"/>
      <c r="M321" s="228" t="s">
        <v>1</v>
      </c>
      <c r="N321" s="229" t="s">
        <v>41</v>
      </c>
      <c r="O321" s="92"/>
      <c r="P321" s="230">
        <f>O321*H321</f>
        <v>0</v>
      </c>
      <c r="Q321" s="230">
        <v>0</v>
      </c>
      <c r="R321" s="230">
        <f>Q321*H321</f>
        <v>0</v>
      </c>
      <c r="S321" s="230">
        <v>0</v>
      </c>
      <c r="T321" s="23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143</v>
      </c>
      <c r="AT321" s="232" t="s">
        <v>139</v>
      </c>
      <c r="AU321" s="232" t="s">
        <v>86</v>
      </c>
      <c r="AY321" s="18" t="s">
        <v>137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8" t="s">
        <v>84</v>
      </c>
      <c r="BK321" s="233">
        <f>ROUND(I321*H321,2)</f>
        <v>0</v>
      </c>
      <c r="BL321" s="18" t="s">
        <v>143</v>
      </c>
      <c r="BM321" s="232" t="s">
        <v>925</v>
      </c>
    </row>
    <row r="322" s="2" customFormat="1" ht="21.75" customHeight="1">
      <c r="A322" s="39"/>
      <c r="B322" s="40"/>
      <c r="C322" s="220" t="s">
        <v>525</v>
      </c>
      <c r="D322" s="220" t="s">
        <v>139</v>
      </c>
      <c r="E322" s="221" t="s">
        <v>926</v>
      </c>
      <c r="F322" s="222" t="s">
        <v>927</v>
      </c>
      <c r="G322" s="223" t="s">
        <v>142</v>
      </c>
      <c r="H322" s="224">
        <v>67</v>
      </c>
      <c r="I322" s="225"/>
      <c r="J322" s="226">
        <f>ROUND(I322*H322,2)</f>
        <v>0</v>
      </c>
      <c r="K322" s="227"/>
      <c r="L322" s="45"/>
      <c r="M322" s="228" t="s">
        <v>1</v>
      </c>
      <c r="N322" s="229" t="s">
        <v>41</v>
      </c>
      <c r="O322" s="92"/>
      <c r="P322" s="230">
        <f>O322*H322</f>
        <v>0</v>
      </c>
      <c r="Q322" s="230">
        <v>0</v>
      </c>
      <c r="R322" s="230">
        <f>Q322*H322</f>
        <v>0</v>
      </c>
      <c r="S322" s="230">
        <v>0</v>
      </c>
      <c r="T322" s="23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2" t="s">
        <v>143</v>
      </c>
      <c r="AT322" s="232" t="s">
        <v>139</v>
      </c>
      <c r="AU322" s="232" t="s">
        <v>86</v>
      </c>
      <c r="AY322" s="18" t="s">
        <v>137</v>
      </c>
      <c r="BE322" s="233">
        <f>IF(N322="základní",J322,0)</f>
        <v>0</v>
      </c>
      <c r="BF322" s="233">
        <f>IF(N322="snížená",J322,0)</f>
        <v>0</v>
      </c>
      <c r="BG322" s="233">
        <f>IF(N322="zákl. přenesená",J322,0)</f>
        <v>0</v>
      </c>
      <c r="BH322" s="233">
        <f>IF(N322="sníž. přenesená",J322,0)</f>
        <v>0</v>
      </c>
      <c r="BI322" s="233">
        <f>IF(N322="nulová",J322,0)</f>
        <v>0</v>
      </c>
      <c r="BJ322" s="18" t="s">
        <v>84</v>
      </c>
      <c r="BK322" s="233">
        <f>ROUND(I322*H322,2)</f>
        <v>0</v>
      </c>
      <c r="BL322" s="18" t="s">
        <v>143</v>
      </c>
      <c r="BM322" s="232" t="s">
        <v>928</v>
      </c>
    </row>
    <row r="323" s="13" customFormat="1">
      <c r="A323" s="13"/>
      <c r="B323" s="234"/>
      <c r="C323" s="235"/>
      <c r="D323" s="236" t="s">
        <v>145</v>
      </c>
      <c r="E323" s="237" t="s">
        <v>1</v>
      </c>
      <c r="F323" s="238" t="s">
        <v>673</v>
      </c>
      <c r="G323" s="235"/>
      <c r="H323" s="237" t="s">
        <v>1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145</v>
      </c>
      <c r="AU323" s="244" t="s">
        <v>86</v>
      </c>
      <c r="AV323" s="13" t="s">
        <v>84</v>
      </c>
      <c r="AW323" s="13" t="s">
        <v>32</v>
      </c>
      <c r="AX323" s="13" t="s">
        <v>76</v>
      </c>
      <c r="AY323" s="244" t="s">
        <v>137</v>
      </c>
    </row>
    <row r="324" s="14" customFormat="1">
      <c r="A324" s="14"/>
      <c r="B324" s="245"/>
      <c r="C324" s="246"/>
      <c r="D324" s="236" t="s">
        <v>145</v>
      </c>
      <c r="E324" s="247" t="s">
        <v>1</v>
      </c>
      <c r="F324" s="248" t="s">
        <v>298</v>
      </c>
      <c r="G324" s="246"/>
      <c r="H324" s="249">
        <v>27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145</v>
      </c>
      <c r="AU324" s="255" t="s">
        <v>86</v>
      </c>
      <c r="AV324" s="14" t="s">
        <v>86</v>
      </c>
      <c r="AW324" s="14" t="s">
        <v>32</v>
      </c>
      <c r="AX324" s="14" t="s">
        <v>76</v>
      </c>
      <c r="AY324" s="255" t="s">
        <v>137</v>
      </c>
    </row>
    <row r="325" s="13" customFormat="1">
      <c r="A325" s="13"/>
      <c r="B325" s="234"/>
      <c r="C325" s="235"/>
      <c r="D325" s="236" t="s">
        <v>145</v>
      </c>
      <c r="E325" s="237" t="s">
        <v>1</v>
      </c>
      <c r="F325" s="238" t="s">
        <v>674</v>
      </c>
      <c r="G325" s="235"/>
      <c r="H325" s="237" t="s">
        <v>1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145</v>
      </c>
      <c r="AU325" s="244" t="s">
        <v>86</v>
      </c>
      <c r="AV325" s="13" t="s">
        <v>84</v>
      </c>
      <c r="AW325" s="13" t="s">
        <v>32</v>
      </c>
      <c r="AX325" s="13" t="s">
        <v>76</v>
      </c>
      <c r="AY325" s="244" t="s">
        <v>137</v>
      </c>
    </row>
    <row r="326" s="14" customFormat="1">
      <c r="A326" s="14"/>
      <c r="B326" s="245"/>
      <c r="C326" s="246"/>
      <c r="D326" s="236" t="s">
        <v>145</v>
      </c>
      <c r="E326" s="247" t="s">
        <v>1</v>
      </c>
      <c r="F326" s="248" t="s">
        <v>369</v>
      </c>
      <c r="G326" s="246"/>
      <c r="H326" s="249">
        <v>40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145</v>
      </c>
      <c r="AU326" s="255" t="s">
        <v>86</v>
      </c>
      <c r="AV326" s="14" t="s">
        <v>86</v>
      </c>
      <c r="AW326" s="14" t="s">
        <v>32</v>
      </c>
      <c r="AX326" s="14" t="s">
        <v>76</v>
      </c>
      <c r="AY326" s="255" t="s">
        <v>137</v>
      </c>
    </row>
    <row r="327" s="15" customFormat="1">
      <c r="A327" s="15"/>
      <c r="B327" s="256"/>
      <c r="C327" s="257"/>
      <c r="D327" s="236" t="s">
        <v>145</v>
      </c>
      <c r="E327" s="258" t="s">
        <v>1</v>
      </c>
      <c r="F327" s="259" t="s">
        <v>192</v>
      </c>
      <c r="G327" s="257"/>
      <c r="H327" s="260">
        <v>67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6" t="s">
        <v>145</v>
      </c>
      <c r="AU327" s="266" t="s">
        <v>86</v>
      </c>
      <c r="AV327" s="15" t="s">
        <v>143</v>
      </c>
      <c r="AW327" s="15" t="s">
        <v>32</v>
      </c>
      <c r="AX327" s="15" t="s">
        <v>84</v>
      </c>
      <c r="AY327" s="266" t="s">
        <v>137</v>
      </c>
    </row>
    <row r="328" s="2" customFormat="1" ht="16.5" customHeight="1">
      <c r="A328" s="39"/>
      <c r="B328" s="40"/>
      <c r="C328" s="220" t="s">
        <v>529</v>
      </c>
      <c r="D328" s="220" t="s">
        <v>139</v>
      </c>
      <c r="E328" s="221" t="s">
        <v>929</v>
      </c>
      <c r="F328" s="222" t="s">
        <v>930</v>
      </c>
      <c r="G328" s="223" t="s">
        <v>185</v>
      </c>
      <c r="H328" s="224">
        <v>7.2000000000000002</v>
      </c>
      <c r="I328" s="225"/>
      <c r="J328" s="226">
        <f>ROUND(I328*H328,2)</f>
        <v>0</v>
      </c>
      <c r="K328" s="227"/>
      <c r="L328" s="45"/>
      <c r="M328" s="228" t="s">
        <v>1</v>
      </c>
      <c r="N328" s="229" t="s">
        <v>41</v>
      </c>
      <c r="O328" s="92"/>
      <c r="P328" s="230">
        <f>O328*H328</f>
        <v>0</v>
      </c>
      <c r="Q328" s="230">
        <v>0</v>
      </c>
      <c r="R328" s="230">
        <f>Q328*H328</f>
        <v>0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143</v>
      </c>
      <c r="AT328" s="232" t="s">
        <v>139</v>
      </c>
      <c r="AU328" s="232" t="s">
        <v>86</v>
      </c>
      <c r="AY328" s="18" t="s">
        <v>137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84</v>
      </c>
      <c r="BK328" s="233">
        <f>ROUND(I328*H328,2)</f>
        <v>0</v>
      </c>
      <c r="BL328" s="18" t="s">
        <v>143</v>
      </c>
      <c r="BM328" s="232" t="s">
        <v>931</v>
      </c>
    </row>
    <row r="329" s="13" customFormat="1">
      <c r="A329" s="13"/>
      <c r="B329" s="234"/>
      <c r="C329" s="235"/>
      <c r="D329" s="236" t="s">
        <v>145</v>
      </c>
      <c r="E329" s="237" t="s">
        <v>1</v>
      </c>
      <c r="F329" s="238" t="s">
        <v>932</v>
      </c>
      <c r="G329" s="235"/>
      <c r="H329" s="237" t="s">
        <v>1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145</v>
      </c>
      <c r="AU329" s="244" t="s">
        <v>86</v>
      </c>
      <c r="AV329" s="13" t="s">
        <v>84</v>
      </c>
      <c r="AW329" s="13" t="s">
        <v>32</v>
      </c>
      <c r="AX329" s="13" t="s">
        <v>76</v>
      </c>
      <c r="AY329" s="244" t="s">
        <v>137</v>
      </c>
    </row>
    <row r="330" s="13" customFormat="1">
      <c r="A330" s="13"/>
      <c r="B330" s="234"/>
      <c r="C330" s="235"/>
      <c r="D330" s="236" t="s">
        <v>145</v>
      </c>
      <c r="E330" s="237" t="s">
        <v>1</v>
      </c>
      <c r="F330" s="238" t="s">
        <v>748</v>
      </c>
      <c r="G330" s="235"/>
      <c r="H330" s="237" t="s">
        <v>1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145</v>
      </c>
      <c r="AU330" s="244" t="s">
        <v>86</v>
      </c>
      <c r="AV330" s="13" t="s">
        <v>84</v>
      </c>
      <c r="AW330" s="13" t="s">
        <v>32</v>
      </c>
      <c r="AX330" s="13" t="s">
        <v>76</v>
      </c>
      <c r="AY330" s="244" t="s">
        <v>137</v>
      </c>
    </row>
    <row r="331" s="14" customFormat="1">
      <c r="A331" s="14"/>
      <c r="B331" s="245"/>
      <c r="C331" s="246"/>
      <c r="D331" s="236" t="s">
        <v>145</v>
      </c>
      <c r="E331" s="247" t="s">
        <v>1</v>
      </c>
      <c r="F331" s="248" t="s">
        <v>933</v>
      </c>
      <c r="G331" s="246"/>
      <c r="H331" s="249">
        <v>0.90000000000000002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145</v>
      </c>
      <c r="AU331" s="255" t="s">
        <v>86</v>
      </c>
      <c r="AV331" s="14" t="s">
        <v>86</v>
      </c>
      <c r="AW331" s="14" t="s">
        <v>32</v>
      </c>
      <c r="AX331" s="14" t="s">
        <v>76</v>
      </c>
      <c r="AY331" s="255" t="s">
        <v>137</v>
      </c>
    </row>
    <row r="332" s="13" customFormat="1">
      <c r="A332" s="13"/>
      <c r="B332" s="234"/>
      <c r="C332" s="235"/>
      <c r="D332" s="236" t="s">
        <v>145</v>
      </c>
      <c r="E332" s="237" t="s">
        <v>1</v>
      </c>
      <c r="F332" s="238" t="s">
        <v>749</v>
      </c>
      <c r="G332" s="235"/>
      <c r="H332" s="237" t="s">
        <v>1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145</v>
      </c>
      <c r="AU332" s="244" t="s">
        <v>86</v>
      </c>
      <c r="AV332" s="13" t="s">
        <v>84</v>
      </c>
      <c r="AW332" s="13" t="s">
        <v>32</v>
      </c>
      <c r="AX332" s="13" t="s">
        <v>76</v>
      </c>
      <c r="AY332" s="244" t="s">
        <v>137</v>
      </c>
    </row>
    <row r="333" s="14" customFormat="1">
      <c r="A333" s="14"/>
      <c r="B333" s="245"/>
      <c r="C333" s="246"/>
      <c r="D333" s="236" t="s">
        <v>145</v>
      </c>
      <c r="E333" s="247" t="s">
        <v>1</v>
      </c>
      <c r="F333" s="248" t="s">
        <v>934</v>
      </c>
      <c r="G333" s="246"/>
      <c r="H333" s="249">
        <v>3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145</v>
      </c>
      <c r="AU333" s="255" t="s">
        <v>86</v>
      </c>
      <c r="AV333" s="14" t="s">
        <v>86</v>
      </c>
      <c r="AW333" s="14" t="s">
        <v>32</v>
      </c>
      <c r="AX333" s="14" t="s">
        <v>76</v>
      </c>
      <c r="AY333" s="255" t="s">
        <v>137</v>
      </c>
    </row>
    <row r="334" s="13" customFormat="1">
      <c r="A334" s="13"/>
      <c r="B334" s="234"/>
      <c r="C334" s="235"/>
      <c r="D334" s="236" t="s">
        <v>145</v>
      </c>
      <c r="E334" s="237" t="s">
        <v>1</v>
      </c>
      <c r="F334" s="238" t="s">
        <v>741</v>
      </c>
      <c r="G334" s="235"/>
      <c r="H334" s="237" t="s">
        <v>1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145</v>
      </c>
      <c r="AU334" s="244" t="s">
        <v>86</v>
      </c>
      <c r="AV334" s="13" t="s">
        <v>84</v>
      </c>
      <c r="AW334" s="13" t="s">
        <v>32</v>
      </c>
      <c r="AX334" s="13" t="s">
        <v>76</v>
      </c>
      <c r="AY334" s="244" t="s">
        <v>137</v>
      </c>
    </row>
    <row r="335" s="14" customFormat="1">
      <c r="A335" s="14"/>
      <c r="B335" s="245"/>
      <c r="C335" s="246"/>
      <c r="D335" s="236" t="s">
        <v>145</v>
      </c>
      <c r="E335" s="247" t="s">
        <v>1</v>
      </c>
      <c r="F335" s="248" t="s">
        <v>935</v>
      </c>
      <c r="G335" s="246"/>
      <c r="H335" s="249">
        <v>0.29999999999999999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145</v>
      </c>
      <c r="AU335" s="255" t="s">
        <v>86</v>
      </c>
      <c r="AV335" s="14" t="s">
        <v>86</v>
      </c>
      <c r="AW335" s="14" t="s">
        <v>32</v>
      </c>
      <c r="AX335" s="14" t="s">
        <v>76</v>
      </c>
      <c r="AY335" s="255" t="s">
        <v>137</v>
      </c>
    </row>
    <row r="336" s="13" customFormat="1">
      <c r="A336" s="13"/>
      <c r="B336" s="234"/>
      <c r="C336" s="235"/>
      <c r="D336" s="236" t="s">
        <v>145</v>
      </c>
      <c r="E336" s="237" t="s">
        <v>1</v>
      </c>
      <c r="F336" s="238" t="s">
        <v>669</v>
      </c>
      <c r="G336" s="235"/>
      <c r="H336" s="237" t="s">
        <v>1</v>
      </c>
      <c r="I336" s="239"/>
      <c r="J336" s="235"/>
      <c r="K336" s="235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145</v>
      </c>
      <c r="AU336" s="244" t="s">
        <v>86</v>
      </c>
      <c r="AV336" s="13" t="s">
        <v>84</v>
      </c>
      <c r="AW336" s="13" t="s">
        <v>32</v>
      </c>
      <c r="AX336" s="13" t="s">
        <v>76</v>
      </c>
      <c r="AY336" s="244" t="s">
        <v>137</v>
      </c>
    </row>
    <row r="337" s="14" customFormat="1">
      <c r="A337" s="14"/>
      <c r="B337" s="245"/>
      <c r="C337" s="246"/>
      <c r="D337" s="236" t="s">
        <v>145</v>
      </c>
      <c r="E337" s="247" t="s">
        <v>1</v>
      </c>
      <c r="F337" s="248" t="s">
        <v>936</v>
      </c>
      <c r="G337" s="246"/>
      <c r="H337" s="249">
        <v>0.98999999999999999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5" t="s">
        <v>145</v>
      </c>
      <c r="AU337" s="255" t="s">
        <v>86</v>
      </c>
      <c r="AV337" s="14" t="s">
        <v>86</v>
      </c>
      <c r="AW337" s="14" t="s">
        <v>32</v>
      </c>
      <c r="AX337" s="14" t="s">
        <v>76</v>
      </c>
      <c r="AY337" s="255" t="s">
        <v>137</v>
      </c>
    </row>
    <row r="338" s="13" customFormat="1">
      <c r="A338" s="13"/>
      <c r="B338" s="234"/>
      <c r="C338" s="235"/>
      <c r="D338" s="236" t="s">
        <v>145</v>
      </c>
      <c r="E338" s="237" t="s">
        <v>1</v>
      </c>
      <c r="F338" s="238" t="s">
        <v>673</v>
      </c>
      <c r="G338" s="235"/>
      <c r="H338" s="237" t="s">
        <v>1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145</v>
      </c>
      <c r="AU338" s="244" t="s">
        <v>86</v>
      </c>
      <c r="AV338" s="13" t="s">
        <v>84</v>
      </c>
      <c r="AW338" s="13" t="s">
        <v>32</v>
      </c>
      <c r="AX338" s="13" t="s">
        <v>76</v>
      </c>
      <c r="AY338" s="244" t="s">
        <v>137</v>
      </c>
    </row>
    <row r="339" s="14" customFormat="1">
      <c r="A339" s="14"/>
      <c r="B339" s="245"/>
      <c r="C339" s="246"/>
      <c r="D339" s="236" t="s">
        <v>145</v>
      </c>
      <c r="E339" s="247" t="s">
        <v>1</v>
      </c>
      <c r="F339" s="248" t="s">
        <v>937</v>
      </c>
      <c r="G339" s="246"/>
      <c r="H339" s="249">
        <v>0.81000000000000005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145</v>
      </c>
      <c r="AU339" s="255" t="s">
        <v>86</v>
      </c>
      <c r="AV339" s="14" t="s">
        <v>86</v>
      </c>
      <c r="AW339" s="14" t="s">
        <v>32</v>
      </c>
      <c r="AX339" s="14" t="s">
        <v>76</v>
      </c>
      <c r="AY339" s="255" t="s">
        <v>137</v>
      </c>
    </row>
    <row r="340" s="13" customFormat="1">
      <c r="A340" s="13"/>
      <c r="B340" s="234"/>
      <c r="C340" s="235"/>
      <c r="D340" s="236" t="s">
        <v>145</v>
      </c>
      <c r="E340" s="237" t="s">
        <v>1</v>
      </c>
      <c r="F340" s="238" t="s">
        <v>674</v>
      </c>
      <c r="G340" s="235"/>
      <c r="H340" s="237" t="s">
        <v>1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145</v>
      </c>
      <c r="AU340" s="244" t="s">
        <v>86</v>
      </c>
      <c r="AV340" s="13" t="s">
        <v>84</v>
      </c>
      <c r="AW340" s="13" t="s">
        <v>32</v>
      </c>
      <c r="AX340" s="13" t="s">
        <v>76</v>
      </c>
      <c r="AY340" s="244" t="s">
        <v>137</v>
      </c>
    </row>
    <row r="341" s="14" customFormat="1">
      <c r="A341" s="14"/>
      <c r="B341" s="245"/>
      <c r="C341" s="246"/>
      <c r="D341" s="236" t="s">
        <v>145</v>
      </c>
      <c r="E341" s="247" t="s">
        <v>1</v>
      </c>
      <c r="F341" s="248" t="s">
        <v>938</v>
      </c>
      <c r="G341" s="246"/>
      <c r="H341" s="249">
        <v>1.2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145</v>
      </c>
      <c r="AU341" s="255" t="s">
        <v>86</v>
      </c>
      <c r="AV341" s="14" t="s">
        <v>86</v>
      </c>
      <c r="AW341" s="14" t="s">
        <v>32</v>
      </c>
      <c r="AX341" s="14" t="s">
        <v>76</v>
      </c>
      <c r="AY341" s="255" t="s">
        <v>137</v>
      </c>
    </row>
    <row r="342" s="15" customFormat="1">
      <c r="A342" s="15"/>
      <c r="B342" s="256"/>
      <c r="C342" s="257"/>
      <c r="D342" s="236" t="s">
        <v>145</v>
      </c>
      <c r="E342" s="258" t="s">
        <v>1</v>
      </c>
      <c r="F342" s="259" t="s">
        <v>192</v>
      </c>
      <c r="G342" s="257"/>
      <c r="H342" s="260">
        <v>7.2000000000000002</v>
      </c>
      <c r="I342" s="261"/>
      <c r="J342" s="257"/>
      <c r="K342" s="257"/>
      <c r="L342" s="262"/>
      <c r="M342" s="263"/>
      <c r="N342" s="264"/>
      <c r="O342" s="264"/>
      <c r="P342" s="264"/>
      <c r="Q342" s="264"/>
      <c r="R342" s="264"/>
      <c r="S342" s="264"/>
      <c r="T342" s="26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6" t="s">
        <v>145</v>
      </c>
      <c r="AU342" s="266" t="s">
        <v>86</v>
      </c>
      <c r="AV342" s="15" t="s">
        <v>143</v>
      </c>
      <c r="AW342" s="15" t="s">
        <v>32</v>
      </c>
      <c r="AX342" s="15" t="s">
        <v>84</v>
      </c>
      <c r="AY342" s="266" t="s">
        <v>137</v>
      </c>
    </row>
    <row r="343" s="2" customFormat="1" ht="16.5" customHeight="1">
      <c r="A343" s="39"/>
      <c r="B343" s="40"/>
      <c r="C343" s="220" t="s">
        <v>533</v>
      </c>
      <c r="D343" s="220" t="s">
        <v>139</v>
      </c>
      <c r="E343" s="221" t="s">
        <v>939</v>
      </c>
      <c r="F343" s="222" t="s">
        <v>940</v>
      </c>
      <c r="G343" s="223" t="s">
        <v>185</v>
      </c>
      <c r="H343" s="224">
        <v>5.8200000000000003</v>
      </c>
      <c r="I343" s="225"/>
      <c r="J343" s="226">
        <f>ROUND(I343*H343,2)</f>
        <v>0</v>
      </c>
      <c r="K343" s="227"/>
      <c r="L343" s="45"/>
      <c r="M343" s="228" t="s">
        <v>1</v>
      </c>
      <c r="N343" s="229" t="s">
        <v>41</v>
      </c>
      <c r="O343" s="92"/>
      <c r="P343" s="230">
        <f>O343*H343</f>
        <v>0</v>
      </c>
      <c r="Q343" s="230">
        <v>0</v>
      </c>
      <c r="R343" s="230">
        <f>Q343*H343</f>
        <v>0</v>
      </c>
      <c r="S343" s="230">
        <v>0</v>
      </c>
      <c r="T343" s="23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2" t="s">
        <v>143</v>
      </c>
      <c r="AT343" s="232" t="s">
        <v>139</v>
      </c>
      <c r="AU343" s="232" t="s">
        <v>86</v>
      </c>
      <c r="AY343" s="18" t="s">
        <v>137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8" t="s">
        <v>84</v>
      </c>
      <c r="BK343" s="233">
        <f>ROUND(I343*H343,2)</f>
        <v>0</v>
      </c>
      <c r="BL343" s="18" t="s">
        <v>143</v>
      </c>
      <c r="BM343" s="232" t="s">
        <v>941</v>
      </c>
    </row>
    <row r="344" s="13" customFormat="1">
      <c r="A344" s="13"/>
      <c r="B344" s="234"/>
      <c r="C344" s="235"/>
      <c r="D344" s="236" t="s">
        <v>145</v>
      </c>
      <c r="E344" s="237" t="s">
        <v>1</v>
      </c>
      <c r="F344" s="238" t="s">
        <v>942</v>
      </c>
      <c r="G344" s="235"/>
      <c r="H344" s="237" t="s">
        <v>1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145</v>
      </c>
      <c r="AU344" s="244" t="s">
        <v>86</v>
      </c>
      <c r="AV344" s="13" t="s">
        <v>84</v>
      </c>
      <c r="AW344" s="13" t="s">
        <v>32</v>
      </c>
      <c r="AX344" s="13" t="s">
        <v>76</v>
      </c>
      <c r="AY344" s="244" t="s">
        <v>137</v>
      </c>
    </row>
    <row r="345" s="13" customFormat="1">
      <c r="A345" s="13"/>
      <c r="B345" s="234"/>
      <c r="C345" s="235"/>
      <c r="D345" s="236" t="s">
        <v>145</v>
      </c>
      <c r="E345" s="237" t="s">
        <v>1</v>
      </c>
      <c r="F345" s="238" t="s">
        <v>678</v>
      </c>
      <c r="G345" s="235"/>
      <c r="H345" s="237" t="s">
        <v>1</v>
      </c>
      <c r="I345" s="239"/>
      <c r="J345" s="235"/>
      <c r="K345" s="235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145</v>
      </c>
      <c r="AU345" s="244" t="s">
        <v>86</v>
      </c>
      <c r="AV345" s="13" t="s">
        <v>84</v>
      </c>
      <c r="AW345" s="13" t="s">
        <v>32</v>
      </c>
      <c r="AX345" s="13" t="s">
        <v>76</v>
      </c>
      <c r="AY345" s="244" t="s">
        <v>137</v>
      </c>
    </row>
    <row r="346" s="14" customFormat="1">
      <c r="A346" s="14"/>
      <c r="B346" s="245"/>
      <c r="C346" s="246"/>
      <c r="D346" s="236" t="s">
        <v>145</v>
      </c>
      <c r="E346" s="247" t="s">
        <v>1</v>
      </c>
      <c r="F346" s="248" t="s">
        <v>943</v>
      </c>
      <c r="G346" s="246"/>
      <c r="H346" s="249">
        <v>4.5199999999999996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5" t="s">
        <v>145</v>
      </c>
      <c r="AU346" s="255" t="s">
        <v>86</v>
      </c>
      <c r="AV346" s="14" t="s">
        <v>86</v>
      </c>
      <c r="AW346" s="14" t="s">
        <v>32</v>
      </c>
      <c r="AX346" s="14" t="s">
        <v>76</v>
      </c>
      <c r="AY346" s="255" t="s">
        <v>137</v>
      </c>
    </row>
    <row r="347" s="13" customFormat="1">
      <c r="A347" s="13"/>
      <c r="B347" s="234"/>
      <c r="C347" s="235"/>
      <c r="D347" s="236" t="s">
        <v>145</v>
      </c>
      <c r="E347" s="237" t="s">
        <v>1</v>
      </c>
      <c r="F347" s="238" t="s">
        <v>680</v>
      </c>
      <c r="G347" s="235"/>
      <c r="H347" s="237" t="s">
        <v>1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145</v>
      </c>
      <c r="AU347" s="244" t="s">
        <v>86</v>
      </c>
      <c r="AV347" s="13" t="s">
        <v>84</v>
      </c>
      <c r="AW347" s="13" t="s">
        <v>32</v>
      </c>
      <c r="AX347" s="13" t="s">
        <v>76</v>
      </c>
      <c r="AY347" s="244" t="s">
        <v>137</v>
      </c>
    </row>
    <row r="348" s="14" customFormat="1">
      <c r="A348" s="14"/>
      <c r="B348" s="245"/>
      <c r="C348" s="246"/>
      <c r="D348" s="236" t="s">
        <v>145</v>
      </c>
      <c r="E348" s="247" t="s">
        <v>1</v>
      </c>
      <c r="F348" s="248" t="s">
        <v>944</v>
      </c>
      <c r="G348" s="246"/>
      <c r="H348" s="249">
        <v>1.3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145</v>
      </c>
      <c r="AU348" s="255" t="s">
        <v>86</v>
      </c>
      <c r="AV348" s="14" t="s">
        <v>86</v>
      </c>
      <c r="AW348" s="14" t="s">
        <v>32</v>
      </c>
      <c r="AX348" s="14" t="s">
        <v>76</v>
      </c>
      <c r="AY348" s="255" t="s">
        <v>137</v>
      </c>
    </row>
    <row r="349" s="15" customFormat="1">
      <c r="A349" s="15"/>
      <c r="B349" s="256"/>
      <c r="C349" s="257"/>
      <c r="D349" s="236" t="s">
        <v>145</v>
      </c>
      <c r="E349" s="258" t="s">
        <v>1</v>
      </c>
      <c r="F349" s="259" t="s">
        <v>192</v>
      </c>
      <c r="G349" s="257"/>
      <c r="H349" s="260">
        <v>5.8200000000000003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6" t="s">
        <v>145</v>
      </c>
      <c r="AU349" s="266" t="s">
        <v>86</v>
      </c>
      <c r="AV349" s="15" t="s">
        <v>143</v>
      </c>
      <c r="AW349" s="15" t="s">
        <v>32</v>
      </c>
      <c r="AX349" s="15" t="s">
        <v>84</v>
      </c>
      <c r="AY349" s="266" t="s">
        <v>137</v>
      </c>
    </row>
    <row r="350" s="2" customFormat="1" ht="21.75" customHeight="1">
      <c r="A350" s="39"/>
      <c r="B350" s="40"/>
      <c r="C350" s="220" t="s">
        <v>537</v>
      </c>
      <c r="D350" s="220" t="s">
        <v>139</v>
      </c>
      <c r="E350" s="221" t="s">
        <v>945</v>
      </c>
      <c r="F350" s="222" t="s">
        <v>946</v>
      </c>
      <c r="G350" s="223" t="s">
        <v>185</v>
      </c>
      <c r="H350" s="224">
        <v>13.02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41</v>
      </c>
      <c r="O350" s="92"/>
      <c r="P350" s="230">
        <f>O350*H350</f>
        <v>0</v>
      </c>
      <c r="Q350" s="230">
        <v>0</v>
      </c>
      <c r="R350" s="230">
        <f>Q350*H350</f>
        <v>0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143</v>
      </c>
      <c r="AT350" s="232" t="s">
        <v>139</v>
      </c>
      <c r="AU350" s="232" t="s">
        <v>86</v>
      </c>
      <c r="AY350" s="18" t="s">
        <v>137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84</v>
      </c>
      <c r="BK350" s="233">
        <f>ROUND(I350*H350,2)</f>
        <v>0</v>
      </c>
      <c r="BL350" s="18" t="s">
        <v>143</v>
      </c>
      <c r="BM350" s="232" t="s">
        <v>947</v>
      </c>
    </row>
    <row r="351" s="14" customFormat="1">
      <c r="A351" s="14"/>
      <c r="B351" s="245"/>
      <c r="C351" s="246"/>
      <c r="D351" s="236" t="s">
        <v>145</v>
      </c>
      <c r="E351" s="247" t="s">
        <v>1</v>
      </c>
      <c r="F351" s="248" t="s">
        <v>948</v>
      </c>
      <c r="G351" s="246"/>
      <c r="H351" s="249">
        <v>13.02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145</v>
      </c>
      <c r="AU351" s="255" t="s">
        <v>86</v>
      </c>
      <c r="AV351" s="14" t="s">
        <v>86</v>
      </c>
      <c r="AW351" s="14" t="s">
        <v>32</v>
      </c>
      <c r="AX351" s="14" t="s">
        <v>84</v>
      </c>
      <c r="AY351" s="255" t="s">
        <v>137</v>
      </c>
    </row>
    <row r="352" s="2" customFormat="1" ht="24.15" customHeight="1">
      <c r="A352" s="39"/>
      <c r="B352" s="40"/>
      <c r="C352" s="220" t="s">
        <v>541</v>
      </c>
      <c r="D352" s="220" t="s">
        <v>139</v>
      </c>
      <c r="E352" s="221" t="s">
        <v>949</v>
      </c>
      <c r="F352" s="222" t="s">
        <v>950</v>
      </c>
      <c r="G352" s="223" t="s">
        <v>185</v>
      </c>
      <c r="H352" s="224">
        <v>52.079999999999998</v>
      </c>
      <c r="I352" s="225"/>
      <c r="J352" s="226">
        <f>ROUND(I352*H352,2)</f>
        <v>0</v>
      </c>
      <c r="K352" s="227"/>
      <c r="L352" s="45"/>
      <c r="M352" s="228" t="s">
        <v>1</v>
      </c>
      <c r="N352" s="229" t="s">
        <v>41</v>
      </c>
      <c r="O352" s="92"/>
      <c r="P352" s="230">
        <f>O352*H352</f>
        <v>0</v>
      </c>
      <c r="Q352" s="230">
        <v>0</v>
      </c>
      <c r="R352" s="230">
        <f>Q352*H352</f>
        <v>0</v>
      </c>
      <c r="S352" s="230">
        <v>0</v>
      </c>
      <c r="T352" s="23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2" t="s">
        <v>143</v>
      </c>
      <c r="AT352" s="232" t="s">
        <v>139</v>
      </c>
      <c r="AU352" s="232" t="s">
        <v>86</v>
      </c>
      <c r="AY352" s="18" t="s">
        <v>137</v>
      </c>
      <c r="BE352" s="233">
        <f>IF(N352="základní",J352,0)</f>
        <v>0</v>
      </c>
      <c r="BF352" s="233">
        <f>IF(N352="snížená",J352,0)</f>
        <v>0</v>
      </c>
      <c r="BG352" s="233">
        <f>IF(N352="zákl. přenesená",J352,0)</f>
        <v>0</v>
      </c>
      <c r="BH352" s="233">
        <f>IF(N352="sníž. přenesená",J352,0)</f>
        <v>0</v>
      </c>
      <c r="BI352" s="233">
        <f>IF(N352="nulová",J352,0)</f>
        <v>0</v>
      </c>
      <c r="BJ352" s="18" t="s">
        <v>84</v>
      </c>
      <c r="BK352" s="233">
        <f>ROUND(I352*H352,2)</f>
        <v>0</v>
      </c>
      <c r="BL352" s="18" t="s">
        <v>143</v>
      </c>
      <c r="BM352" s="232" t="s">
        <v>951</v>
      </c>
    </row>
    <row r="353" s="14" customFormat="1">
      <c r="A353" s="14"/>
      <c r="B353" s="245"/>
      <c r="C353" s="246"/>
      <c r="D353" s="236" t="s">
        <v>145</v>
      </c>
      <c r="E353" s="247" t="s">
        <v>1</v>
      </c>
      <c r="F353" s="248" t="s">
        <v>952</v>
      </c>
      <c r="G353" s="246"/>
      <c r="H353" s="249">
        <v>52.079999999999998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145</v>
      </c>
      <c r="AU353" s="255" t="s">
        <v>86</v>
      </c>
      <c r="AV353" s="14" t="s">
        <v>86</v>
      </c>
      <c r="AW353" s="14" t="s">
        <v>32</v>
      </c>
      <c r="AX353" s="14" t="s">
        <v>84</v>
      </c>
      <c r="AY353" s="255" t="s">
        <v>137</v>
      </c>
    </row>
    <row r="354" s="2" customFormat="1" ht="16.5" customHeight="1">
      <c r="A354" s="39"/>
      <c r="B354" s="40"/>
      <c r="C354" s="278" t="s">
        <v>545</v>
      </c>
      <c r="D354" s="278" t="s">
        <v>346</v>
      </c>
      <c r="E354" s="279" t="s">
        <v>953</v>
      </c>
      <c r="F354" s="280" t="s">
        <v>954</v>
      </c>
      <c r="G354" s="281" t="s">
        <v>156</v>
      </c>
      <c r="H354" s="282">
        <v>15</v>
      </c>
      <c r="I354" s="283"/>
      <c r="J354" s="284">
        <f>ROUND(I354*H354,2)</f>
        <v>0</v>
      </c>
      <c r="K354" s="285"/>
      <c r="L354" s="286"/>
      <c r="M354" s="287" t="s">
        <v>1</v>
      </c>
      <c r="N354" s="288" t="s">
        <v>41</v>
      </c>
      <c r="O354" s="92"/>
      <c r="P354" s="230">
        <f>O354*H354</f>
        <v>0</v>
      </c>
      <c r="Q354" s="230">
        <v>0</v>
      </c>
      <c r="R354" s="230">
        <f>Q354*H354</f>
        <v>0</v>
      </c>
      <c r="S354" s="230">
        <v>0</v>
      </c>
      <c r="T354" s="23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2" t="s">
        <v>182</v>
      </c>
      <c r="AT354" s="232" t="s">
        <v>346</v>
      </c>
      <c r="AU354" s="232" t="s">
        <v>86</v>
      </c>
      <c r="AY354" s="18" t="s">
        <v>137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8" t="s">
        <v>84</v>
      </c>
      <c r="BK354" s="233">
        <f>ROUND(I354*H354,2)</f>
        <v>0</v>
      </c>
      <c r="BL354" s="18" t="s">
        <v>143</v>
      </c>
      <c r="BM354" s="232" t="s">
        <v>955</v>
      </c>
    </row>
    <row r="355" s="2" customFormat="1" ht="16.5" customHeight="1">
      <c r="A355" s="39"/>
      <c r="B355" s="40"/>
      <c r="C355" s="278" t="s">
        <v>551</v>
      </c>
      <c r="D355" s="278" t="s">
        <v>346</v>
      </c>
      <c r="E355" s="279" t="s">
        <v>956</v>
      </c>
      <c r="F355" s="280" t="s">
        <v>957</v>
      </c>
      <c r="G355" s="281" t="s">
        <v>156</v>
      </c>
      <c r="H355" s="282">
        <v>15</v>
      </c>
      <c r="I355" s="283"/>
      <c r="J355" s="284">
        <f>ROUND(I355*H355,2)</f>
        <v>0</v>
      </c>
      <c r="K355" s="285"/>
      <c r="L355" s="286"/>
      <c r="M355" s="287" t="s">
        <v>1</v>
      </c>
      <c r="N355" s="288" t="s">
        <v>41</v>
      </c>
      <c r="O355" s="92"/>
      <c r="P355" s="230">
        <f>O355*H355</f>
        <v>0</v>
      </c>
      <c r="Q355" s="230">
        <v>0</v>
      </c>
      <c r="R355" s="230">
        <f>Q355*H355</f>
        <v>0</v>
      </c>
      <c r="S355" s="230">
        <v>0</v>
      </c>
      <c r="T355" s="23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182</v>
      </c>
      <c r="AT355" s="232" t="s">
        <v>346</v>
      </c>
      <c r="AU355" s="232" t="s">
        <v>86</v>
      </c>
      <c r="AY355" s="18" t="s">
        <v>137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8" t="s">
        <v>84</v>
      </c>
      <c r="BK355" s="233">
        <f>ROUND(I355*H355,2)</f>
        <v>0</v>
      </c>
      <c r="BL355" s="18" t="s">
        <v>143</v>
      </c>
      <c r="BM355" s="232" t="s">
        <v>958</v>
      </c>
    </row>
    <row r="356" s="2" customFormat="1" ht="21.75" customHeight="1">
      <c r="A356" s="39"/>
      <c r="B356" s="40"/>
      <c r="C356" s="278" t="s">
        <v>557</v>
      </c>
      <c r="D356" s="278" t="s">
        <v>346</v>
      </c>
      <c r="E356" s="279" t="s">
        <v>959</v>
      </c>
      <c r="F356" s="280" t="s">
        <v>960</v>
      </c>
      <c r="G356" s="281" t="s">
        <v>156</v>
      </c>
      <c r="H356" s="282">
        <v>9</v>
      </c>
      <c r="I356" s="283"/>
      <c r="J356" s="284">
        <f>ROUND(I356*H356,2)</f>
        <v>0</v>
      </c>
      <c r="K356" s="285"/>
      <c r="L356" s="286"/>
      <c r="M356" s="287" t="s">
        <v>1</v>
      </c>
      <c r="N356" s="288" t="s">
        <v>41</v>
      </c>
      <c r="O356" s="92"/>
      <c r="P356" s="230">
        <f>O356*H356</f>
        <v>0</v>
      </c>
      <c r="Q356" s="230">
        <v>0</v>
      </c>
      <c r="R356" s="230">
        <f>Q356*H356</f>
        <v>0</v>
      </c>
      <c r="S356" s="230">
        <v>0</v>
      </c>
      <c r="T356" s="23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2" t="s">
        <v>182</v>
      </c>
      <c r="AT356" s="232" t="s">
        <v>346</v>
      </c>
      <c r="AU356" s="232" t="s">
        <v>86</v>
      </c>
      <c r="AY356" s="18" t="s">
        <v>137</v>
      </c>
      <c r="BE356" s="233">
        <f>IF(N356="základní",J356,0)</f>
        <v>0</v>
      </c>
      <c r="BF356" s="233">
        <f>IF(N356="snížená",J356,0)</f>
        <v>0</v>
      </c>
      <c r="BG356" s="233">
        <f>IF(N356="zákl. přenesená",J356,0)</f>
        <v>0</v>
      </c>
      <c r="BH356" s="233">
        <f>IF(N356="sníž. přenesená",J356,0)</f>
        <v>0</v>
      </c>
      <c r="BI356" s="233">
        <f>IF(N356="nulová",J356,0)</f>
        <v>0</v>
      </c>
      <c r="BJ356" s="18" t="s">
        <v>84</v>
      </c>
      <c r="BK356" s="233">
        <f>ROUND(I356*H356,2)</f>
        <v>0</v>
      </c>
      <c r="BL356" s="18" t="s">
        <v>143</v>
      </c>
      <c r="BM356" s="232" t="s">
        <v>961</v>
      </c>
    </row>
    <row r="357" s="2" customFormat="1" ht="16.5" customHeight="1">
      <c r="A357" s="39"/>
      <c r="B357" s="40"/>
      <c r="C357" s="278" t="s">
        <v>561</v>
      </c>
      <c r="D357" s="278" t="s">
        <v>346</v>
      </c>
      <c r="E357" s="279" t="s">
        <v>962</v>
      </c>
      <c r="F357" s="280" t="s">
        <v>963</v>
      </c>
      <c r="G357" s="281" t="s">
        <v>156</v>
      </c>
      <c r="H357" s="282">
        <v>7</v>
      </c>
      <c r="I357" s="283"/>
      <c r="J357" s="284">
        <f>ROUND(I357*H357,2)</f>
        <v>0</v>
      </c>
      <c r="K357" s="285"/>
      <c r="L357" s="286"/>
      <c r="M357" s="287" t="s">
        <v>1</v>
      </c>
      <c r="N357" s="288" t="s">
        <v>41</v>
      </c>
      <c r="O357" s="92"/>
      <c r="P357" s="230">
        <f>O357*H357</f>
        <v>0</v>
      </c>
      <c r="Q357" s="230">
        <v>0</v>
      </c>
      <c r="R357" s="230">
        <f>Q357*H357</f>
        <v>0</v>
      </c>
      <c r="S357" s="230">
        <v>0</v>
      </c>
      <c r="T357" s="231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2" t="s">
        <v>182</v>
      </c>
      <c r="AT357" s="232" t="s">
        <v>346</v>
      </c>
      <c r="AU357" s="232" t="s">
        <v>86</v>
      </c>
      <c r="AY357" s="18" t="s">
        <v>137</v>
      </c>
      <c r="BE357" s="233">
        <f>IF(N357="základní",J357,0)</f>
        <v>0</v>
      </c>
      <c r="BF357" s="233">
        <f>IF(N357="snížená",J357,0)</f>
        <v>0</v>
      </c>
      <c r="BG357" s="233">
        <f>IF(N357="zákl. přenesená",J357,0)</f>
        <v>0</v>
      </c>
      <c r="BH357" s="233">
        <f>IF(N357="sníž. přenesená",J357,0)</f>
        <v>0</v>
      </c>
      <c r="BI357" s="233">
        <f>IF(N357="nulová",J357,0)</f>
        <v>0</v>
      </c>
      <c r="BJ357" s="18" t="s">
        <v>84</v>
      </c>
      <c r="BK357" s="233">
        <f>ROUND(I357*H357,2)</f>
        <v>0</v>
      </c>
      <c r="BL357" s="18" t="s">
        <v>143</v>
      </c>
      <c r="BM357" s="232" t="s">
        <v>964</v>
      </c>
    </row>
    <row r="358" s="2" customFormat="1" ht="16.5" customHeight="1">
      <c r="A358" s="39"/>
      <c r="B358" s="40"/>
      <c r="C358" s="278" t="s">
        <v>568</v>
      </c>
      <c r="D358" s="278" t="s">
        <v>346</v>
      </c>
      <c r="E358" s="279" t="s">
        <v>965</v>
      </c>
      <c r="F358" s="280" t="s">
        <v>966</v>
      </c>
      <c r="G358" s="281" t="s">
        <v>156</v>
      </c>
      <c r="H358" s="282">
        <v>74</v>
      </c>
      <c r="I358" s="283"/>
      <c r="J358" s="284">
        <f>ROUND(I358*H358,2)</f>
        <v>0</v>
      </c>
      <c r="K358" s="285"/>
      <c r="L358" s="286"/>
      <c r="M358" s="287" t="s">
        <v>1</v>
      </c>
      <c r="N358" s="288" t="s">
        <v>41</v>
      </c>
      <c r="O358" s="92"/>
      <c r="P358" s="230">
        <f>O358*H358</f>
        <v>0</v>
      </c>
      <c r="Q358" s="230">
        <v>0</v>
      </c>
      <c r="R358" s="230">
        <f>Q358*H358</f>
        <v>0</v>
      </c>
      <c r="S358" s="230">
        <v>0</v>
      </c>
      <c r="T358" s="23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2" t="s">
        <v>182</v>
      </c>
      <c r="AT358" s="232" t="s">
        <v>346</v>
      </c>
      <c r="AU358" s="232" t="s">
        <v>86</v>
      </c>
      <c r="AY358" s="18" t="s">
        <v>137</v>
      </c>
      <c r="BE358" s="233">
        <f>IF(N358="základní",J358,0)</f>
        <v>0</v>
      </c>
      <c r="BF358" s="233">
        <f>IF(N358="snížená",J358,0)</f>
        <v>0</v>
      </c>
      <c r="BG358" s="233">
        <f>IF(N358="zákl. přenesená",J358,0)</f>
        <v>0</v>
      </c>
      <c r="BH358" s="233">
        <f>IF(N358="sníž. přenesená",J358,0)</f>
        <v>0</v>
      </c>
      <c r="BI358" s="233">
        <f>IF(N358="nulová",J358,0)</f>
        <v>0</v>
      </c>
      <c r="BJ358" s="18" t="s">
        <v>84</v>
      </c>
      <c r="BK358" s="233">
        <f>ROUND(I358*H358,2)</f>
        <v>0</v>
      </c>
      <c r="BL358" s="18" t="s">
        <v>143</v>
      </c>
      <c r="BM358" s="232" t="s">
        <v>967</v>
      </c>
    </row>
    <row r="359" s="2" customFormat="1" ht="21.75" customHeight="1">
      <c r="A359" s="39"/>
      <c r="B359" s="40"/>
      <c r="C359" s="278" t="s">
        <v>573</v>
      </c>
      <c r="D359" s="278" t="s">
        <v>346</v>
      </c>
      <c r="E359" s="279" t="s">
        <v>968</v>
      </c>
      <c r="F359" s="280" t="s">
        <v>969</v>
      </c>
      <c r="G359" s="281" t="s">
        <v>156</v>
      </c>
      <c r="H359" s="282">
        <v>15</v>
      </c>
      <c r="I359" s="283"/>
      <c r="J359" s="284">
        <f>ROUND(I359*H359,2)</f>
        <v>0</v>
      </c>
      <c r="K359" s="285"/>
      <c r="L359" s="286"/>
      <c r="M359" s="287" t="s">
        <v>1</v>
      </c>
      <c r="N359" s="288" t="s">
        <v>41</v>
      </c>
      <c r="O359" s="92"/>
      <c r="P359" s="230">
        <f>O359*H359</f>
        <v>0</v>
      </c>
      <c r="Q359" s="230">
        <v>0</v>
      </c>
      <c r="R359" s="230">
        <f>Q359*H359</f>
        <v>0</v>
      </c>
      <c r="S359" s="230">
        <v>0</v>
      </c>
      <c r="T359" s="23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182</v>
      </c>
      <c r="AT359" s="232" t="s">
        <v>346</v>
      </c>
      <c r="AU359" s="232" t="s">
        <v>86</v>
      </c>
      <c r="AY359" s="18" t="s">
        <v>137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8" t="s">
        <v>84</v>
      </c>
      <c r="BK359" s="233">
        <f>ROUND(I359*H359,2)</f>
        <v>0</v>
      </c>
      <c r="BL359" s="18" t="s">
        <v>143</v>
      </c>
      <c r="BM359" s="232" t="s">
        <v>970</v>
      </c>
    </row>
    <row r="360" s="2" customFormat="1" ht="16.5" customHeight="1">
      <c r="A360" s="39"/>
      <c r="B360" s="40"/>
      <c r="C360" s="278" t="s">
        <v>577</v>
      </c>
      <c r="D360" s="278" t="s">
        <v>346</v>
      </c>
      <c r="E360" s="279" t="s">
        <v>971</v>
      </c>
      <c r="F360" s="280" t="s">
        <v>972</v>
      </c>
      <c r="G360" s="281" t="s">
        <v>156</v>
      </c>
      <c r="H360" s="282">
        <v>30</v>
      </c>
      <c r="I360" s="283"/>
      <c r="J360" s="284">
        <f>ROUND(I360*H360,2)</f>
        <v>0</v>
      </c>
      <c r="K360" s="285"/>
      <c r="L360" s="286"/>
      <c r="M360" s="287" t="s">
        <v>1</v>
      </c>
      <c r="N360" s="288" t="s">
        <v>41</v>
      </c>
      <c r="O360" s="92"/>
      <c r="P360" s="230">
        <f>O360*H360</f>
        <v>0</v>
      </c>
      <c r="Q360" s="230">
        <v>0</v>
      </c>
      <c r="R360" s="230">
        <f>Q360*H360</f>
        <v>0</v>
      </c>
      <c r="S360" s="230">
        <v>0</v>
      </c>
      <c r="T360" s="231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2" t="s">
        <v>182</v>
      </c>
      <c r="AT360" s="232" t="s">
        <v>346</v>
      </c>
      <c r="AU360" s="232" t="s">
        <v>86</v>
      </c>
      <c r="AY360" s="18" t="s">
        <v>137</v>
      </c>
      <c r="BE360" s="233">
        <f>IF(N360="základní",J360,0)</f>
        <v>0</v>
      </c>
      <c r="BF360" s="233">
        <f>IF(N360="snížená",J360,0)</f>
        <v>0</v>
      </c>
      <c r="BG360" s="233">
        <f>IF(N360="zákl. přenesená",J360,0)</f>
        <v>0</v>
      </c>
      <c r="BH360" s="233">
        <f>IF(N360="sníž. přenesená",J360,0)</f>
        <v>0</v>
      </c>
      <c r="BI360" s="233">
        <f>IF(N360="nulová",J360,0)</f>
        <v>0</v>
      </c>
      <c r="BJ360" s="18" t="s">
        <v>84</v>
      </c>
      <c r="BK360" s="233">
        <f>ROUND(I360*H360,2)</f>
        <v>0</v>
      </c>
      <c r="BL360" s="18" t="s">
        <v>143</v>
      </c>
      <c r="BM360" s="232" t="s">
        <v>973</v>
      </c>
    </row>
    <row r="361" s="2" customFormat="1" ht="16.5" customHeight="1">
      <c r="A361" s="39"/>
      <c r="B361" s="40"/>
      <c r="C361" s="278" t="s">
        <v>582</v>
      </c>
      <c r="D361" s="278" t="s">
        <v>346</v>
      </c>
      <c r="E361" s="279" t="s">
        <v>974</v>
      </c>
      <c r="F361" s="280" t="s">
        <v>975</v>
      </c>
      <c r="G361" s="281" t="s">
        <v>156</v>
      </c>
      <c r="H361" s="282">
        <v>20</v>
      </c>
      <c r="I361" s="283"/>
      <c r="J361" s="284">
        <f>ROUND(I361*H361,2)</f>
        <v>0</v>
      </c>
      <c r="K361" s="285"/>
      <c r="L361" s="286"/>
      <c r="M361" s="287" t="s">
        <v>1</v>
      </c>
      <c r="N361" s="288" t="s">
        <v>41</v>
      </c>
      <c r="O361" s="92"/>
      <c r="P361" s="230">
        <f>O361*H361</f>
        <v>0</v>
      </c>
      <c r="Q361" s="230">
        <v>0</v>
      </c>
      <c r="R361" s="230">
        <f>Q361*H361</f>
        <v>0</v>
      </c>
      <c r="S361" s="230">
        <v>0</v>
      </c>
      <c r="T361" s="23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2" t="s">
        <v>182</v>
      </c>
      <c r="AT361" s="232" t="s">
        <v>346</v>
      </c>
      <c r="AU361" s="232" t="s">
        <v>86</v>
      </c>
      <c r="AY361" s="18" t="s">
        <v>137</v>
      </c>
      <c r="BE361" s="233">
        <f>IF(N361="základní",J361,0)</f>
        <v>0</v>
      </c>
      <c r="BF361" s="233">
        <f>IF(N361="snížená",J361,0)</f>
        <v>0</v>
      </c>
      <c r="BG361" s="233">
        <f>IF(N361="zákl. přenesená",J361,0)</f>
        <v>0</v>
      </c>
      <c r="BH361" s="233">
        <f>IF(N361="sníž. přenesená",J361,0)</f>
        <v>0</v>
      </c>
      <c r="BI361" s="233">
        <f>IF(N361="nulová",J361,0)</f>
        <v>0</v>
      </c>
      <c r="BJ361" s="18" t="s">
        <v>84</v>
      </c>
      <c r="BK361" s="233">
        <f>ROUND(I361*H361,2)</f>
        <v>0</v>
      </c>
      <c r="BL361" s="18" t="s">
        <v>143</v>
      </c>
      <c r="BM361" s="232" t="s">
        <v>976</v>
      </c>
    </row>
    <row r="362" s="2" customFormat="1" ht="16.5" customHeight="1">
      <c r="A362" s="39"/>
      <c r="B362" s="40"/>
      <c r="C362" s="278" t="s">
        <v>588</v>
      </c>
      <c r="D362" s="278" t="s">
        <v>346</v>
      </c>
      <c r="E362" s="279" t="s">
        <v>977</v>
      </c>
      <c r="F362" s="280" t="s">
        <v>978</v>
      </c>
      <c r="G362" s="281" t="s">
        <v>156</v>
      </c>
      <c r="H362" s="282">
        <v>20</v>
      </c>
      <c r="I362" s="283"/>
      <c r="J362" s="284">
        <f>ROUND(I362*H362,2)</f>
        <v>0</v>
      </c>
      <c r="K362" s="285"/>
      <c r="L362" s="286"/>
      <c r="M362" s="287" t="s">
        <v>1</v>
      </c>
      <c r="N362" s="288" t="s">
        <v>41</v>
      </c>
      <c r="O362" s="92"/>
      <c r="P362" s="230">
        <f>O362*H362</f>
        <v>0</v>
      </c>
      <c r="Q362" s="230">
        <v>0</v>
      </c>
      <c r="R362" s="230">
        <f>Q362*H362</f>
        <v>0</v>
      </c>
      <c r="S362" s="230">
        <v>0</v>
      </c>
      <c r="T362" s="231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2" t="s">
        <v>182</v>
      </c>
      <c r="AT362" s="232" t="s">
        <v>346</v>
      </c>
      <c r="AU362" s="232" t="s">
        <v>86</v>
      </c>
      <c r="AY362" s="18" t="s">
        <v>137</v>
      </c>
      <c r="BE362" s="233">
        <f>IF(N362="základní",J362,0)</f>
        <v>0</v>
      </c>
      <c r="BF362" s="233">
        <f>IF(N362="snížená",J362,0)</f>
        <v>0</v>
      </c>
      <c r="BG362" s="233">
        <f>IF(N362="zákl. přenesená",J362,0)</f>
        <v>0</v>
      </c>
      <c r="BH362" s="233">
        <f>IF(N362="sníž. přenesená",J362,0)</f>
        <v>0</v>
      </c>
      <c r="BI362" s="233">
        <f>IF(N362="nulová",J362,0)</f>
        <v>0</v>
      </c>
      <c r="BJ362" s="18" t="s">
        <v>84</v>
      </c>
      <c r="BK362" s="233">
        <f>ROUND(I362*H362,2)</f>
        <v>0</v>
      </c>
      <c r="BL362" s="18" t="s">
        <v>143</v>
      </c>
      <c r="BM362" s="232" t="s">
        <v>979</v>
      </c>
    </row>
    <row r="363" s="2" customFormat="1" ht="21.75" customHeight="1">
      <c r="A363" s="39"/>
      <c r="B363" s="40"/>
      <c r="C363" s="278" t="s">
        <v>596</v>
      </c>
      <c r="D363" s="278" t="s">
        <v>346</v>
      </c>
      <c r="E363" s="279" t="s">
        <v>980</v>
      </c>
      <c r="F363" s="280" t="s">
        <v>981</v>
      </c>
      <c r="G363" s="281" t="s">
        <v>156</v>
      </c>
      <c r="H363" s="282">
        <v>15</v>
      </c>
      <c r="I363" s="283"/>
      <c r="J363" s="284">
        <f>ROUND(I363*H363,2)</f>
        <v>0</v>
      </c>
      <c r="K363" s="285"/>
      <c r="L363" s="286"/>
      <c r="M363" s="287" t="s">
        <v>1</v>
      </c>
      <c r="N363" s="288" t="s">
        <v>41</v>
      </c>
      <c r="O363" s="92"/>
      <c r="P363" s="230">
        <f>O363*H363</f>
        <v>0</v>
      </c>
      <c r="Q363" s="230">
        <v>0</v>
      </c>
      <c r="R363" s="230">
        <f>Q363*H363</f>
        <v>0</v>
      </c>
      <c r="S363" s="230">
        <v>0</v>
      </c>
      <c r="T363" s="23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2" t="s">
        <v>182</v>
      </c>
      <c r="AT363" s="232" t="s">
        <v>346</v>
      </c>
      <c r="AU363" s="232" t="s">
        <v>86</v>
      </c>
      <c r="AY363" s="18" t="s">
        <v>137</v>
      </c>
      <c r="BE363" s="233">
        <f>IF(N363="základní",J363,0)</f>
        <v>0</v>
      </c>
      <c r="BF363" s="233">
        <f>IF(N363="snížená",J363,0)</f>
        <v>0</v>
      </c>
      <c r="BG363" s="233">
        <f>IF(N363="zákl. přenesená",J363,0)</f>
        <v>0</v>
      </c>
      <c r="BH363" s="233">
        <f>IF(N363="sníž. přenesená",J363,0)</f>
        <v>0</v>
      </c>
      <c r="BI363" s="233">
        <f>IF(N363="nulová",J363,0)</f>
        <v>0</v>
      </c>
      <c r="BJ363" s="18" t="s">
        <v>84</v>
      </c>
      <c r="BK363" s="233">
        <f>ROUND(I363*H363,2)</f>
        <v>0</v>
      </c>
      <c r="BL363" s="18" t="s">
        <v>143</v>
      </c>
      <c r="BM363" s="232" t="s">
        <v>982</v>
      </c>
    </row>
    <row r="364" s="2" customFormat="1" ht="16.5" customHeight="1">
      <c r="A364" s="39"/>
      <c r="B364" s="40"/>
      <c r="C364" s="278" t="s">
        <v>601</v>
      </c>
      <c r="D364" s="278" t="s">
        <v>346</v>
      </c>
      <c r="E364" s="279" t="s">
        <v>983</v>
      </c>
      <c r="F364" s="280" t="s">
        <v>984</v>
      </c>
      <c r="G364" s="281" t="s">
        <v>156</v>
      </c>
      <c r="H364" s="282">
        <v>30</v>
      </c>
      <c r="I364" s="283"/>
      <c r="J364" s="284">
        <f>ROUND(I364*H364,2)</f>
        <v>0</v>
      </c>
      <c r="K364" s="285"/>
      <c r="L364" s="286"/>
      <c r="M364" s="287" t="s">
        <v>1</v>
      </c>
      <c r="N364" s="288" t="s">
        <v>41</v>
      </c>
      <c r="O364" s="92"/>
      <c r="P364" s="230">
        <f>O364*H364</f>
        <v>0</v>
      </c>
      <c r="Q364" s="230">
        <v>0</v>
      </c>
      <c r="R364" s="230">
        <f>Q364*H364</f>
        <v>0</v>
      </c>
      <c r="S364" s="230">
        <v>0</v>
      </c>
      <c r="T364" s="231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2" t="s">
        <v>182</v>
      </c>
      <c r="AT364" s="232" t="s">
        <v>346</v>
      </c>
      <c r="AU364" s="232" t="s">
        <v>86</v>
      </c>
      <c r="AY364" s="18" t="s">
        <v>137</v>
      </c>
      <c r="BE364" s="233">
        <f>IF(N364="základní",J364,0)</f>
        <v>0</v>
      </c>
      <c r="BF364" s="233">
        <f>IF(N364="snížená",J364,0)</f>
        <v>0</v>
      </c>
      <c r="BG364" s="233">
        <f>IF(N364="zákl. přenesená",J364,0)</f>
        <v>0</v>
      </c>
      <c r="BH364" s="233">
        <f>IF(N364="sníž. přenesená",J364,0)</f>
        <v>0</v>
      </c>
      <c r="BI364" s="233">
        <f>IF(N364="nulová",J364,0)</f>
        <v>0</v>
      </c>
      <c r="BJ364" s="18" t="s">
        <v>84</v>
      </c>
      <c r="BK364" s="233">
        <f>ROUND(I364*H364,2)</f>
        <v>0</v>
      </c>
      <c r="BL364" s="18" t="s">
        <v>143</v>
      </c>
      <c r="BM364" s="232" t="s">
        <v>985</v>
      </c>
    </row>
    <row r="365" s="2" customFormat="1" ht="16.5" customHeight="1">
      <c r="A365" s="39"/>
      <c r="B365" s="40"/>
      <c r="C365" s="278" t="s">
        <v>605</v>
      </c>
      <c r="D365" s="278" t="s">
        <v>346</v>
      </c>
      <c r="E365" s="279" t="s">
        <v>986</v>
      </c>
      <c r="F365" s="280" t="s">
        <v>987</v>
      </c>
      <c r="G365" s="281" t="s">
        <v>156</v>
      </c>
      <c r="H365" s="282">
        <v>10</v>
      </c>
      <c r="I365" s="283"/>
      <c r="J365" s="284">
        <f>ROUND(I365*H365,2)</f>
        <v>0</v>
      </c>
      <c r="K365" s="285"/>
      <c r="L365" s="286"/>
      <c r="M365" s="287" t="s">
        <v>1</v>
      </c>
      <c r="N365" s="288" t="s">
        <v>41</v>
      </c>
      <c r="O365" s="92"/>
      <c r="P365" s="230">
        <f>O365*H365</f>
        <v>0</v>
      </c>
      <c r="Q365" s="230">
        <v>0</v>
      </c>
      <c r="R365" s="230">
        <f>Q365*H365</f>
        <v>0</v>
      </c>
      <c r="S365" s="230">
        <v>0</v>
      </c>
      <c r="T365" s="23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2" t="s">
        <v>182</v>
      </c>
      <c r="AT365" s="232" t="s">
        <v>346</v>
      </c>
      <c r="AU365" s="232" t="s">
        <v>86</v>
      </c>
      <c r="AY365" s="18" t="s">
        <v>137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8" t="s">
        <v>84</v>
      </c>
      <c r="BK365" s="233">
        <f>ROUND(I365*H365,2)</f>
        <v>0</v>
      </c>
      <c r="BL365" s="18" t="s">
        <v>143</v>
      </c>
      <c r="BM365" s="232" t="s">
        <v>988</v>
      </c>
    </row>
    <row r="366" s="2" customFormat="1" ht="16.5" customHeight="1">
      <c r="A366" s="39"/>
      <c r="B366" s="40"/>
      <c r="C366" s="278" t="s">
        <v>611</v>
      </c>
      <c r="D366" s="278" t="s">
        <v>346</v>
      </c>
      <c r="E366" s="279" t="s">
        <v>989</v>
      </c>
      <c r="F366" s="280" t="s">
        <v>990</v>
      </c>
      <c r="G366" s="281" t="s">
        <v>156</v>
      </c>
      <c r="H366" s="282">
        <v>9</v>
      </c>
      <c r="I366" s="283"/>
      <c r="J366" s="284">
        <f>ROUND(I366*H366,2)</f>
        <v>0</v>
      </c>
      <c r="K366" s="285"/>
      <c r="L366" s="286"/>
      <c r="M366" s="287" t="s">
        <v>1</v>
      </c>
      <c r="N366" s="288" t="s">
        <v>41</v>
      </c>
      <c r="O366" s="92"/>
      <c r="P366" s="230">
        <f>O366*H366</f>
        <v>0</v>
      </c>
      <c r="Q366" s="230">
        <v>0</v>
      </c>
      <c r="R366" s="230">
        <f>Q366*H366</f>
        <v>0</v>
      </c>
      <c r="S366" s="230">
        <v>0</v>
      </c>
      <c r="T366" s="231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2" t="s">
        <v>182</v>
      </c>
      <c r="AT366" s="232" t="s">
        <v>346</v>
      </c>
      <c r="AU366" s="232" t="s">
        <v>86</v>
      </c>
      <c r="AY366" s="18" t="s">
        <v>137</v>
      </c>
      <c r="BE366" s="233">
        <f>IF(N366="základní",J366,0)</f>
        <v>0</v>
      </c>
      <c r="BF366" s="233">
        <f>IF(N366="snížená",J366,0)</f>
        <v>0</v>
      </c>
      <c r="BG366" s="233">
        <f>IF(N366="zákl. přenesená",J366,0)</f>
        <v>0</v>
      </c>
      <c r="BH366" s="233">
        <f>IF(N366="sníž. přenesená",J366,0)</f>
        <v>0</v>
      </c>
      <c r="BI366" s="233">
        <f>IF(N366="nulová",J366,0)</f>
        <v>0</v>
      </c>
      <c r="BJ366" s="18" t="s">
        <v>84</v>
      </c>
      <c r="BK366" s="233">
        <f>ROUND(I366*H366,2)</f>
        <v>0</v>
      </c>
      <c r="BL366" s="18" t="s">
        <v>143</v>
      </c>
      <c r="BM366" s="232" t="s">
        <v>991</v>
      </c>
    </row>
    <row r="367" s="2" customFormat="1" ht="24.15" customHeight="1">
      <c r="A367" s="39"/>
      <c r="B367" s="40"/>
      <c r="C367" s="278" t="s">
        <v>615</v>
      </c>
      <c r="D367" s="278" t="s">
        <v>346</v>
      </c>
      <c r="E367" s="279" t="s">
        <v>992</v>
      </c>
      <c r="F367" s="280" t="s">
        <v>993</v>
      </c>
      <c r="G367" s="281" t="s">
        <v>156</v>
      </c>
      <c r="H367" s="282">
        <v>55</v>
      </c>
      <c r="I367" s="283"/>
      <c r="J367" s="284">
        <f>ROUND(I367*H367,2)</f>
        <v>0</v>
      </c>
      <c r="K367" s="285"/>
      <c r="L367" s="286"/>
      <c r="M367" s="287" t="s">
        <v>1</v>
      </c>
      <c r="N367" s="288" t="s">
        <v>41</v>
      </c>
      <c r="O367" s="92"/>
      <c r="P367" s="230">
        <f>O367*H367</f>
        <v>0</v>
      </c>
      <c r="Q367" s="230">
        <v>0</v>
      </c>
      <c r="R367" s="230">
        <f>Q367*H367</f>
        <v>0</v>
      </c>
      <c r="S367" s="230">
        <v>0</v>
      </c>
      <c r="T367" s="23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2" t="s">
        <v>182</v>
      </c>
      <c r="AT367" s="232" t="s">
        <v>346</v>
      </c>
      <c r="AU367" s="232" t="s">
        <v>86</v>
      </c>
      <c r="AY367" s="18" t="s">
        <v>137</v>
      </c>
      <c r="BE367" s="233">
        <f>IF(N367="základní",J367,0)</f>
        <v>0</v>
      </c>
      <c r="BF367" s="233">
        <f>IF(N367="snížená",J367,0)</f>
        <v>0</v>
      </c>
      <c r="BG367" s="233">
        <f>IF(N367="zákl. přenesená",J367,0)</f>
        <v>0</v>
      </c>
      <c r="BH367" s="233">
        <f>IF(N367="sníž. přenesená",J367,0)</f>
        <v>0</v>
      </c>
      <c r="BI367" s="233">
        <f>IF(N367="nulová",J367,0)</f>
        <v>0</v>
      </c>
      <c r="BJ367" s="18" t="s">
        <v>84</v>
      </c>
      <c r="BK367" s="233">
        <f>ROUND(I367*H367,2)</f>
        <v>0</v>
      </c>
      <c r="BL367" s="18" t="s">
        <v>143</v>
      </c>
      <c r="BM367" s="232" t="s">
        <v>994</v>
      </c>
    </row>
    <row r="368" s="2" customFormat="1" ht="16.5" customHeight="1">
      <c r="A368" s="39"/>
      <c r="B368" s="40"/>
      <c r="C368" s="278" t="s">
        <v>619</v>
      </c>
      <c r="D368" s="278" t="s">
        <v>346</v>
      </c>
      <c r="E368" s="279" t="s">
        <v>995</v>
      </c>
      <c r="F368" s="280" t="s">
        <v>996</v>
      </c>
      <c r="G368" s="281" t="s">
        <v>156</v>
      </c>
      <c r="H368" s="282">
        <v>40</v>
      </c>
      <c r="I368" s="283"/>
      <c r="J368" s="284">
        <f>ROUND(I368*H368,2)</f>
        <v>0</v>
      </c>
      <c r="K368" s="285"/>
      <c r="L368" s="286"/>
      <c r="M368" s="287" t="s">
        <v>1</v>
      </c>
      <c r="N368" s="288" t="s">
        <v>41</v>
      </c>
      <c r="O368" s="92"/>
      <c r="P368" s="230">
        <f>O368*H368</f>
        <v>0</v>
      </c>
      <c r="Q368" s="230">
        <v>0</v>
      </c>
      <c r="R368" s="230">
        <f>Q368*H368</f>
        <v>0</v>
      </c>
      <c r="S368" s="230">
        <v>0</v>
      </c>
      <c r="T368" s="23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2" t="s">
        <v>182</v>
      </c>
      <c r="AT368" s="232" t="s">
        <v>346</v>
      </c>
      <c r="AU368" s="232" t="s">
        <v>86</v>
      </c>
      <c r="AY368" s="18" t="s">
        <v>137</v>
      </c>
      <c r="BE368" s="233">
        <f>IF(N368="základní",J368,0)</f>
        <v>0</v>
      </c>
      <c r="BF368" s="233">
        <f>IF(N368="snížená",J368,0)</f>
        <v>0</v>
      </c>
      <c r="BG368" s="233">
        <f>IF(N368="zákl. přenesená",J368,0)</f>
        <v>0</v>
      </c>
      <c r="BH368" s="233">
        <f>IF(N368="sníž. přenesená",J368,0)</f>
        <v>0</v>
      </c>
      <c r="BI368" s="233">
        <f>IF(N368="nulová",J368,0)</f>
        <v>0</v>
      </c>
      <c r="BJ368" s="18" t="s">
        <v>84</v>
      </c>
      <c r="BK368" s="233">
        <f>ROUND(I368*H368,2)</f>
        <v>0</v>
      </c>
      <c r="BL368" s="18" t="s">
        <v>143</v>
      </c>
      <c r="BM368" s="232" t="s">
        <v>997</v>
      </c>
    </row>
    <row r="369" s="2" customFormat="1" ht="16.5" customHeight="1">
      <c r="A369" s="39"/>
      <c r="B369" s="40"/>
      <c r="C369" s="278" t="s">
        <v>625</v>
      </c>
      <c r="D369" s="278" t="s">
        <v>346</v>
      </c>
      <c r="E369" s="279" t="s">
        <v>998</v>
      </c>
      <c r="F369" s="280" t="s">
        <v>999</v>
      </c>
      <c r="G369" s="281" t="s">
        <v>156</v>
      </c>
      <c r="H369" s="282">
        <v>25</v>
      </c>
      <c r="I369" s="283"/>
      <c r="J369" s="284">
        <f>ROUND(I369*H369,2)</f>
        <v>0</v>
      </c>
      <c r="K369" s="285"/>
      <c r="L369" s="286"/>
      <c r="M369" s="287" t="s">
        <v>1</v>
      </c>
      <c r="N369" s="288" t="s">
        <v>41</v>
      </c>
      <c r="O369" s="92"/>
      <c r="P369" s="230">
        <f>O369*H369</f>
        <v>0</v>
      </c>
      <c r="Q369" s="230">
        <v>0</v>
      </c>
      <c r="R369" s="230">
        <f>Q369*H369</f>
        <v>0</v>
      </c>
      <c r="S369" s="230">
        <v>0</v>
      </c>
      <c r="T369" s="23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2" t="s">
        <v>182</v>
      </c>
      <c r="AT369" s="232" t="s">
        <v>346</v>
      </c>
      <c r="AU369" s="232" t="s">
        <v>86</v>
      </c>
      <c r="AY369" s="18" t="s">
        <v>137</v>
      </c>
      <c r="BE369" s="233">
        <f>IF(N369="základní",J369,0)</f>
        <v>0</v>
      </c>
      <c r="BF369" s="233">
        <f>IF(N369="snížená",J369,0)</f>
        <v>0</v>
      </c>
      <c r="BG369" s="233">
        <f>IF(N369="zákl. přenesená",J369,0)</f>
        <v>0</v>
      </c>
      <c r="BH369" s="233">
        <f>IF(N369="sníž. přenesená",J369,0)</f>
        <v>0</v>
      </c>
      <c r="BI369" s="233">
        <f>IF(N369="nulová",J369,0)</f>
        <v>0</v>
      </c>
      <c r="BJ369" s="18" t="s">
        <v>84</v>
      </c>
      <c r="BK369" s="233">
        <f>ROUND(I369*H369,2)</f>
        <v>0</v>
      </c>
      <c r="BL369" s="18" t="s">
        <v>143</v>
      </c>
      <c r="BM369" s="232" t="s">
        <v>1000</v>
      </c>
    </row>
    <row r="370" s="2" customFormat="1" ht="16.5" customHeight="1">
      <c r="A370" s="39"/>
      <c r="B370" s="40"/>
      <c r="C370" s="278" t="s">
        <v>631</v>
      </c>
      <c r="D370" s="278" t="s">
        <v>346</v>
      </c>
      <c r="E370" s="279" t="s">
        <v>1001</v>
      </c>
      <c r="F370" s="280" t="s">
        <v>1002</v>
      </c>
      <c r="G370" s="281" t="s">
        <v>156</v>
      </c>
      <c r="H370" s="282">
        <v>54</v>
      </c>
      <c r="I370" s="283"/>
      <c r="J370" s="284">
        <f>ROUND(I370*H370,2)</f>
        <v>0</v>
      </c>
      <c r="K370" s="285"/>
      <c r="L370" s="286"/>
      <c r="M370" s="287" t="s">
        <v>1</v>
      </c>
      <c r="N370" s="288" t="s">
        <v>41</v>
      </c>
      <c r="O370" s="92"/>
      <c r="P370" s="230">
        <f>O370*H370</f>
        <v>0</v>
      </c>
      <c r="Q370" s="230">
        <v>0</v>
      </c>
      <c r="R370" s="230">
        <f>Q370*H370</f>
        <v>0</v>
      </c>
      <c r="S370" s="230">
        <v>0</v>
      </c>
      <c r="T370" s="231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2" t="s">
        <v>182</v>
      </c>
      <c r="AT370" s="232" t="s">
        <v>346</v>
      </c>
      <c r="AU370" s="232" t="s">
        <v>86</v>
      </c>
      <c r="AY370" s="18" t="s">
        <v>137</v>
      </c>
      <c r="BE370" s="233">
        <f>IF(N370="základní",J370,0)</f>
        <v>0</v>
      </c>
      <c r="BF370" s="233">
        <f>IF(N370="snížená",J370,0)</f>
        <v>0</v>
      </c>
      <c r="BG370" s="233">
        <f>IF(N370="zákl. přenesená",J370,0)</f>
        <v>0</v>
      </c>
      <c r="BH370" s="233">
        <f>IF(N370="sníž. přenesená",J370,0)</f>
        <v>0</v>
      </c>
      <c r="BI370" s="233">
        <f>IF(N370="nulová",J370,0)</f>
        <v>0</v>
      </c>
      <c r="BJ370" s="18" t="s">
        <v>84</v>
      </c>
      <c r="BK370" s="233">
        <f>ROUND(I370*H370,2)</f>
        <v>0</v>
      </c>
      <c r="BL370" s="18" t="s">
        <v>143</v>
      </c>
      <c r="BM370" s="232" t="s">
        <v>1003</v>
      </c>
    </row>
    <row r="371" s="2" customFormat="1" ht="16.5" customHeight="1">
      <c r="A371" s="39"/>
      <c r="B371" s="40"/>
      <c r="C371" s="278" t="s">
        <v>636</v>
      </c>
      <c r="D371" s="278" t="s">
        <v>346</v>
      </c>
      <c r="E371" s="279" t="s">
        <v>1004</v>
      </c>
      <c r="F371" s="280" t="s">
        <v>1005</v>
      </c>
      <c r="G371" s="281" t="s">
        <v>156</v>
      </c>
      <c r="H371" s="282">
        <v>50</v>
      </c>
      <c r="I371" s="283"/>
      <c r="J371" s="284">
        <f>ROUND(I371*H371,2)</f>
        <v>0</v>
      </c>
      <c r="K371" s="285"/>
      <c r="L371" s="286"/>
      <c r="M371" s="287" t="s">
        <v>1</v>
      </c>
      <c r="N371" s="288" t="s">
        <v>41</v>
      </c>
      <c r="O371" s="92"/>
      <c r="P371" s="230">
        <f>O371*H371</f>
        <v>0</v>
      </c>
      <c r="Q371" s="230">
        <v>0</v>
      </c>
      <c r="R371" s="230">
        <f>Q371*H371</f>
        <v>0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182</v>
      </c>
      <c r="AT371" s="232" t="s">
        <v>346</v>
      </c>
      <c r="AU371" s="232" t="s">
        <v>86</v>
      </c>
      <c r="AY371" s="18" t="s">
        <v>137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84</v>
      </c>
      <c r="BK371" s="233">
        <f>ROUND(I371*H371,2)</f>
        <v>0</v>
      </c>
      <c r="BL371" s="18" t="s">
        <v>143</v>
      </c>
      <c r="BM371" s="232" t="s">
        <v>1006</v>
      </c>
    </row>
    <row r="372" s="12" customFormat="1" ht="22.8" customHeight="1">
      <c r="A372" s="12"/>
      <c r="B372" s="204"/>
      <c r="C372" s="205"/>
      <c r="D372" s="206" t="s">
        <v>75</v>
      </c>
      <c r="E372" s="218" t="s">
        <v>586</v>
      </c>
      <c r="F372" s="218" t="s">
        <v>587</v>
      </c>
      <c r="G372" s="205"/>
      <c r="H372" s="205"/>
      <c r="I372" s="208"/>
      <c r="J372" s="219">
        <f>BK372</f>
        <v>0</v>
      </c>
      <c r="K372" s="205"/>
      <c r="L372" s="210"/>
      <c r="M372" s="211"/>
      <c r="N372" s="212"/>
      <c r="O372" s="212"/>
      <c r="P372" s="213">
        <f>P373</f>
        <v>0</v>
      </c>
      <c r="Q372" s="212"/>
      <c r="R372" s="213">
        <f>R373</f>
        <v>0</v>
      </c>
      <c r="S372" s="212"/>
      <c r="T372" s="214">
        <f>T373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5" t="s">
        <v>84</v>
      </c>
      <c r="AT372" s="216" t="s">
        <v>75</v>
      </c>
      <c r="AU372" s="216" t="s">
        <v>84</v>
      </c>
      <c r="AY372" s="215" t="s">
        <v>137</v>
      </c>
      <c r="BK372" s="217">
        <f>BK373</f>
        <v>0</v>
      </c>
    </row>
    <row r="373" s="2" customFormat="1" ht="24.15" customHeight="1">
      <c r="A373" s="39"/>
      <c r="B373" s="40"/>
      <c r="C373" s="220" t="s">
        <v>647</v>
      </c>
      <c r="D373" s="220" t="s">
        <v>139</v>
      </c>
      <c r="E373" s="221" t="s">
        <v>1007</v>
      </c>
      <c r="F373" s="222" t="s">
        <v>1008</v>
      </c>
      <c r="G373" s="223" t="s">
        <v>254</v>
      </c>
      <c r="H373" s="224">
        <v>4.5220000000000002</v>
      </c>
      <c r="I373" s="225"/>
      <c r="J373" s="226">
        <f>ROUND(I373*H373,2)</f>
        <v>0</v>
      </c>
      <c r="K373" s="227"/>
      <c r="L373" s="45"/>
      <c r="M373" s="228" t="s">
        <v>1</v>
      </c>
      <c r="N373" s="229" t="s">
        <v>41</v>
      </c>
      <c r="O373" s="92"/>
      <c r="P373" s="230">
        <f>O373*H373</f>
        <v>0</v>
      </c>
      <c r="Q373" s="230">
        <v>0</v>
      </c>
      <c r="R373" s="230">
        <f>Q373*H373</f>
        <v>0</v>
      </c>
      <c r="S373" s="230">
        <v>0</v>
      </c>
      <c r="T373" s="23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2" t="s">
        <v>143</v>
      </c>
      <c r="AT373" s="232" t="s">
        <v>139</v>
      </c>
      <c r="AU373" s="232" t="s">
        <v>86</v>
      </c>
      <c r="AY373" s="18" t="s">
        <v>137</v>
      </c>
      <c r="BE373" s="233">
        <f>IF(N373="základní",J373,0)</f>
        <v>0</v>
      </c>
      <c r="BF373" s="233">
        <f>IF(N373="snížená",J373,0)</f>
        <v>0</v>
      </c>
      <c r="BG373" s="233">
        <f>IF(N373="zákl. přenesená",J373,0)</f>
        <v>0</v>
      </c>
      <c r="BH373" s="233">
        <f>IF(N373="sníž. přenesená",J373,0)</f>
        <v>0</v>
      </c>
      <c r="BI373" s="233">
        <f>IF(N373="nulová",J373,0)</f>
        <v>0</v>
      </c>
      <c r="BJ373" s="18" t="s">
        <v>84</v>
      </c>
      <c r="BK373" s="233">
        <f>ROUND(I373*H373,2)</f>
        <v>0</v>
      </c>
      <c r="BL373" s="18" t="s">
        <v>143</v>
      </c>
      <c r="BM373" s="232" t="s">
        <v>1009</v>
      </c>
    </row>
    <row r="374" s="12" customFormat="1" ht="25.92" customHeight="1">
      <c r="A374" s="12"/>
      <c r="B374" s="204"/>
      <c r="C374" s="205"/>
      <c r="D374" s="206" t="s">
        <v>75</v>
      </c>
      <c r="E374" s="207" t="s">
        <v>1010</v>
      </c>
      <c r="F374" s="207" t="s">
        <v>1011</v>
      </c>
      <c r="G374" s="205"/>
      <c r="H374" s="205"/>
      <c r="I374" s="208"/>
      <c r="J374" s="209">
        <f>BK374</f>
        <v>0</v>
      </c>
      <c r="K374" s="205"/>
      <c r="L374" s="210"/>
      <c r="M374" s="211"/>
      <c r="N374" s="212"/>
      <c r="O374" s="212"/>
      <c r="P374" s="213">
        <f>SUM(P375:P388)</f>
        <v>0</v>
      </c>
      <c r="Q374" s="212"/>
      <c r="R374" s="213">
        <f>SUM(R375:R388)</f>
        <v>0</v>
      </c>
      <c r="S374" s="212"/>
      <c r="T374" s="214">
        <f>SUM(T375:T388)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5" t="s">
        <v>143</v>
      </c>
      <c r="AT374" s="216" t="s">
        <v>75</v>
      </c>
      <c r="AU374" s="216" t="s">
        <v>76</v>
      </c>
      <c r="AY374" s="215" t="s">
        <v>137</v>
      </c>
      <c r="BK374" s="217">
        <f>SUM(BK375:BK388)</f>
        <v>0</v>
      </c>
    </row>
    <row r="375" s="2" customFormat="1" ht="24.15" customHeight="1">
      <c r="A375" s="39"/>
      <c r="B375" s="40"/>
      <c r="C375" s="220" t="s">
        <v>652</v>
      </c>
      <c r="D375" s="220" t="s">
        <v>139</v>
      </c>
      <c r="E375" s="221" t="s">
        <v>1012</v>
      </c>
      <c r="F375" s="222" t="s">
        <v>1013</v>
      </c>
      <c r="G375" s="223" t="s">
        <v>221</v>
      </c>
      <c r="H375" s="224">
        <v>1</v>
      </c>
      <c r="I375" s="225"/>
      <c r="J375" s="226">
        <f>ROUND(I375*H375,2)</f>
        <v>0</v>
      </c>
      <c r="K375" s="227"/>
      <c r="L375" s="45"/>
      <c r="M375" s="228" t="s">
        <v>1</v>
      </c>
      <c r="N375" s="229" t="s">
        <v>41</v>
      </c>
      <c r="O375" s="92"/>
      <c r="P375" s="230">
        <f>O375*H375</f>
        <v>0</v>
      </c>
      <c r="Q375" s="230">
        <v>0</v>
      </c>
      <c r="R375" s="230">
        <f>Q375*H375</f>
        <v>0</v>
      </c>
      <c r="S375" s="230">
        <v>0</v>
      </c>
      <c r="T375" s="23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2" t="s">
        <v>1014</v>
      </c>
      <c r="AT375" s="232" t="s">
        <v>139</v>
      </c>
      <c r="AU375" s="232" t="s">
        <v>84</v>
      </c>
      <c r="AY375" s="18" t="s">
        <v>137</v>
      </c>
      <c r="BE375" s="233">
        <f>IF(N375="základní",J375,0)</f>
        <v>0</v>
      </c>
      <c r="BF375" s="233">
        <f>IF(N375="snížená",J375,0)</f>
        <v>0</v>
      </c>
      <c r="BG375" s="233">
        <f>IF(N375="zákl. přenesená",J375,0)</f>
        <v>0</v>
      </c>
      <c r="BH375" s="233">
        <f>IF(N375="sníž. přenesená",J375,0)</f>
        <v>0</v>
      </c>
      <c r="BI375" s="233">
        <f>IF(N375="nulová",J375,0)</f>
        <v>0</v>
      </c>
      <c r="BJ375" s="18" t="s">
        <v>84</v>
      </c>
      <c r="BK375" s="233">
        <f>ROUND(I375*H375,2)</f>
        <v>0</v>
      </c>
      <c r="BL375" s="18" t="s">
        <v>1014</v>
      </c>
      <c r="BM375" s="232" t="s">
        <v>1015</v>
      </c>
    </row>
    <row r="376" s="13" customFormat="1">
      <c r="A376" s="13"/>
      <c r="B376" s="234"/>
      <c r="C376" s="235"/>
      <c r="D376" s="236" t="s">
        <v>145</v>
      </c>
      <c r="E376" s="237" t="s">
        <v>1</v>
      </c>
      <c r="F376" s="238" t="s">
        <v>1016</v>
      </c>
      <c r="G376" s="235"/>
      <c r="H376" s="237" t="s">
        <v>1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145</v>
      </c>
      <c r="AU376" s="244" t="s">
        <v>84</v>
      </c>
      <c r="AV376" s="13" t="s">
        <v>84</v>
      </c>
      <c r="AW376" s="13" t="s">
        <v>32</v>
      </c>
      <c r="AX376" s="13" t="s">
        <v>76</v>
      </c>
      <c r="AY376" s="244" t="s">
        <v>137</v>
      </c>
    </row>
    <row r="377" s="13" customFormat="1">
      <c r="A377" s="13"/>
      <c r="B377" s="234"/>
      <c r="C377" s="235"/>
      <c r="D377" s="236" t="s">
        <v>145</v>
      </c>
      <c r="E377" s="237" t="s">
        <v>1</v>
      </c>
      <c r="F377" s="238" t="s">
        <v>1017</v>
      </c>
      <c r="G377" s="235"/>
      <c r="H377" s="237" t="s">
        <v>1</v>
      </c>
      <c r="I377" s="239"/>
      <c r="J377" s="235"/>
      <c r="K377" s="235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145</v>
      </c>
      <c r="AU377" s="244" t="s">
        <v>84</v>
      </c>
      <c r="AV377" s="13" t="s">
        <v>84</v>
      </c>
      <c r="AW377" s="13" t="s">
        <v>32</v>
      </c>
      <c r="AX377" s="13" t="s">
        <v>76</v>
      </c>
      <c r="AY377" s="244" t="s">
        <v>137</v>
      </c>
    </row>
    <row r="378" s="14" customFormat="1">
      <c r="A378" s="14"/>
      <c r="B378" s="245"/>
      <c r="C378" s="246"/>
      <c r="D378" s="236" t="s">
        <v>145</v>
      </c>
      <c r="E378" s="247" t="s">
        <v>1</v>
      </c>
      <c r="F378" s="248" t="s">
        <v>84</v>
      </c>
      <c r="G378" s="246"/>
      <c r="H378" s="249">
        <v>1</v>
      </c>
      <c r="I378" s="250"/>
      <c r="J378" s="246"/>
      <c r="K378" s="246"/>
      <c r="L378" s="251"/>
      <c r="M378" s="252"/>
      <c r="N378" s="253"/>
      <c r="O378" s="253"/>
      <c r="P378" s="253"/>
      <c r="Q378" s="253"/>
      <c r="R378" s="253"/>
      <c r="S378" s="253"/>
      <c r="T378" s="25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5" t="s">
        <v>145</v>
      </c>
      <c r="AU378" s="255" t="s">
        <v>84</v>
      </c>
      <c r="AV378" s="14" t="s">
        <v>86</v>
      </c>
      <c r="AW378" s="14" t="s">
        <v>32</v>
      </c>
      <c r="AX378" s="14" t="s">
        <v>84</v>
      </c>
      <c r="AY378" s="255" t="s">
        <v>137</v>
      </c>
    </row>
    <row r="379" s="2" customFormat="1" ht="24.15" customHeight="1">
      <c r="A379" s="39"/>
      <c r="B379" s="40"/>
      <c r="C379" s="220" t="s">
        <v>659</v>
      </c>
      <c r="D379" s="220" t="s">
        <v>139</v>
      </c>
      <c r="E379" s="221" t="s">
        <v>1018</v>
      </c>
      <c r="F379" s="222" t="s">
        <v>1019</v>
      </c>
      <c r="G379" s="223" t="s">
        <v>221</v>
      </c>
      <c r="H379" s="224">
        <v>1</v>
      </c>
      <c r="I379" s="225"/>
      <c r="J379" s="226">
        <f>ROUND(I379*H379,2)</f>
        <v>0</v>
      </c>
      <c r="K379" s="227"/>
      <c r="L379" s="45"/>
      <c r="M379" s="228" t="s">
        <v>1</v>
      </c>
      <c r="N379" s="229" t="s">
        <v>41</v>
      </c>
      <c r="O379" s="92"/>
      <c r="P379" s="230">
        <f>O379*H379</f>
        <v>0</v>
      </c>
      <c r="Q379" s="230">
        <v>0</v>
      </c>
      <c r="R379" s="230">
        <f>Q379*H379</f>
        <v>0</v>
      </c>
      <c r="S379" s="230">
        <v>0</v>
      </c>
      <c r="T379" s="23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2" t="s">
        <v>1014</v>
      </c>
      <c r="AT379" s="232" t="s">
        <v>139</v>
      </c>
      <c r="AU379" s="232" t="s">
        <v>84</v>
      </c>
      <c r="AY379" s="18" t="s">
        <v>137</v>
      </c>
      <c r="BE379" s="233">
        <f>IF(N379="základní",J379,0)</f>
        <v>0</v>
      </c>
      <c r="BF379" s="233">
        <f>IF(N379="snížená",J379,0)</f>
        <v>0</v>
      </c>
      <c r="BG379" s="233">
        <f>IF(N379="zákl. přenesená",J379,0)</f>
        <v>0</v>
      </c>
      <c r="BH379" s="233">
        <f>IF(N379="sníž. přenesená",J379,0)</f>
        <v>0</v>
      </c>
      <c r="BI379" s="233">
        <f>IF(N379="nulová",J379,0)</f>
        <v>0</v>
      </c>
      <c r="BJ379" s="18" t="s">
        <v>84</v>
      </c>
      <c r="BK379" s="233">
        <f>ROUND(I379*H379,2)</f>
        <v>0</v>
      </c>
      <c r="BL379" s="18" t="s">
        <v>1014</v>
      </c>
      <c r="BM379" s="232" t="s">
        <v>1020</v>
      </c>
    </row>
    <row r="380" s="13" customFormat="1">
      <c r="A380" s="13"/>
      <c r="B380" s="234"/>
      <c r="C380" s="235"/>
      <c r="D380" s="236" t="s">
        <v>145</v>
      </c>
      <c r="E380" s="237" t="s">
        <v>1</v>
      </c>
      <c r="F380" s="238" t="s">
        <v>1021</v>
      </c>
      <c r="G380" s="235"/>
      <c r="H380" s="237" t="s">
        <v>1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145</v>
      </c>
      <c r="AU380" s="244" t="s">
        <v>84</v>
      </c>
      <c r="AV380" s="13" t="s">
        <v>84</v>
      </c>
      <c r="AW380" s="13" t="s">
        <v>32</v>
      </c>
      <c r="AX380" s="13" t="s">
        <v>76</v>
      </c>
      <c r="AY380" s="244" t="s">
        <v>137</v>
      </c>
    </row>
    <row r="381" s="14" customFormat="1">
      <c r="A381" s="14"/>
      <c r="B381" s="245"/>
      <c r="C381" s="246"/>
      <c r="D381" s="236" t="s">
        <v>145</v>
      </c>
      <c r="E381" s="247" t="s">
        <v>1</v>
      </c>
      <c r="F381" s="248" t="s">
        <v>84</v>
      </c>
      <c r="G381" s="246"/>
      <c r="H381" s="249">
        <v>1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5" t="s">
        <v>145</v>
      </c>
      <c r="AU381" s="255" t="s">
        <v>84</v>
      </c>
      <c r="AV381" s="14" t="s">
        <v>86</v>
      </c>
      <c r="AW381" s="14" t="s">
        <v>32</v>
      </c>
      <c r="AX381" s="14" t="s">
        <v>84</v>
      </c>
      <c r="AY381" s="255" t="s">
        <v>137</v>
      </c>
    </row>
    <row r="382" s="2" customFormat="1" ht="24.15" customHeight="1">
      <c r="A382" s="39"/>
      <c r="B382" s="40"/>
      <c r="C382" s="220" t="s">
        <v>1022</v>
      </c>
      <c r="D382" s="220" t="s">
        <v>139</v>
      </c>
      <c r="E382" s="221" t="s">
        <v>1023</v>
      </c>
      <c r="F382" s="222" t="s">
        <v>1024</v>
      </c>
      <c r="G382" s="223" t="s">
        <v>221</v>
      </c>
      <c r="H382" s="224">
        <v>1</v>
      </c>
      <c r="I382" s="225"/>
      <c r="J382" s="226">
        <f>ROUND(I382*H382,2)</f>
        <v>0</v>
      </c>
      <c r="K382" s="227"/>
      <c r="L382" s="45"/>
      <c r="M382" s="228" t="s">
        <v>1</v>
      </c>
      <c r="N382" s="229" t="s">
        <v>41</v>
      </c>
      <c r="O382" s="92"/>
      <c r="P382" s="230">
        <f>O382*H382</f>
        <v>0</v>
      </c>
      <c r="Q382" s="230">
        <v>0</v>
      </c>
      <c r="R382" s="230">
        <f>Q382*H382</f>
        <v>0</v>
      </c>
      <c r="S382" s="230">
        <v>0</v>
      </c>
      <c r="T382" s="23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2" t="s">
        <v>1014</v>
      </c>
      <c r="AT382" s="232" t="s">
        <v>139</v>
      </c>
      <c r="AU382" s="232" t="s">
        <v>84</v>
      </c>
      <c r="AY382" s="18" t="s">
        <v>137</v>
      </c>
      <c r="BE382" s="233">
        <f>IF(N382="základní",J382,0)</f>
        <v>0</v>
      </c>
      <c r="BF382" s="233">
        <f>IF(N382="snížená",J382,0)</f>
        <v>0</v>
      </c>
      <c r="BG382" s="233">
        <f>IF(N382="zákl. přenesená",J382,0)</f>
        <v>0</v>
      </c>
      <c r="BH382" s="233">
        <f>IF(N382="sníž. přenesená",J382,0)</f>
        <v>0</v>
      </c>
      <c r="BI382" s="233">
        <f>IF(N382="nulová",J382,0)</f>
        <v>0</v>
      </c>
      <c r="BJ382" s="18" t="s">
        <v>84</v>
      </c>
      <c r="BK382" s="233">
        <f>ROUND(I382*H382,2)</f>
        <v>0</v>
      </c>
      <c r="BL382" s="18" t="s">
        <v>1014</v>
      </c>
      <c r="BM382" s="232" t="s">
        <v>1025</v>
      </c>
    </row>
    <row r="383" s="13" customFormat="1">
      <c r="A383" s="13"/>
      <c r="B383" s="234"/>
      <c r="C383" s="235"/>
      <c r="D383" s="236" t="s">
        <v>145</v>
      </c>
      <c r="E383" s="237" t="s">
        <v>1</v>
      </c>
      <c r="F383" s="238" t="s">
        <v>1026</v>
      </c>
      <c r="G383" s="235"/>
      <c r="H383" s="237" t="s">
        <v>1</v>
      </c>
      <c r="I383" s="239"/>
      <c r="J383" s="235"/>
      <c r="K383" s="235"/>
      <c r="L383" s="240"/>
      <c r="M383" s="241"/>
      <c r="N383" s="242"/>
      <c r="O383" s="242"/>
      <c r="P383" s="242"/>
      <c r="Q383" s="242"/>
      <c r="R383" s="242"/>
      <c r="S383" s="242"/>
      <c r="T383" s="24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4" t="s">
        <v>145</v>
      </c>
      <c r="AU383" s="244" t="s">
        <v>84</v>
      </c>
      <c r="AV383" s="13" t="s">
        <v>84</v>
      </c>
      <c r="AW383" s="13" t="s">
        <v>32</v>
      </c>
      <c r="AX383" s="13" t="s">
        <v>76</v>
      </c>
      <c r="AY383" s="244" t="s">
        <v>137</v>
      </c>
    </row>
    <row r="384" s="13" customFormat="1">
      <c r="A384" s="13"/>
      <c r="B384" s="234"/>
      <c r="C384" s="235"/>
      <c r="D384" s="236" t="s">
        <v>145</v>
      </c>
      <c r="E384" s="237" t="s">
        <v>1</v>
      </c>
      <c r="F384" s="238" t="s">
        <v>1027</v>
      </c>
      <c r="G384" s="235"/>
      <c r="H384" s="237" t="s">
        <v>1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145</v>
      </c>
      <c r="AU384" s="244" t="s">
        <v>84</v>
      </c>
      <c r="AV384" s="13" t="s">
        <v>84</v>
      </c>
      <c r="AW384" s="13" t="s">
        <v>32</v>
      </c>
      <c r="AX384" s="13" t="s">
        <v>76</v>
      </c>
      <c r="AY384" s="244" t="s">
        <v>137</v>
      </c>
    </row>
    <row r="385" s="14" customFormat="1">
      <c r="A385" s="14"/>
      <c r="B385" s="245"/>
      <c r="C385" s="246"/>
      <c r="D385" s="236" t="s">
        <v>145</v>
      </c>
      <c r="E385" s="247" t="s">
        <v>1</v>
      </c>
      <c r="F385" s="248" t="s">
        <v>84</v>
      </c>
      <c r="G385" s="246"/>
      <c r="H385" s="249">
        <v>1</v>
      </c>
      <c r="I385" s="250"/>
      <c r="J385" s="246"/>
      <c r="K385" s="246"/>
      <c r="L385" s="251"/>
      <c r="M385" s="252"/>
      <c r="N385" s="253"/>
      <c r="O385" s="253"/>
      <c r="P385" s="253"/>
      <c r="Q385" s="253"/>
      <c r="R385" s="253"/>
      <c r="S385" s="253"/>
      <c r="T385" s="25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5" t="s">
        <v>145</v>
      </c>
      <c r="AU385" s="255" t="s">
        <v>84</v>
      </c>
      <c r="AV385" s="14" t="s">
        <v>86</v>
      </c>
      <c r="AW385" s="14" t="s">
        <v>32</v>
      </c>
      <c r="AX385" s="14" t="s">
        <v>84</v>
      </c>
      <c r="AY385" s="255" t="s">
        <v>137</v>
      </c>
    </row>
    <row r="386" s="2" customFormat="1" ht="24.15" customHeight="1">
      <c r="A386" s="39"/>
      <c r="B386" s="40"/>
      <c r="C386" s="220" t="s">
        <v>1028</v>
      </c>
      <c r="D386" s="220" t="s">
        <v>139</v>
      </c>
      <c r="E386" s="221" t="s">
        <v>1029</v>
      </c>
      <c r="F386" s="222" t="s">
        <v>1030</v>
      </c>
      <c r="G386" s="223" t="s">
        <v>221</v>
      </c>
      <c r="H386" s="224">
        <v>1</v>
      </c>
      <c r="I386" s="225"/>
      <c r="J386" s="226">
        <f>ROUND(I386*H386,2)</f>
        <v>0</v>
      </c>
      <c r="K386" s="227"/>
      <c r="L386" s="45"/>
      <c r="M386" s="228" t="s">
        <v>1</v>
      </c>
      <c r="N386" s="229" t="s">
        <v>41</v>
      </c>
      <c r="O386" s="92"/>
      <c r="P386" s="230">
        <f>O386*H386</f>
        <v>0</v>
      </c>
      <c r="Q386" s="230">
        <v>0</v>
      </c>
      <c r="R386" s="230">
        <f>Q386*H386</f>
        <v>0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1014</v>
      </c>
      <c r="AT386" s="232" t="s">
        <v>139</v>
      </c>
      <c r="AU386" s="232" t="s">
        <v>84</v>
      </c>
      <c r="AY386" s="18" t="s">
        <v>137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8" t="s">
        <v>84</v>
      </c>
      <c r="BK386" s="233">
        <f>ROUND(I386*H386,2)</f>
        <v>0</v>
      </c>
      <c r="BL386" s="18" t="s">
        <v>1014</v>
      </c>
      <c r="BM386" s="232" t="s">
        <v>1031</v>
      </c>
    </row>
    <row r="387" s="13" customFormat="1">
      <c r="A387" s="13"/>
      <c r="B387" s="234"/>
      <c r="C387" s="235"/>
      <c r="D387" s="236" t="s">
        <v>145</v>
      </c>
      <c r="E387" s="237" t="s">
        <v>1</v>
      </c>
      <c r="F387" s="238" t="s">
        <v>1032</v>
      </c>
      <c r="G387" s="235"/>
      <c r="H387" s="237" t="s">
        <v>1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145</v>
      </c>
      <c r="AU387" s="244" t="s">
        <v>84</v>
      </c>
      <c r="AV387" s="13" t="s">
        <v>84</v>
      </c>
      <c r="AW387" s="13" t="s">
        <v>32</v>
      </c>
      <c r="AX387" s="13" t="s">
        <v>76</v>
      </c>
      <c r="AY387" s="244" t="s">
        <v>137</v>
      </c>
    </row>
    <row r="388" s="14" customFormat="1">
      <c r="A388" s="14"/>
      <c r="B388" s="245"/>
      <c r="C388" s="246"/>
      <c r="D388" s="236" t="s">
        <v>145</v>
      </c>
      <c r="E388" s="247" t="s">
        <v>1</v>
      </c>
      <c r="F388" s="248" t="s">
        <v>84</v>
      </c>
      <c r="G388" s="246"/>
      <c r="H388" s="249">
        <v>1</v>
      </c>
      <c r="I388" s="250"/>
      <c r="J388" s="246"/>
      <c r="K388" s="246"/>
      <c r="L388" s="251"/>
      <c r="M388" s="289"/>
      <c r="N388" s="290"/>
      <c r="O388" s="290"/>
      <c r="P388" s="290"/>
      <c r="Q388" s="290"/>
      <c r="R388" s="290"/>
      <c r="S388" s="290"/>
      <c r="T388" s="29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5" t="s">
        <v>145</v>
      </c>
      <c r="AU388" s="255" t="s">
        <v>84</v>
      </c>
      <c r="AV388" s="14" t="s">
        <v>86</v>
      </c>
      <c r="AW388" s="14" t="s">
        <v>32</v>
      </c>
      <c r="AX388" s="14" t="s">
        <v>84</v>
      </c>
      <c r="AY388" s="255" t="s">
        <v>137</v>
      </c>
    </row>
    <row r="389" s="2" customFormat="1" ht="6.96" customHeight="1">
      <c r="A389" s="39"/>
      <c r="B389" s="67"/>
      <c r="C389" s="68"/>
      <c r="D389" s="68"/>
      <c r="E389" s="68"/>
      <c r="F389" s="68"/>
      <c r="G389" s="68"/>
      <c r="H389" s="68"/>
      <c r="I389" s="68"/>
      <c r="J389" s="68"/>
      <c r="K389" s="68"/>
      <c r="L389" s="45"/>
      <c r="M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</row>
  </sheetData>
  <sheetProtection sheet="1" autoFilter="0" formatColumns="0" formatRows="0" objects="1" scenarios="1" spinCount="100000" saltValue="b9G/j7GTza+dAX3Yyyg/kRuvZPlfQ69BzqZqIvA0EVaHkA+kaHuJdDbd+/9VjD1vxaIcnQryLIIuxYzzWF9Nsw==" hashValue="llTIZ9nXy6/42r58GgtG+8JBoqtcqGxwSPKXBl/ybpIU2E1L634VPVwKHCpSGK/MlTM0Kigk34L1E/sWOYGJfg==" algorithmName="SHA-512" password="CC35"/>
  <autoFilter ref="C119:K38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Úpravy hřiště Školní, sídliště Králův Háj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1033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ROUND((SUM(BE118:BE126)),  2)</f>
        <v>0</v>
      </c>
      <c r="G33" s="39"/>
      <c r="H33" s="39"/>
      <c r="I33" s="156">
        <v>0.20999999999999999</v>
      </c>
      <c r="J33" s="155">
        <f>ROUND(((SUM(BE118:BE126))*I33),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ROUND((SUM(BF118:BF126)),  2)</f>
        <v>0</v>
      </c>
      <c r="G34" s="39"/>
      <c r="H34" s="39"/>
      <c r="I34" s="156">
        <v>0.12</v>
      </c>
      <c r="J34" s="155">
        <f>ROUND(((SUM(BF118:BF126))*I34),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ROUND((SUM(BG118:BG126)),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ROUND((SUM(BH118:BH126)),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ROUND((SUM(BI118:BI126)),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Úpravy hřiště Školní, sídliště Králův Háj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801.6 - Grafika hřiště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Liberec, ulice Školní</v>
      </c>
      <c r="G89" s="41"/>
      <c r="H89" s="41"/>
      <c r="I89" s="33" t="s">
        <v>22</v>
      </c>
      <c r="J89" s="80" t="str">
        <f>IF(J12="","",J12)</f>
        <v>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 xml:space="preserve">Kancelář architektury města Liberec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122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Úpravy hřiště Školní, sídliště Králův Háj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100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SO 801.6 - Grafika hřiště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Liberec, ulice Školní</v>
      </c>
      <c r="G112" s="41"/>
      <c r="H112" s="41"/>
      <c r="I112" s="33" t="s">
        <v>22</v>
      </c>
      <c r="J112" s="80" t="str">
        <f>IF(J12="","",J12)</f>
        <v>3. 5. 2025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5.65" customHeight="1">
      <c r="A114" s="39"/>
      <c r="B114" s="40"/>
      <c r="C114" s="33" t="s">
        <v>24</v>
      </c>
      <c r="D114" s="41"/>
      <c r="E114" s="41"/>
      <c r="F114" s="28" t="str">
        <f>E15</f>
        <v>Statutární město Liberec</v>
      </c>
      <c r="G114" s="41"/>
      <c r="H114" s="41"/>
      <c r="I114" s="33" t="s">
        <v>30</v>
      </c>
      <c r="J114" s="37" t="str">
        <f>E21</f>
        <v xml:space="preserve">Kancelář architektury města Liberec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33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123</v>
      </c>
      <c r="D117" s="195" t="s">
        <v>61</v>
      </c>
      <c r="E117" s="195" t="s">
        <v>57</v>
      </c>
      <c r="F117" s="195" t="s">
        <v>58</v>
      </c>
      <c r="G117" s="195" t="s">
        <v>124</v>
      </c>
      <c r="H117" s="195" t="s">
        <v>125</v>
      </c>
      <c r="I117" s="195" t="s">
        <v>126</v>
      </c>
      <c r="J117" s="196" t="s">
        <v>104</v>
      </c>
      <c r="K117" s="197" t="s">
        <v>127</v>
      </c>
      <c r="L117" s="198"/>
      <c r="M117" s="101" t="s">
        <v>1</v>
      </c>
      <c r="N117" s="102" t="s">
        <v>40</v>
      </c>
      <c r="O117" s="102" t="s">
        <v>128</v>
      </c>
      <c r="P117" s="102" t="s">
        <v>129</v>
      </c>
      <c r="Q117" s="102" t="s">
        <v>130</v>
      </c>
      <c r="R117" s="102" t="s">
        <v>131</v>
      </c>
      <c r="S117" s="102" t="s">
        <v>132</v>
      </c>
      <c r="T117" s="103" t="s">
        <v>133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134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</f>
        <v>0</v>
      </c>
      <c r="Q118" s="105"/>
      <c r="R118" s="201">
        <f>R119</f>
        <v>0.0011779000000000002</v>
      </c>
      <c r="S118" s="105"/>
      <c r="T118" s="20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106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75</v>
      </c>
      <c r="E119" s="207" t="s">
        <v>135</v>
      </c>
      <c r="F119" s="207" t="s">
        <v>136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0.0011779000000000002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84</v>
      </c>
      <c r="AT119" s="216" t="s">
        <v>75</v>
      </c>
      <c r="AU119" s="216" t="s">
        <v>76</v>
      </c>
      <c r="AY119" s="215" t="s">
        <v>137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75</v>
      </c>
      <c r="E120" s="218" t="s">
        <v>163</v>
      </c>
      <c r="F120" s="218" t="s">
        <v>397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SUM(P121:P126)</f>
        <v>0</v>
      </c>
      <c r="Q120" s="212"/>
      <c r="R120" s="213">
        <f>SUM(R121:R126)</f>
        <v>0.0011779000000000002</v>
      </c>
      <c r="S120" s="212"/>
      <c r="T120" s="214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84</v>
      </c>
      <c r="AT120" s="216" t="s">
        <v>75</v>
      </c>
      <c r="AU120" s="216" t="s">
        <v>84</v>
      </c>
      <c r="AY120" s="215" t="s">
        <v>137</v>
      </c>
      <c r="BK120" s="217">
        <f>SUM(BK121:BK126)</f>
        <v>0</v>
      </c>
    </row>
    <row r="121" s="2" customFormat="1" ht="37.8" customHeight="1">
      <c r="A121" s="39"/>
      <c r="B121" s="40"/>
      <c r="C121" s="220" t="s">
        <v>84</v>
      </c>
      <c r="D121" s="220" t="s">
        <v>139</v>
      </c>
      <c r="E121" s="221" t="s">
        <v>1034</v>
      </c>
      <c r="F121" s="222" t="s">
        <v>1035</v>
      </c>
      <c r="G121" s="223" t="s">
        <v>142</v>
      </c>
      <c r="H121" s="224">
        <v>117.79000000000001</v>
      </c>
      <c r="I121" s="225"/>
      <c r="J121" s="226">
        <f>ROUND(I121*H121,2)</f>
        <v>0</v>
      </c>
      <c r="K121" s="227"/>
      <c r="L121" s="45"/>
      <c r="M121" s="228" t="s">
        <v>1</v>
      </c>
      <c r="N121" s="229" t="s">
        <v>41</v>
      </c>
      <c r="O121" s="92"/>
      <c r="P121" s="230">
        <f>O121*H121</f>
        <v>0</v>
      </c>
      <c r="Q121" s="230">
        <v>1.0000000000000001E-05</v>
      </c>
      <c r="R121" s="230">
        <f>Q121*H121</f>
        <v>0.0011779000000000002</v>
      </c>
      <c r="S121" s="230">
        <v>0</v>
      </c>
      <c r="T121" s="23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143</v>
      </c>
      <c r="AT121" s="232" t="s">
        <v>139</v>
      </c>
      <c r="AU121" s="232" t="s">
        <v>86</v>
      </c>
      <c r="AY121" s="18" t="s">
        <v>137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8" t="s">
        <v>84</v>
      </c>
      <c r="BK121" s="233">
        <f>ROUND(I121*H121,2)</f>
        <v>0</v>
      </c>
      <c r="BL121" s="18" t="s">
        <v>143</v>
      </c>
      <c r="BM121" s="232" t="s">
        <v>1036</v>
      </c>
    </row>
    <row r="122" s="13" customFormat="1">
      <c r="A122" s="13"/>
      <c r="B122" s="234"/>
      <c r="C122" s="235"/>
      <c r="D122" s="236" t="s">
        <v>145</v>
      </c>
      <c r="E122" s="237" t="s">
        <v>1</v>
      </c>
      <c r="F122" s="238" t="s">
        <v>1037</v>
      </c>
      <c r="G122" s="235"/>
      <c r="H122" s="237" t="s">
        <v>1</v>
      </c>
      <c r="I122" s="239"/>
      <c r="J122" s="235"/>
      <c r="K122" s="235"/>
      <c r="L122" s="240"/>
      <c r="M122" s="241"/>
      <c r="N122" s="242"/>
      <c r="O122" s="242"/>
      <c r="P122" s="242"/>
      <c r="Q122" s="242"/>
      <c r="R122" s="242"/>
      <c r="S122" s="242"/>
      <c r="T122" s="24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4" t="s">
        <v>145</v>
      </c>
      <c r="AU122" s="244" t="s">
        <v>86</v>
      </c>
      <c r="AV122" s="13" t="s">
        <v>84</v>
      </c>
      <c r="AW122" s="13" t="s">
        <v>32</v>
      </c>
      <c r="AX122" s="13" t="s">
        <v>76</v>
      </c>
      <c r="AY122" s="244" t="s">
        <v>137</v>
      </c>
    </row>
    <row r="123" s="13" customFormat="1">
      <c r="A123" s="13"/>
      <c r="B123" s="234"/>
      <c r="C123" s="235"/>
      <c r="D123" s="236" t="s">
        <v>145</v>
      </c>
      <c r="E123" s="237" t="s">
        <v>1</v>
      </c>
      <c r="F123" s="238" t="s">
        <v>1038</v>
      </c>
      <c r="G123" s="235"/>
      <c r="H123" s="237" t="s">
        <v>1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145</v>
      </c>
      <c r="AU123" s="244" t="s">
        <v>86</v>
      </c>
      <c r="AV123" s="13" t="s">
        <v>84</v>
      </c>
      <c r="AW123" s="13" t="s">
        <v>32</v>
      </c>
      <c r="AX123" s="13" t="s">
        <v>76</v>
      </c>
      <c r="AY123" s="244" t="s">
        <v>137</v>
      </c>
    </row>
    <row r="124" s="13" customFormat="1">
      <c r="A124" s="13"/>
      <c r="B124" s="234"/>
      <c r="C124" s="235"/>
      <c r="D124" s="236" t="s">
        <v>145</v>
      </c>
      <c r="E124" s="237" t="s">
        <v>1</v>
      </c>
      <c r="F124" s="238" t="s">
        <v>1039</v>
      </c>
      <c r="G124" s="235"/>
      <c r="H124" s="237" t="s">
        <v>1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145</v>
      </c>
      <c r="AU124" s="244" t="s">
        <v>86</v>
      </c>
      <c r="AV124" s="13" t="s">
        <v>84</v>
      </c>
      <c r="AW124" s="13" t="s">
        <v>32</v>
      </c>
      <c r="AX124" s="13" t="s">
        <v>76</v>
      </c>
      <c r="AY124" s="244" t="s">
        <v>137</v>
      </c>
    </row>
    <row r="125" s="13" customFormat="1">
      <c r="A125" s="13"/>
      <c r="B125" s="234"/>
      <c r="C125" s="235"/>
      <c r="D125" s="236" t="s">
        <v>145</v>
      </c>
      <c r="E125" s="237" t="s">
        <v>1</v>
      </c>
      <c r="F125" s="238" t="s">
        <v>1040</v>
      </c>
      <c r="G125" s="235"/>
      <c r="H125" s="237" t="s">
        <v>1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145</v>
      </c>
      <c r="AU125" s="244" t="s">
        <v>86</v>
      </c>
      <c r="AV125" s="13" t="s">
        <v>84</v>
      </c>
      <c r="AW125" s="13" t="s">
        <v>32</v>
      </c>
      <c r="AX125" s="13" t="s">
        <v>76</v>
      </c>
      <c r="AY125" s="244" t="s">
        <v>137</v>
      </c>
    </row>
    <row r="126" s="14" customFormat="1">
      <c r="A126" s="14"/>
      <c r="B126" s="245"/>
      <c r="C126" s="246"/>
      <c r="D126" s="236" t="s">
        <v>145</v>
      </c>
      <c r="E126" s="247" t="s">
        <v>1</v>
      </c>
      <c r="F126" s="248" t="s">
        <v>1041</v>
      </c>
      <c r="G126" s="246"/>
      <c r="H126" s="249">
        <v>117.79000000000001</v>
      </c>
      <c r="I126" s="250"/>
      <c r="J126" s="246"/>
      <c r="K126" s="246"/>
      <c r="L126" s="251"/>
      <c r="M126" s="289"/>
      <c r="N126" s="290"/>
      <c r="O126" s="290"/>
      <c r="P126" s="290"/>
      <c r="Q126" s="290"/>
      <c r="R126" s="290"/>
      <c r="S126" s="290"/>
      <c r="T126" s="29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145</v>
      </c>
      <c r="AU126" s="255" t="s">
        <v>86</v>
      </c>
      <c r="AV126" s="14" t="s">
        <v>86</v>
      </c>
      <c r="AW126" s="14" t="s">
        <v>32</v>
      </c>
      <c r="AX126" s="14" t="s">
        <v>84</v>
      </c>
      <c r="AY126" s="255" t="s">
        <v>137</v>
      </c>
    </row>
    <row r="127" s="2" customFormat="1" ht="6.96" customHeight="1">
      <c r="A127" s="39"/>
      <c r="B127" s="67"/>
      <c r="C127" s="68"/>
      <c r="D127" s="68"/>
      <c r="E127" s="68"/>
      <c r="F127" s="68"/>
      <c r="G127" s="68"/>
      <c r="H127" s="68"/>
      <c r="I127" s="68"/>
      <c r="J127" s="68"/>
      <c r="K127" s="68"/>
      <c r="L127" s="45"/>
      <c r="M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</sheetData>
  <sheetProtection sheet="1" autoFilter="0" formatColumns="0" formatRows="0" objects="1" scenarios="1" spinCount="100000" saltValue="rG2Am90ca5AnDxPtNO4zutj1sZAxqSfGWo8PlkXxSx2vKQoEU+wMmU1WtlAz5d8QkTN7qX127mu2hdddWgqlpA==" hashValue="KhRUKghswQkF7tGW2SB6h1w/nmn2fw2EPxxEWt3AqT6H9aXdeuoxlkQZyF5U5JbHZRFbUQ3tUgZZ4xazUehNCQ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Úpravy hřiště Školní, sídliště Králův Háj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1042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ROUND((SUM(BE132:BE185)),  2)</f>
        <v>0</v>
      </c>
      <c r="G33" s="39"/>
      <c r="H33" s="39"/>
      <c r="I33" s="156">
        <v>0.20999999999999999</v>
      </c>
      <c r="J33" s="155">
        <f>ROUND(((SUM(BE132:BE185))*I33),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ROUND((SUM(BF132:BF185)),  2)</f>
        <v>0</v>
      </c>
      <c r="G34" s="39"/>
      <c r="H34" s="39"/>
      <c r="I34" s="156">
        <v>0.12</v>
      </c>
      <c r="J34" s="155">
        <f>ROUND(((SUM(BF132:BF185))*I34),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ROUND((SUM(BG132:BG185)),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ROUND((SUM(BH132:BH185)),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ROUND((SUM(BI132:BI185)),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Úpravy hřiště Školní, sídliště Králův Háj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701 - Multifunkční herní prvek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Liberec, ulice Školní</v>
      </c>
      <c r="G89" s="41"/>
      <c r="H89" s="41"/>
      <c r="I89" s="33" t="s">
        <v>22</v>
      </c>
      <c r="J89" s="80" t="str">
        <f>IF(J12="","",J12)</f>
        <v>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 xml:space="preserve">Kancelář architektury města Liberec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1043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1044</v>
      </c>
      <c r="E99" s="189"/>
      <c r="F99" s="189"/>
      <c r="G99" s="189"/>
      <c r="H99" s="189"/>
      <c r="I99" s="189"/>
      <c r="J99" s="190">
        <f>J136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1045</v>
      </c>
      <c r="E100" s="189"/>
      <c r="F100" s="189"/>
      <c r="G100" s="189"/>
      <c r="H100" s="189"/>
      <c r="I100" s="189"/>
      <c r="J100" s="190">
        <f>J138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1046</v>
      </c>
      <c r="E101" s="189"/>
      <c r="F101" s="189"/>
      <c r="G101" s="189"/>
      <c r="H101" s="189"/>
      <c r="I101" s="189"/>
      <c r="J101" s="190">
        <f>J140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1047</v>
      </c>
      <c r="E102" s="189"/>
      <c r="F102" s="189"/>
      <c r="G102" s="189"/>
      <c r="H102" s="189"/>
      <c r="I102" s="189"/>
      <c r="J102" s="190">
        <f>J145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1048</v>
      </c>
      <c r="E103" s="189"/>
      <c r="F103" s="189"/>
      <c r="G103" s="189"/>
      <c r="H103" s="189"/>
      <c r="I103" s="189"/>
      <c r="J103" s="190">
        <f>J147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1049</v>
      </c>
      <c r="E104" s="189"/>
      <c r="F104" s="189"/>
      <c r="G104" s="189"/>
      <c r="H104" s="189"/>
      <c r="I104" s="189"/>
      <c r="J104" s="190">
        <f>J149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1050</v>
      </c>
      <c r="E105" s="189"/>
      <c r="F105" s="189"/>
      <c r="G105" s="189"/>
      <c r="H105" s="189"/>
      <c r="I105" s="189"/>
      <c r="J105" s="190">
        <f>J152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1051</v>
      </c>
      <c r="E106" s="189"/>
      <c r="F106" s="189"/>
      <c r="G106" s="189"/>
      <c r="H106" s="189"/>
      <c r="I106" s="189"/>
      <c r="J106" s="190">
        <f>J156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1052</v>
      </c>
      <c r="E107" s="189"/>
      <c r="F107" s="189"/>
      <c r="G107" s="189"/>
      <c r="H107" s="189"/>
      <c r="I107" s="189"/>
      <c r="J107" s="190">
        <f>J159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6"/>
      <c r="C108" s="187"/>
      <c r="D108" s="188" t="s">
        <v>1053</v>
      </c>
      <c r="E108" s="189"/>
      <c r="F108" s="189"/>
      <c r="G108" s="189"/>
      <c r="H108" s="189"/>
      <c r="I108" s="189"/>
      <c r="J108" s="190">
        <f>J160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117</v>
      </c>
      <c r="E109" s="183"/>
      <c r="F109" s="183"/>
      <c r="G109" s="183"/>
      <c r="H109" s="183"/>
      <c r="I109" s="183"/>
      <c r="J109" s="184">
        <f>J162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6"/>
      <c r="C110" s="187"/>
      <c r="D110" s="188" t="s">
        <v>1054</v>
      </c>
      <c r="E110" s="189"/>
      <c r="F110" s="189"/>
      <c r="G110" s="189"/>
      <c r="H110" s="189"/>
      <c r="I110" s="189"/>
      <c r="J110" s="190">
        <f>J163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119</v>
      </c>
      <c r="E111" s="189"/>
      <c r="F111" s="189"/>
      <c r="G111" s="189"/>
      <c r="H111" s="189"/>
      <c r="I111" s="189"/>
      <c r="J111" s="190">
        <f>J181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1055</v>
      </c>
      <c r="E112" s="183"/>
      <c r="F112" s="183"/>
      <c r="G112" s="183"/>
      <c r="H112" s="183"/>
      <c r="I112" s="183"/>
      <c r="J112" s="184">
        <f>J184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122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5" t="str">
        <f>E7</f>
        <v>Úpravy hřiště Školní, sídliště Králův Háj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SO 701 - Multifunkční herní prvek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Liberec, ulice Školní</v>
      </c>
      <c r="G126" s="41"/>
      <c r="H126" s="41"/>
      <c r="I126" s="33" t="s">
        <v>22</v>
      </c>
      <c r="J126" s="80" t="str">
        <f>IF(J12="","",J12)</f>
        <v>3. 5. 2025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5.65" customHeight="1">
      <c r="A128" s="39"/>
      <c r="B128" s="40"/>
      <c r="C128" s="33" t="s">
        <v>24</v>
      </c>
      <c r="D128" s="41"/>
      <c r="E128" s="41"/>
      <c r="F128" s="28" t="str">
        <f>E15</f>
        <v>Statutární město Liberec</v>
      </c>
      <c r="G128" s="41"/>
      <c r="H128" s="41"/>
      <c r="I128" s="33" t="s">
        <v>30</v>
      </c>
      <c r="J128" s="37" t="str">
        <f>E21</f>
        <v xml:space="preserve">Kancelář architektury města Liberec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IF(E18="","",E18)</f>
        <v>Vyplň údaj</v>
      </c>
      <c r="G129" s="41"/>
      <c r="H129" s="41"/>
      <c r="I129" s="33" t="s">
        <v>33</v>
      </c>
      <c r="J129" s="37" t="str">
        <f>E24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123</v>
      </c>
      <c r="D131" s="195" t="s">
        <v>61</v>
      </c>
      <c r="E131" s="195" t="s">
        <v>57</v>
      </c>
      <c r="F131" s="195" t="s">
        <v>58</v>
      </c>
      <c r="G131" s="195" t="s">
        <v>124</v>
      </c>
      <c r="H131" s="195" t="s">
        <v>125</v>
      </c>
      <c r="I131" s="195" t="s">
        <v>126</v>
      </c>
      <c r="J131" s="196" t="s">
        <v>104</v>
      </c>
      <c r="K131" s="197" t="s">
        <v>127</v>
      </c>
      <c r="L131" s="198"/>
      <c r="M131" s="101" t="s">
        <v>1</v>
      </c>
      <c r="N131" s="102" t="s">
        <v>40</v>
      </c>
      <c r="O131" s="102" t="s">
        <v>128</v>
      </c>
      <c r="P131" s="102" t="s">
        <v>129</v>
      </c>
      <c r="Q131" s="102" t="s">
        <v>130</v>
      </c>
      <c r="R131" s="102" t="s">
        <v>131</v>
      </c>
      <c r="S131" s="102" t="s">
        <v>132</v>
      </c>
      <c r="T131" s="103" t="s">
        <v>133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134</v>
      </c>
      <c r="D132" s="41"/>
      <c r="E132" s="41"/>
      <c r="F132" s="41"/>
      <c r="G132" s="41"/>
      <c r="H132" s="41"/>
      <c r="I132" s="41"/>
      <c r="J132" s="199">
        <f>BK132</f>
        <v>0</v>
      </c>
      <c r="K132" s="41"/>
      <c r="L132" s="45"/>
      <c r="M132" s="104"/>
      <c r="N132" s="200"/>
      <c r="O132" s="105"/>
      <c r="P132" s="201">
        <f>P133+P162+P184</f>
        <v>0</v>
      </c>
      <c r="Q132" s="105"/>
      <c r="R132" s="201">
        <f>R133+R162+R184</f>
        <v>0</v>
      </c>
      <c r="S132" s="105"/>
      <c r="T132" s="202">
        <f>T133+T162+T184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106</v>
      </c>
      <c r="BK132" s="203">
        <f>BK133+BK162+BK184</f>
        <v>0</v>
      </c>
    </row>
    <row r="133" s="12" customFormat="1" ht="25.92" customHeight="1">
      <c r="A133" s="12"/>
      <c r="B133" s="204"/>
      <c r="C133" s="205"/>
      <c r="D133" s="206" t="s">
        <v>75</v>
      </c>
      <c r="E133" s="207" t="s">
        <v>135</v>
      </c>
      <c r="F133" s="207" t="s">
        <v>136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P134+P136+P138+P140+P145+P147+P149+P152+P156+P159</f>
        <v>0</v>
      </c>
      <c r="Q133" s="212"/>
      <c r="R133" s="213">
        <f>R134+R136+R138+R140+R145+R147+R149+R152+R156+R159</f>
        <v>0</v>
      </c>
      <c r="S133" s="212"/>
      <c r="T133" s="214">
        <f>T134+T136+T138+T140+T145+T147+T149+T152+T156+T159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76</v>
      </c>
      <c r="AY133" s="215" t="s">
        <v>137</v>
      </c>
      <c r="BK133" s="217">
        <f>BK134+BK136+BK138+BK140+BK145+BK147+BK149+BK152+BK156+BK159</f>
        <v>0</v>
      </c>
    </row>
    <row r="134" s="12" customFormat="1" ht="22.8" customHeight="1">
      <c r="A134" s="12"/>
      <c r="B134" s="204"/>
      <c r="C134" s="205"/>
      <c r="D134" s="206" t="s">
        <v>75</v>
      </c>
      <c r="E134" s="218" t="s">
        <v>8</v>
      </c>
      <c r="F134" s="218" t="s">
        <v>1056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P135</f>
        <v>0</v>
      </c>
      <c r="Q134" s="212"/>
      <c r="R134" s="213">
        <f>R135</f>
        <v>0</v>
      </c>
      <c r="S134" s="212"/>
      <c r="T134" s="214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84</v>
      </c>
      <c r="AT134" s="216" t="s">
        <v>75</v>
      </c>
      <c r="AU134" s="216" t="s">
        <v>84</v>
      </c>
      <c r="AY134" s="215" t="s">
        <v>137</v>
      </c>
      <c r="BK134" s="217">
        <f>BK135</f>
        <v>0</v>
      </c>
    </row>
    <row r="135" s="2" customFormat="1" ht="33" customHeight="1">
      <c r="A135" s="39"/>
      <c r="B135" s="40"/>
      <c r="C135" s="220" t="s">
        <v>84</v>
      </c>
      <c r="D135" s="220" t="s">
        <v>139</v>
      </c>
      <c r="E135" s="221" t="s">
        <v>1057</v>
      </c>
      <c r="F135" s="222" t="s">
        <v>1058</v>
      </c>
      <c r="G135" s="223" t="s">
        <v>185</v>
      </c>
      <c r="H135" s="224">
        <v>1.1000000000000001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41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143</v>
      </c>
      <c r="AT135" s="232" t="s">
        <v>139</v>
      </c>
      <c r="AU135" s="232" t="s">
        <v>86</v>
      </c>
      <c r="AY135" s="18" t="s">
        <v>137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84</v>
      </c>
      <c r="BK135" s="233">
        <f>ROUND(I135*H135,2)</f>
        <v>0</v>
      </c>
      <c r="BL135" s="18" t="s">
        <v>143</v>
      </c>
      <c r="BM135" s="232" t="s">
        <v>1059</v>
      </c>
    </row>
    <row r="136" s="12" customFormat="1" ht="22.8" customHeight="1">
      <c r="A136" s="12"/>
      <c r="B136" s="204"/>
      <c r="C136" s="205"/>
      <c r="D136" s="206" t="s">
        <v>75</v>
      </c>
      <c r="E136" s="218" t="s">
        <v>218</v>
      </c>
      <c r="F136" s="218" t="s">
        <v>1060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P137</f>
        <v>0</v>
      </c>
      <c r="Q136" s="212"/>
      <c r="R136" s="213">
        <f>R137</f>
        <v>0</v>
      </c>
      <c r="S136" s="212"/>
      <c r="T136" s="214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84</v>
      </c>
      <c r="AT136" s="216" t="s">
        <v>75</v>
      </c>
      <c r="AU136" s="216" t="s">
        <v>84</v>
      </c>
      <c r="AY136" s="215" t="s">
        <v>137</v>
      </c>
      <c r="BK136" s="217">
        <f>BK137</f>
        <v>0</v>
      </c>
    </row>
    <row r="137" s="2" customFormat="1" ht="44.25" customHeight="1">
      <c r="A137" s="39"/>
      <c r="B137" s="40"/>
      <c r="C137" s="220" t="s">
        <v>86</v>
      </c>
      <c r="D137" s="220" t="s">
        <v>139</v>
      </c>
      <c r="E137" s="221" t="s">
        <v>1061</v>
      </c>
      <c r="F137" s="222" t="s">
        <v>1062</v>
      </c>
      <c r="G137" s="223" t="s">
        <v>185</v>
      </c>
      <c r="H137" s="224">
        <v>1.1000000000000001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41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143</v>
      </c>
      <c r="AT137" s="232" t="s">
        <v>139</v>
      </c>
      <c r="AU137" s="232" t="s">
        <v>86</v>
      </c>
      <c r="AY137" s="18" t="s">
        <v>137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84</v>
      </c>
      <c r="BK137" s="233">
        <f>ROUND(I137*H137,2)</f>
        <v>0</v>
      </c>
      <c r="BL137" s="18" t="s">
        <v>143</v>
      </c>
      <c r="BM137" s="232" t="s">
        <v>1063</v>
      </c>
    </row>
    <row r="138" s="12" customFormat="1" ht="22.8" customHeight="1">
      <c r="A138" s="12"/>
      <c r="B138" s="204"/>
      <c r="C138" s="205"/>
      <c r="D138" s="206" t="s">
        <v>75</v>
      </c>
      <c r="E138" s="218" t="s">
        <v>240</v>
      </c>
      <c r="F138" s="218" t="s">
        <v>1064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P139</f>
        <v>0</v>
      </c>
      <c r="Q138" s="212"/>
      <c r="R138" s="213">
        <f>R139</f>
        <v>0</v>
      </c>
      <c r="S138" s="212"/>
      <c r="T138" s="214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84</v>
      </c>
      <c r="AT138" s="216" t="s">
        <v>75</v>
      </c>
      <c r="AU138" s="216" t="s">
        <v>84</v>
      </c>
      <c r="AY138" s="215" t="s">
        <v>137</v>
      </c>
      <c r="BK138" s="217">
        <f>BK139</f>
        <v>0</v>
      </c>
    </row>
    <row r="139" s="2" customFormat="1" ht="62.7" customHeight="1">
      <c r="A139" s="39"/>
      <c r="B139" s="40"/>
      <c r="C139" s="220" t="s">
        <v>153</v>
      </c>
      <c r="D139" s="220" t="s">
        <v>139</v>
      </c>
      <c r="E139" s="221" t="s">
        <v>231</v>
      </c>
      <c r="F139" s="222" t="s">
        <v>1065</v>
      </c>
      <c r="G139" s="223" t="s">
        <v>185</v>
      </c>
      <c r="H139" s="224">
        <v>1.1000000000000001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41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143</v>
      </c>
      <c r="AT139" s="232" t="s">
        <v>139</v>
      </c>
      <c r="AU139" s="232" t="s">
        <v>86</v>
      </c>
      <c r="AY139" s="18" t="s">
        <v>137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84</v>
      </c>
      <c r="BK139" s="233">
        <f>ROUND(I139*H139,2)</f>
        <v>0</v>
      </c>
      <c r="BL139" s="18" t="s">
        <v>143</v>
      </c>
      <c r="BM139" s="232" t="s">
        <v>1066</v>
      </c>
    </row>
    <row r="140" s="12" customFormat="1" ht="22.8" customHeight="1">
      <c r="A140" s="12"/>
      <c r="B140" s="204"/>
      <c r="C140" s="205"/>
      <c r="D140" s="206" t="s">
        <v>75</v>
      </c>
      <c r="E140" s="218" t="s">
        <v>244</v>
      </c>
      <c r="F140" s="218" t="s">
        <v>1067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SUM(P141:P144)</f>
        <v>0</v>
      </c>
      <c r="Q140" s="212"/>
      <c r="R140" s="213">
        <f>SUM(R141:R144)</f>
        <v>0</v>
      </c>
      <c r="S140" s="212"/>
      <c r="T140" s="214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84</v>
      </c>
      <c r="AY140" s="215" t="s">
        <v>137</v>
      </c>
      <c r="BK140" s="217">
        <f>SUM(BK141:BK144)</f>
        <v>0</v>
      </c>
    </row>
    <row r="141" s="2" customFormat="1" ht="44.25" customHeight="1">
      <c r="A141" s="39"/>
      <c r="B141" s="40"/>
      <c r="C141" s="220" t="s">
        <v>143</v>
      </c>
      <c r="D141" s="220" t="s">
        <v>139</v>
      </c>
      <c r="E141" s="221" t="s">
        <v>252</v>
      </c>
      <c r="F141" s="222" t="s">
        <v>1068</v>
      </c>
      <c r="G141" s="223" t="s">
        <v>254</v>
      </c>
      <c r="H141" s="224">
        <v>1.3999999999999999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41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143</v>
      </c>
      <c r="AT141" s="232" t="s">
        <v>139</v>
      </c>
      <c r="AU141" s="232" t="s">
        <v>86</v>
      </c>
      <c r="AY141" s="18" t="s">
        <v>137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84</v>
      </c>
      <c r="BK141" s="233">
        <f>ROUND(I141*H141,2)</f>
        <v>0</v>
      </c>
      <c r="BL141" s="18" t="s">
        <v>143</v>
      </c>
      <c r="BM141" s="232" t="s">
        <v>1069</v>
      </c>
    </row>
    <row r="142" s="14" customFormat="1">
      <c r="A142" s="14"/>
      <c r="B142" s="245"/>
      <c r="C142" s="246"/>
      <c r="D142" s="236" t="s">
        <v>145</v>
      </c>
      <c r="E142" s="247" t="s">
        <v>1</v>
      </c>
      <c r="F142" s="248" t="s">
        <v>1070</v>
      </c>
      <c r="G142" s="246"/>
      <c r="H142" s="249">
        <v>1.3999999999999999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145</v>
      </c>
      <c r="AU142" s="255" t="s">
        <v>86</v>
      </c>
      <c r="AV142" s="14" t="s">
        <v>86</v>
      </c>
      <c r="AW142" s="14" t="s">
        <v>32</v>
      </c>
      <c r="AX142" s="14" t="s">
        <v>76</v>
      </c>
      <c r="AY142" s="255" t="s">
        <v>137</v>
      </c>
    </row>
    <row r="143" s="15" customFormat="1">
      <c r="A143" s="15"/>
      <c r="B143" s="256"/>
      <c r="C143" s="257"/>
      <c r="D143" s="236" t="s">
        <v>145</v>
      </c>
      <c r="E143" s="258" t="s">
        <v>1</v>
      </c>
      <c r="F143" s="259" t="s">
        <v>192</v>
      </c>
      <c r="G143" s="257"/>
      <c r="H143" s="260">
        <v>1.3999999999999999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6" t="s">
        <v>145</v>
      </c>
      <c r="AU143" s="266" t="s">
        <v>86</v>
      </c>
      <c r="AV143" s="15" t="s">
        <v>143</v>
      </c>
      <c r="AW143" s="15" t="s">
        <v>32</v>
      </c>
      <c r="AX143" s="15" t="s">
        <v>84</v>
      </c>
      <c r="AY143" s="266" t="s">
        <v>137</v>
      </c>
    </row>
    <row r="144" s="2" customFormat="1" ht="37.8" customHeight="1">
      <c r="A144" s="39"/>
      <c r="B144" s="40"/>
      <c r="C144" s="220" t="s">
        <v>163</v>
      </c>
      <c r="D144" s="220" t="s">
        <v>139</v>
      </c>
      <c r="E144" s="221" t="s">
        <v>262</v>
      </c>
      <c r="F144" s="222" t="s">
        <v>1071</v>
      </c>
      <c r="G144" s="223" t="s">
        <v>185</v>
      </c>
      <c r="H144" s="224">
        <v>1.1000000000000001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41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143</v>
      </c>
      <c r="AT144" s="232" t="s">
        <v>139</v>
      </c>
      <c r="AU144" s="232" t="s">
        <v>86</v>
      </c>
      <c r="AY144" s="18" t="s">
        <v>137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84</v>
      </c>
      <c r="BK144" s="233">
        <f>ROUND(I144*H144,2)</f>
        <v>0</v>
      </c>
      <c r="BL144" s="18" t="s">
        <v>143</v>
      </c>
      <c r="BM144" s="232" t="s">
        <v>1072</v>
      </c>
    </row>
    <row r="145" s="12" customFormat="1" ht="22.8" customHeight="1">
      <c r="A145" s="12"/>
      <c r="B145" s="204"/>
      <c r="C145" s="205"/>
      <c r="D145" s="206" t="s">
        <v>75</v>
      </c>
      <c r="E145" s="218" t="s">
        <v>251</v>
      </c>
      <c r="F145" s="218" t="s">
        <v>1073</v>
      </c>
      <c r="G145" s="205"/>
      <c r="H145" s="205"/>
      <c r="I145" s="208"/>
      <c r="J145" s="219">
        <f>BK145</f>
        <v>0</v>
      </c>
      <c r="K145" s="205"/>
      <c r="L145" s="210"/>
      <c r="M145" s="211"/>
      <c r="N145" s="212"/>
      <c r="O145" s="212"/>
      <c r="P145" s="213">
        <f>P146</f>
        <v>0</v>
      </c>
      <c r="Q145" s="212"/>
      <c r="R145" s="213">
        <f>R146</f>
        <v>0</v>
      </c>
      <c r="S145" s="212"/>
      <c r="T145" s="214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5" t="s">
        <v>84</v>
      </c>
      <c r="AT145" s="216" t="s">
        <v>75</v>
      </c>
      <c r="AU145" s="216" t="s">
        <v>84</v>
      </c>
      <c r="AY145" s="215" t="s">
        <v>137</v>
      </c>
      <c r="BK145" s="217">
        <f>BK146</f>
        <v>0</v>
      </c>
    </row>
    <row r="146" s="2" customFormat="1" ht="24.15" customHeight="1">
      <c r="A146" s="39"/>
      <c r="B146" s="40"/>
      <c r="C146" s="220" t="s">
        <v>147</v>
      </c>
      <c r="D146" s="220" t="s">
        <v>139</v>
      </c>
      <c r="E146" s="221" t="s">
        <v>1074</v>
      </c>
      <c r="F146" s="222" t="s">
        <v>1075</v>
      </c>
      <c r="G146" s="223" t="s">
        <v>142</v>
      </c>
      <c r="H146" s="224">
        <v>2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41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143</v>
      </c>
      <c r="AT146" s="232" t="s">
        <v>139</v>
      </c>
      <c r="AU146" s="232" t="s">
        <v>86</v>
      </c>
      <c r="AY146" s="18" t="s">
        <v>137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84</v>
      </c>
      <c r="BK146" s="233">
        <f>ROUND(I146*H146,2)</f>
        <v>0</v>
      </c>
      <c r="BL146" s="18" t="s">
        <v>143</v>
      </c>
      <c r="BM146" s="232" t="s">
        <v>1076</v>
      </c>
    </row>
    <row r="147" s="12" customFormat="1" ht="22.8" customHeight="1">
      <c r="A147" s="12"/>
      <c r="B147" s="204"/>
      <c r="C147" s="205"/>
      <c r="D147" s="206" t="s">
        <v>75</v>
      </c>
      <c r="E147" s="218" t="s">
        <v>298</v>
      </c>
      <c r="F147" s="218" t="s">
        <v>1077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P148</f>
        <v>0</v>
      </c>
      <c r="Q147" s="212"/>
      <c r="R147" s="213">
        <f>R148</f>
        <v>0</v>
      </c>
      <c r="S147" s="212"/>
      <c r="T147" s="214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84</v>
      </c>
      <c r="AY147" s="215" t="s">
        <v>137</v>
      </c>
      <c r="BK147" s="217">
        <f>BK148</f>
        <v>0</v>
      </c>
    </row>
    <row r="148" s="2" customFormat="1" ht="24.15" customHeight="1">
      <c r="A148" s="39"/>
      <c r="B148" s="40"/>
      <c r="C148" s="220" t="s">
        <v>175</v>
      </c>
      <c r="D148" s="220" t="s">
        <v>139</v>
      </c>
      <c r="E148" s="221" t="s">
        <v>1078</v>
      </c>
      <c r="F148" s="222" t="s">
        <v>1079</v>
      </c>
      <c r="G148" s="223" t="s">
        <v>185</v>
      </c>
      <c r="H148" s="224">
        <v>1.1000000000000001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41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143</v>
      </c>
      <c r="AT148" s="232" t="s">
        <v>139</v>
      </c>
      <c r="AU148" s="232" t="s">
        <v>86</v>
      </c>
      <c r="AY148" s="18" t="s">
        <v>137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84</v>
      </c>
      <c r="BK148" s="233">
        <f>ROUND(I148*H148,2)</f>
        <v>0</v>
      </c>
      <c r="BL148" s="18" t="s">
        <v>143</v>
      </c>
      <c r="BM148" s="232" t="s">
        <v>1080</v>
      </c>
    </row>
    <row r="149" s="12" customFormat="1" ht="22.8" customHeight="1">
      <c r="A149" s="12"/>
      <c r="B149" s="204"/>
      <c r="C149" s="205"/>
      <c r="D149" s="206" t="s">
        <v>75</v>
      </c>
      <c r="E149" s="218" t="s">
        <v>457</v>
      </c>
      <c r="F149" s="218" t="s">
        <v>1081</v>
      </c>
      <c r="G149" s="205"/>
      <c r="H149" s="205"/>
      <c r="I149" s="208"/>
      <c r="J149" s="219">
        <f>BK149</f>
        <v>0</v>
      </c>
      <c r="K149" s="205"/>
      <c r="L149" s="210"/>
      <c r="M149" s="211"/>
      <c r="N149" s="212"/>
      <c r="O149" s="212"/>
      <c r="P149" s="213">
        <f>SUM(P150:P151)</f>
        <v>0</v>
      </c>
      <c r="Q149" s="212"/>
      <c r="R149" s="213">
        <f>SUM(R150:R151)</f>
        <v>0</v>
      </c>
      <c r="S149" s="212"/>
      <c r="T149" s="214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5" t="s">
        <v>84</v>
      </c>
      <c r="AT149" s="216" t="s">
        <v>75</v>
      </c>
      <c r="AU149" s="216" t="s">
        <v>84</v>
      </c>
      <c r="AY149" s="215" t="s">
        <v>137</v>
      </c>
      <c r="BK149" s="217">
        <f>SUM(BK150:BK151)</f>
        <v>0</v>
      </c>
    </row>
    <row r="150" s="2" customFormat="1" ht="44.25" customHeight="1">
      <c r="A150" s="39"/>
      <c r="B150" s="40"/>
      <c r="C150" s="220" t="s">
        <v>182</v>
      </c>
      <c r="D150" s="220" t="s">
        <v>139</v>
      </c>
      <c r="E150" s="221" t="s">
        <v>1082</v>
      </c>
      <c r="F150" s="222" t="s">
        <v>1083</v>
      </c>
      <c r="G150" s="223" t="s">
        <v>142</v>
      </c>
      <c r="H150" s="224">
        <v>2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41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143</v>
      </c>
      <c r="AT150" s="232" t="s">
        <v>139</v>
      </c>
      <c r="AU150" s="232" t="s">
        <v>86</v>
      </c>
      <c r="AY150" s="18" t="s">
        <v>137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84</v>
      </c>
      <c r="BK150" s="233">
        <f>ROUND(I150*H150,2)</f>
        <v>0</v>
      </c>
      <c r="BL150" s="18" t="s">
        <v>143</v>
      </c>
      <c r="BM150" s="232" t="s">
        <v>1084</v>
      </c>
    </row>
    <row r="151" s="2" customFormat="1" ht="24.15" customHeight="1">
      <c r="A151" s="39"/>
      <c r="B151" s="40"/>
      <c r="C151" s="220" t="s">
        <v>193</v>
      </c>
      <c r="D151" s="220" t="s">
        <v>139</v>
      </c>
      <c r="E151" s="221" t="s">
        <v>1085</v>
      </c>
      <c r="F151" s="222" t="s">
        <v>1086</v>
      </c>
      <c r="G151" s="223" t="s">
        <v>142</v>
      </c>
      <c r="H151" s="224">
        <v>2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41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143</v>
      </c>
      <c r="AT151" s="232" t="s">
        <v>139</v>
      </c>
      <c r="AU151" s="232" t="s">
        <v>86</v>
      </c>
      <c r="AY151" s="18" t="s">
        <v>137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84</v>
      </c>
      <c r="BK151" s="233">
        <f>ROUND(I151*H151,2)</f>
        <v>0</v>
      </c>
      <c r="BL151" s="18" t="s">
        <v>143</v>
      </c>
      <c r="BM151" s="232" t="s">
        <v>1087</v>
      </c>
    </row>
    <row r="152" s="12" customFormat="1" ht="22.8" customHeight="1">
      <c r="A152" s="12"/>
      <c r="B152" s="204"/>
      <c r="C152" s="205"/>
      <c r="D152" s="206" t="s">
        <v>75</v>
      </c>
      <c r="E152" s="218" t="s">
        <v>619</v>
      </c>
      <c r="F152" s="218" t="s">
        <v>1088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SUM(P153:P155)</f>
        <v>0</v>
      </c>
      <c r="Q152" s="212"/>
      <c r="R152" s="213">
        <f>SUM(R153:R155)</f>
        <v>0</v>
      </c>
      <c r="S152" s="212"/>
      <c r="T152" s="214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5" t="s">
        <v>84</v>
      </c>
      <c r="AT152" s="216" t="s">
        <v>75</v>
      </c>
      <c r="AU152" s="216" t="s">
        <v>84</v>
      </c>
      <c r="AY152" s="215" t="s">
        <v>137</v>
      </c>
      <c r="BK152" s="217">
        <f>SUM(BK153:BK155)</f>
        <v>0</v>
      </c>
    </row>
    <row r="153" s="2" customFormat="1" ht="55.5" customHeight="1">
      <c r="A153" s="39"/>
      <c r="B153" s="40"/>
      <c r="C153" s="220" t="s">
        <v>199</v>
      </c>
      <c r="D153" s="220" t="s">
        <v>139</v>
      </c>
      <c r="E153" s="221" t="s">
        <v>1089</v>
      </c>
      <c r="F153" s="222" t="s">
        <v>1090</v>
      </c>
      <c r="G153" s="223" t="s">
        <v>166</v>
      </c>
      <c r="H153" s="224">
        <v>5.5999999999999996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41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143</v>
      </c>
      <c r="AT153" s="232" t="s">
        <v>139</v>
      </c>
      <c r="AU153" s="232" t="s">
        <v>86</v>
      </c>
      <c r="AY153" s="18" t="s">
        <v>137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84</v>
      </c>
      <c r="BK153" s="233">
        <f>ROUND(I153*H153,2)</f>
        <v>0</v>
      </c>
      <c r="BL153" s="18" t="s">
        <v>143</v>
      </c>
      <c r="BM153" s="232" t="s">
        <v>1091</v>
      </c>
    </row>
    <row r="154" s="14" customFormat="1">
      <c r="A154" s="14"/>
      <c r="B154" s="245"/>
      <c r="C154" s="246"/>
      <c r="D154" s="236" t="s">
        <v>145</v>
      </c>
      <c r="E154" s="247" t="s">
        <v>1</v>
      </c>
      <c r="F154" s="248" t="s">
        <v>1092</v>
      </c>
      <c r="G154" s="246"/>
      <c r="H154" s="249">
        <v>5.5999999999999996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145</v>
      </c>
      <c r="AU154" s="255" t="s">
        <v>86</v>
      </c>
      <c r="AV154" s="14" t="s">
        <v>86</v>
      </c>
      <c r="AW154" s="14" t="s">
        <v>32</v>
      </c>
      <c r="AX154" s="14" t="s">
        <v>76</v>
      </c>
      <c r="AY154" s="255" t="s">
        <v>137</v>
      </c>
    </row>
    <row r="155" s="15" customFormat="1">
      <c r="A155" s="15"/>
      <c r="B155" s="256"/>
      <c r="C155" s="257"/>
      <c r="D155" s="236" t="s">
        <v>145</v>
      </c>
      <c r="E155" s="258" t="s">
        <v>1</v>
      </c>
      <c r="F155" s="259" t="s">
        <v>192</v>
      </c>
      <c r="G155" s="257"/>
      <c r="H155" s="260">
        <v>5.5999999999999996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6" t="s">
        <v>145</v>
      </c>
      <c r="AU155" s="266" t="s">
        <v>86</v>
      </c>
      <c r="AV155" s="15" t="s">
        <v>143</v>
      </c>
      <c r="AW155" s="15" t="s">
        <v>32</v>
      </c>
      <c r="AX155" s="15" t="s">
        <v>84</v>
      </c>
      <c r="AY155" s="266" t="s">
        <v>137</v>
      </c>
    </row>
    <row r="156" s="12" customFormat="1" ht="22.8" customHeight="1">
      <c r="A156" s="12"/>
      <c r="B156" s="204"/>
      <c r="C156" s="205"/>
      <c r="D156" s="206" t="s">
        <v>75</v>
      </c>
      <c r="E156" s="218" t="s">
        <v>647</v>
      </c>
      <c r="F156" s="218" t="s">
        <v>1093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SUM(P157:P158)</f>
        <v>0</v>
      </c>
      <c r="Q156" s="212"/>
      <c r="R156" s="213">
        <f>SUM(R157:R158)</f>
        <v>0</v>
      </c>
      <c r="S156" s="212"/>
      <c r="T156" s="214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5" t="s">
        <v>84</v>
      </c>
      <c r="AT156" s="216" t="s">
        <v>75</v>
      </c>
      <c r="AU156" s="216" t="s">
        <v>84</v>
      </c>
      <c r="AY156" s="215" t="s">
        <v>137</v>
      </c>
      <c r="BK156" s="217">
        <f>SUM(BK157:BK158)</f>
        <v>0</v>
      </c>
    </row>
    <row r="157" s="2" customFormat="1" ht="49.05" customHeight="1">
      <c r="A157" s="39"/>
      <c r="B157" s="40"/>
      <c r="C157" s="220" t="s">
        <v>204</v>
      </c>
      <c r="D157" s="220" t="s">
        <v>139</v>
      </c>
      <c r="E157" s="221" t="s">
        <v>1094</v>
      </c>
      <c r="F157" s="222" t="s">
        <v>1095</v>
      </c>
      <c r="G157" s="223" t="s">
        <v>156</v>
      </c>
      <c r="H157" s="224">
        <v>16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41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143</v>
      </c>
      <c r="AT157" s="232" t="s">
        <v>139</v>
      </c>
      <c r="AU157" s="232" t="s">
        <v>86</v>
      </c>
      <c r="AY157" s="18" t="s">
        <v>137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84</v>
      </c>
      <c r="BK157" s="233">
        <f>ROUND(I157*H157,2)</f>
        <v>0</v>
      </c>
      <c r="BL157" s="18" t="s">
        <v>143</v>
      </c>
      <c r="BM157" s="232" t="s">
        <v>1096</v>
      </c>
    </row>
    <row r="158" s="2" customFormat="1" ht="37.8" customHeight="1">
      <c r="A158" s="39"/>
      <c r="B158" s="40"/>
      <c r="C158" s="220" t="s">
        <v>8</v>
      </c>
      <c r="D158" s="220" t="s">
        <v>139</v>
      </c>
      <c r="E158" s="221" t="s">
        <v>1097</v>
      </c>
      <c r="F158" s="222" t="s">
        <v>1098</v>
      </c>
      <c r="G158" s="223" t="s">
        <v>156</v>
      </c>
      <c r="H158" s="224">
        <v>16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41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143</v>
      </c>
      <c r="AT158" s="232" t="s">
        <v>139</v>
      </c>
      <c r="AU158" s="232" t="s">
        <v>86</v>
      </c>
      <c r="AY158" s="18" t="s">
        <v>137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84</v>
      </c>
      <c r="BK158" s="233">
        <f>ROUND(I158*H158,2)</f>
        <v>0</v>
      </c>
      <c r="BL158" s="18" t="s">
        <v>143</v>
      </c>
      <c r="BM158" s="232" t="s">
        <v>1099</v>
      </c>
    </row>
    <row r="159" s="12" customFormat="1" ht="22.8" customHeight="1">
      <c r="A159" s="12"/>
      <c r="B159" s="204"/>
      <c r="C159" s="205"/>
      <c r="D159" s="206" t="s">
        <v>75</v>
      </c>
      <c r="E159" s="218" t="s">
        <v>1028</v>
      </c>
      <c r="F159" s="218" t="s">
        <v>1100</v>
      </c>
      <c r="G159" s="205"/>
      <c r="H159" s="205"/>
      <c r="I159" s="208"/>
      <c r="J159" s="219">
        <f>BK159</f>
        <v>0</v>
      </c>
      <c r="K159" s="205"/>
      <c r="L159" s="210"/>
      <c r="M159" s="211"/>
      <c r="N159" s="212"/>
      <c r="O159" s="212"/>
      <c r="P159" s="213">
        <f>P160</f>
        <v>0</v>
      </c>
      <c r="Q159" s="212"/>
      <c r="R159" s="213">
        <f>R160</f>
        <v>0</v>
      </c>
      <c r="S159" s="212"/>
      <c r="T159" s="214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5" t="s">
        <v>84</v>
      </c>
      <c r="AT159" s="216" t="s">
        <v>75</v>
      </c>
      <c r="AU159" s="216" t="s">
        <v>84</v>
      </c>
      <c r="AY159" s="215" t="s">
        <v>137</v>
      </c>
      <c r="BK159" s="217">
        <f>BK160</f>
        <v>0</v>
      </c>
    </row>
    <row r="160" s="12" customFormat="1" ht="20.88" customHeight="1">
      <c r="A160" s="12"/>
      <c r="B160" s="204"/>
      <c r="C160" s="205"/>
      <c r="D160" s="206" t="s">
        <v>75</v>
      </c>
      <c r="E160" s="218" t="s">
        <v>586</v>
      </c>
      <c r="F160" s="218" t="s">
        <v>587</v>
      </c>
      <c r="G160" s="205"/>
      <c r="H160" s="205"/>
      <c r="I160" s="208"/>
      <c r="J160" s="219">
        <f>BK160</f>
        <v>0</v>
      </c>
      <c r="K160" s="205"/>
      <c r="L160" s="210"/>
      <c r="M160" s="211"/>
      <c r="N160" s="212"/>
      <c r="O160" s="212"/>
      <c r="P160" s="213">
        <f>P161</f>
        <v>0</v>
      </c>
      <c r="Q160" s="212"/>
      <c r="R160" s="213">
        <f>R161</f>
        <v>0</v>
      </c>
      <c r="S160" s="212"/>
      <c r="T160" s="214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5" t="s">
        <v>84</v>
      </c>
      <c r="AT160" s="216" t="s">
        <v>75</v>
      </c>
      <c r="AU160" s="216" t="s">
        <v>86</v>
      </c>
      <c r="AY160" s="215" t="s">
        <v>137</v>
      </c>
      <c r="BK160" s="217">
        <f>BK161</f>
        <v>0</v>
      </c>
    </row>
    <row r="161" s="2" customFormat="1" ht="24.15" customHeight="1">
      <c r="A161" s="39"/>
      <c r="B161" s="40"/>
      <c r="C161" s="220" t="s">
        <v>218</v>
      </c>
      <c r="D161" s="220" t="s">
        <v>139</v>
      </c>
      <c r="E161" s="221" t="s">
        <v>1101</v>
      </c>
      <c r="F161" s="222" t="s">
        <v>1102</v>
      </c>
      <c r="G161" s="223" t="s">
        <v>1</v>
      </c>
      <c r="H161" s="224">
        <v>3.0099999999999998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41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143</v>
      </c>
      <c r="AT161" s="232" t="s">
        <v>139</v>
      </c>
      <c r="AU161" s="232" t="s">
        <v>153</v>
      </c>
      <c r="AY161" s="18" t="s">
        <v>137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84</v>
      </c>
      <c r="BK161" s="233">
        <f>ROUND(I161*H161,2)</f>
        <v>0</v>
      </c>
      <c r="BL161" s="18" t="s">
        <v>143</v>
      </c>
      <c r="BM161" s="232" t="s">
        <v>1103</v>
      </c>
    </row>
    <row r="162" s="12" customFormat="1" ht="25.92" customHeight="1">
      <c r="A162" s="12"/>
      <c r="B162" s="204"/>
      <c r="C162" s="205"/>
      <c r="D162" s="206" t="s">
        <v>75</v>
      </c>
      <c r="E162" s="207" t="s">
        <v>592</v>
      </c>
      <c r="F162" s="207" t="s">
        <v>593</v>
      </c>
      <c r="G162" s="205"/>
      <c r="H162" s="205"/>
      <c r="I162" s="208"/>
      <c r="J162" s="209">
        <f>BK162</f>
        <v>0</v>
      </c>
      <c r="K162" s="205"/>
      <c r="L162" s="210"/>
      <c r="M162" s="211"/>
      <c r="N162" s="212"/>
      <c r="O162" s="212"/>
      <c r="P162" s="213">
        <f>P163+P181</f>
        <v>0</v>
      </c>
      <c r="Q162" s="212"/>
      <c r="R162" s="213">
        <f>R163+R181</f>
        <v>0</v>
      </c>
      <c r="S162" s="212"/>
      <c r="T162" s="214">
        <f>T163+T181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5" t="s">
        <v>86</v>
      </c>
      <c r="AT162" s="216" t="s">
        <v>75</v>
      </c>
      <c r="AU162" s="216" t="s">
        <v>76</v>
      </c>
      <c r="AY162" s="215" t="s">
        <v>137</v>
      </c>
      <c r="BK162" s="217">
        <f>BK163+BK181</f>
        <v>0</v>
      </c>
    </row>
    <row r="163" s="12" customFormat="1" ht="22.8" customHeight="1">
      <c r="A163" s="12"/>
      <c r="B163" s="204"/>
      <c r="C163" s="205"/>
      <c r="D163" s="206" t="s">
        <v>75</v>
      </c>
      <c r="E163" s="218" t="s">
        <v>1104</v>
      </c>
      <c r="F163" s="218" t="s">
        <v>1105</v>
      </c>
      <c r="G163" s="205"/>
      <c r="H163" s="205"/>
      <c r="I163" s="208"/>
      <c r="J163" s="219">
        <f>BK163</f>
        <v>0</v>
      </c>
      <c r="K163" s="205"/>
      <c r="L163" s="210"/>
      <c r="M163" s="211"/>
      <c r="N163" s="212"/>
      <c r="O163" s="212"/>
      <c r="P163" s="213">
        <f>SUM(P164:P180)</f>
        <v>0</v>
      </c>
      <c r="Q163" s="212"/>
      <c r="R163" s="213">
        <f>SUM(R164:R180)</f>
        <v>0</v>
      </c>
      <c r="S163" s="212"/>
      <c r="T163" s="214">
        <f>SUM(T164:T180)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86</v>
      </c>
      <c r="AT163" s="216" t="s">
        <v>75</v>
      </c>
      <c r="AU163" s="216" t="s">
        <v>84</v>
      </c>
      <c r="AY163" s="215" t="s">
        <v>137</v>
      </c>
      <c r="BK163" s="217">
        <f>SUM(BK164:BK180)</f>
        <v>0</v>
      </c>
    </row>
    <row r="164" s="2" customFormat="1" ht="24.15" customHeight="1">
      <c r="A164" s="39"/>
      <c r="B164" s="40"/>
      <c r="C164" s="220" t="s">
        <v>169</v>
      </c>
      <c r="D164" s="220" t="s">
        <v>139</v>
      </c>
      <c r="E164" s="221" t="s">
        <v>1106</v>
      </c>
      <c r="F164" s="222" t="s">
        <v>1107</v>
      </c>
      <c r="G164" s="223" t="s">
        <v>694</v>
      </c>
      <c r="H164" s="224">
        <v>450.98599999999999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41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240</v>
      </c>
      <c r="AT164" s="232" t="s">
        <v>139</v>
      </c>
      <c r="AU164" s="232" t="s">
        <v>86</v>
      </c>
      <c r="AY164" s="18" t="s">
        <v>137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84</v>
      </c>
      <c r="BK164" s="233">
        <f>ROUND(I164*H164,2)</f>
        <v>0</v>
      </c>
      <c r="BL164" s="18" t="s">
        <v>240</v>
      </c>
      <c r="BM164" s="232" t="s">
        <v>1108</v>
      </c>
    </row>
    <row r="165" s="13" customFormat="1">
      <c r="A165" s="13"/>
      <c r="B165" s="234"/>
      <c r="C165" s="235"/>
      <c r="D165" s="236" t="s">
        <v>145</v>
      </c>
      <c r="E165" s="237" t="s">
        <v>1</v>
      </c>
      <c r="F165" s="238" t="s">
        <v>1109</v>
      </c>
      <c r="G165" s="235"/>
      <c r="H165" s="237" t="s">
        <v>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145</v>
      </c>
      <c r="AU165" s="244" t="s">
        <v>86</v>
      </c>
      <c r="AV165" s="13" t="s">
        <v>84</v>
      </c>
      <c r="AW165" s="13" t="s">
        <v>32</v>
      </c>
      <c r="AX165" s="13" t="s">
        <v>76</v>
      </c>
      <c r="AY165" s="244" t="s">
        <v>137</v>
      </c>
    </row>
    <row r="166" s="14" customFormat="1">
      <c r="A166" s="14"/>
      <c r="B166" s="245"/>
      <c r="C166" s="246"/>
      <c r="D166" s="236" t="s">
        <v>145</v>
      </c>
      <c r="E166" s="247" t="s">
        <v>1</v>
      </c>
      <c r="F166" s="248" t="s">
        <v>1110</v>
      </c>
      <c r="G166" s="246"/>
      <c r="H166" s="249">
        <v>112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145</v>
      </c>
      <c r="AU166" s="255" t="s">
        <v>86</v>
      </c>
      <c r="AV166" s="14" t="s">
        <v>86</v>
      </c>
      <c r="AW166" s="14" t="s">
        <v>32</v>
      </c>
      <c r="AX166" s="14" t="s">
        <v>76</v>
      </c>
      <c r="AY166" s="255" t="s">
        <v>137</v>
      </c>
    </row>
    <row r="167" s="13" customFormat="1">
      <c r="A167" s="13"/>
      <c r="B167" s="234"/>
      <c r="C167" s="235"/>
      <c r="D167" s="236" t="s">
        <v>145</v>
      </c>
      <c r="E167" s="237" t="s">
        <v>1</v>
      </c>
      <c r="F167" s="238" t="s">
        <v>1111</v>
      </c>
      <c r="G167" s="235"/>
      <c r="H167" s="237" t="s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145</v>
      </c>
      <c r="AU167" s="244" t="s">
        <v>86</v>
      </c>
      <c r="AV167" s="13" t="s">
        <v>84</v>
      </c>
      <c r="AW167" s="13" t="s">
        <v>32</v>
      </c>
      <c r="AX167" s="13" t="s">
        <v>76</v>
      </c>
      <c r="AY167" s="244" t="s">
        <v>137</v>
      </c>
    </row>
    <row r="168" s="14" customFormat="1">
      <c r="A168" s="14"/>
      <c r="B168" s="245"/>
      <c r="C168" s="246"/>
      <c r="D168" s="236" t="s">
        <v>145</v>
      </c>
      <c r="E168" s="247" t="s">
        <v>1</v>
      </c>
      <c r="F168" s="248" t="s">
        <v>1112</v>
      </c>
      <c r="G168" s="246"/>
      <c r="H168" s="249">
        <v>72.640000000000001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145</v>
      </c>
      <c r="AU168" s="255" t="s">
        <v>86</v>
      </c>
      <c r="AV168" s="14" t="s">
        <v>86</v>
      </c>
      <c r="AW168" s="14" t="s">
        <v>32</v>
      </c>
      <c r="AX168" s="14" t="s">
        <v>76</v>
      </c>
      <c r="AY168" s="255" t="s">
        <v>137</v>
      </c>
    </row>
    <row r="169" s="13" customFormat="1">
      <c r="A169" s="13"/>
      <c r="B169" s="234"/>
      <c r="C169" s="235"/>
      <c r="D169" s="236" t="s">
        <v>145</v>
      </c>
      <c r="E169" s="237" t="s">
        <v>1</v>
      </c>
      <c r="F169" s="238" t="s">
        <v>1113</v>
      </c>
      <c r="G169" s="235"/>
      <c r="H169" s="237" t="s">
        <v>1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145</v>
      </c>
      <c r="AU169" s="244" t="s">
        <v>86</v>
      </c>
      <c r="AV169" s="13" t="s">
        <v>84</v>
      </c>
      <c r="AW169" s="13" t="s">
        <v>32</v>
      </c>
      <c r="AX169" s="13" t="s">
        <v>76</v>
      </c>
      <c r="AY169" s="244" t="s">
        <v>137</v>
      </c>
    </row>
    <row r="170" s="14" customFormat="1">
      <c r="A170" s="14"/>
      <c r="B170" s="245"/>
      <c r="C170" s="246"/>
      <c r="D170" s="236" t="s">
        <v>145</v>
      </c>
      <c r="E170" s="247" t="s">
        <v>1</v>
      </c>
      <c r="F170" s="248" t="s">
        <v>1114</v>
      </c>
      <c r="G170" s="246"/>
      <c r="H170" s="249">
        <v>227.28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145</v>
      </c>
      <c r="AU170" s="255" t="s">
        <v>86</v>
      </c>
      <c r="AV170" s="14" t="s">
        <v>86</v>
      </c>
      <c r="AW170" s="14" t="s">
        <v>32</v>
      </c>
      <c r="AX170" s="14" t="s">
        <v>76</v>
      </c>
      <c r="AY170" s="255" t="s">
        <v>137</v>
      </c>
    </row>
    <row r="171" s="13" customFormat="1">
      <c r="A171" s="13"/>
      <c r="B171" s="234"/>
      <c r="C171" s="235"/>
      <c r="D171" s="236" t="s">
        <v>145</v>
      </c>
      <c r="E171" s="237" t="s">
        <v>1</v>
      </c>
      <c r="F171" s="238" t="s">
        <v>1115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145</v>
      </c>
      <c r="AU171" s="244" t="s">
        <v>86</v>
      </c>
      <c r="AV171" s="13" t="s">
        <v>84</v>
      </c>
      <c r="AW171" s="13" t="s">
        <v>32</v>
      </c>
      <c r="AX171" s="13" t="s">
        <v>76</v>
      </c>
      <c r="AY171" s="244" t="s">
        <v>137</v>
      </c>
    </row>
    <row r="172" s="14" customFormat="1">
      <c r="A172" s="14"/>
      <c r="B172" s="245"/>
      <c r="C172" s="246"/>
      <c r="D172" s="236" t="s">
        <v>145</v>
      </c>
      <c r="E172" s="247" t="s">
        <v>1</v>
      </c>
      <c r="F172" s="248" t="s">
        <v>1116</v>
      </c>
      <c r="G172" s="246"/>
      <c r="H172" s="249">
        <v>39.066000000000002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145</v>
      </c>
      <c r="AU172" s="255" t="s">
        <v>86</v>
      </c>
      <c r="AV172" s="14" t="s">
        <v>86</v>
      </c>
      <c r="AW172" s="14" t="s">
        <v>32</v>
      </c>
      <c r="AX172" s="14" t="s">
        <v>76</v>
      </c>
      <c r="AY172" s="255" t="s">
        <v>137</v>
      </c>
    </row>
    <row r="173" s="15" customFormat="1">
      <c r="A173" s="15"/>
      <c r="B173" s="256"/>
      <c r="C173" s="257"/>
      <c r="D173" s="236" t="s">
        <v>145</v>
      </c>
      <c r="E173" s="258" t="s">
        <v>1</v>
      </c>
      <c r="F173" s="259" t="s">
        <v>192</v>
      </c>
      <c r="G173" s="257"/>
      <c r="H173" s="260">
        <v>450.98599999999999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6" t="s">
        <v>145</v>
      </c>
      <c r="AU173" s="266" t="s">
        <v>86</v>
      </c>
      <c r="AV173" s="15" t="s">
        <v>143</v>
      </c>
      <c r="AW173" s="15" t="s">
        <v>32</v>
      </c>
      <c r="AX173" s="15" t="s">
        <v>84</v>
      </c>
      <c r="AY173" s="266" t="s">
        <v>137</v>
      </c>
    </row>
    <row r="174" s="2" customFormat="1" ht="21.75" customHeight="1">
      <c r="A174" s="39"/>
      <c r="B174" s="40"/>
      <c r="C174" s="278" t="s">
        <v>230</v>
      </c>
      <c r="D174" s="278" t="s">
        <v>346</v>
      </c>
      <c r="E174" s="279" t="s">
        <v>1117</v>
      </c>
      <c r="F174" s="280" t="s">
        <v>1118</v>
      </c>
      <c r="G174" s="281" t="s">
        <v>254</v>
      </c>
      <c r="H174" s="282">
        <v>0.112</v>
      </c>
      <c r="I174" s="283"/>
      <c r="J174" s="284">
        <f>ROUND(I174*H174,2)</f>
        <v>0</v>
      </c>
      <c r="K174" s="285"/>
      <c r="L174" s="286"/>
      <c r="M174" s="287" t="s">
        <v>1</v>
      </c>
      <c r="N174" s="288" t="s">
        <v>41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326</v>
      </c>
      <c r="AT174" s="232" t="s">
        <v>346</v>
      </c>
      <c r="AU174" s="232" t="s">
        <v>86</v>
      </c>
      <c r="AY174" s="18" t="s">
        <v>137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84</v>
      </c>
      <c r="BK174" s="233">
        <f>ROUND(I174*H174,2)</f>
        <v>0</v>
      </c>
      <c r="BL174" s="18" t="s">
        <v>240</v>
      </c>
      <c r="BM174" s="232" t="s">
        <v>1119</v>
      </c>
    </row>
    <row r="175" s="2" customFormat="1" ht="24.15" customHeight="1">
      <c r="A175" s="39"/>
      <c r="B175" s="40"/>
      <c r="C175" s="278" t="s">
        <v>240</v>
      </c>
      <c r="D175" s="278" t="s">
        <v>346</v>
      </c>
      <c r="E175" s="279" t="s">
        <v>1120</v>
      </c>
      <c r="F175" s="280" t="s">
        <v>1121</v>
      </c>
      <c r="G175" s="281" t="s">
        <v>166</v>
      </c>
      <c r="H175" s="282">
        <v>16</v>
      </c>
      <c r="I175" s="283"/>
      <c r="J175" s="284">
        <f>ROUND(I175*H175,2)</f>
        <v>0</v>
      </c>
      <c r="K175" s="285"/>
      <c r="L175" s="286"/>
      <c r="M175" s="287" t="s">
        <v>1</v>
      </c>
      <c r="N175" s="288" t="s">
        <v>41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326</v>
      </c>
      <c r="AT175" s="232" t="s">
        <v>346</v>
      </c>
      <c r="AU175" s="232" t="s">
        <v>86</v>
      </c>
      <c r="AY175" s="18" t="s">
        <v>137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84</v>
      </c>
      <c r="BK175" s="233">
        <f>ROUND(I175*H175,2)</f>
        <v>0</v>
      </c>
      <c r="BL175" s="18" t="s">
        <v>240</v>
      </c>
      <c r="BM175" s="232" t="s">
        <v>1122</v>
      </c>
    </row>
    <row r="176" s="2" customFormat="1" ht="21.75" customHeight="1">
      <c r="A176" s="39"/>
      <c r="B176" s="40"/>
      <c r="C176" s="278" t="s">
        <v>244</v>
      </c>
      <c r="D176" s="278" t="s">
        <v>346</v>
      </c>
      <c r="E176" s="279" t="s">
        <v>1123</v>
      </c>
      <c r="F176" s="280" t="s">
        <v>1124</v>
      </c>
      <c r="G176" s="281" t="s">
        <v>166</v>
      </c>
      <c r="H176" s="282">
        <v>24</v>
      </c>
      <c r="I176" s="283"/>
      <c r="J176" s="284">
        <f>ROUND(I176*H176,2)</f>
        <v>0</v>
      </c>
      <c r="K176" s="285"/>
      <c r="L176" s="286"/>
      <c r="M176" s="287" t="s">
        <v>1</v>
      </c>
      <c r="N176" s="288" t="s">
        <v>41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326</v>
      </c>
      <c r="AT176" s="232" t="s">
        <v>346</v>
      </c>
      <c r="AU176" s="232" t="s">
        <v>86</v>
      </c>
      <c r="AY176" s="18" t="s">
        <v>137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84</v>
      </c>
      <c r="BK176" s="233">
        <f>ROUND(I176*H176,2)</f>
        <v>0</v>
      </c>
      <c r="BL176" s="18" t="s">
        <v>240</v>
      </c>
      <c r="BM176" s="232" t="s">
        <v>1125</v>
      </c>
    </row>
    <row r="177" s="2" customFormat="1" ht="24.15" customHeight="1">
      <c r="A177" s="39"/>
      <c r="B177" s="40"/>
      <c r="C177" s="278" t="s">
        <v>251</v>
      </c>
      <c r="D177" s="278" t="s">
        <v>346</v>
      </c>
      <c r="E177" s="279" t="s">
        <v>1126</v>
      </c>
      <c r="F177" s="280" t="s">
        <v>1127</v>
      </c>
      <c r="G177" s="281" t="s">
        <v>166</v>
      </c>
      <c r="H177" s="282">
        <v>6</v>
      </c>
      <c r="I177" s="283"/>
      <c r="J177" s="284">
        <f>ROUND(I177*H177,2)</f>
        <v>0</v>
      </c>
      <c r="K177" s="285"/>
      <c r="L177" s="286"/>
      <c r="M177" s="287" t="s">
        <v>1</v>
      </c>
      <c r="N177" s="288" t="s">
        <v>41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326</v>
      </c>
      <c r="AT177" s="232" t="s">
        <v>346</v>
      </c>
      <c r="AU177" s="232" t="s">
        <v>86</v>
      </c>
      <c r="AY177" s="18" t="s">
        <v>137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84</v>
      </c>
      <c r="BK177" s="233">
        <f>ROUND(I177*H177,2)</f>
        <v>0</v>
      </c>
      <c r="BL177" s="18" t="s">
        <v>240</v>
      </c>
      <c r="BM177" s="232" t="s">
        <v>1128</v>
      </c>
    </row>
    <row r="178" s="2" customFormat="1" ht="16.5" customHeight="1">
      <c r="A178" s="39"/>
      <c r="B178" s="40"/>
      <c r="C178" s="220" t="s">
        <v>257</v>
      </c>
      <c r="D178" s="220" t="s">
        <v>139</v>
      </c>
      <c r="E178" s="221" t="s">
        <v>1129</v>
      </c>
      <c r="F178" s="222" t="s">
        <v>1130</v>
      </c>
      <c r="G178" s="223" t="s">
        <v>156</v>
      </c>
      <c r="H178" s="224">
        <v>1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41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240</v>
      </c>
      <c r="AT178" s="232" t="s">
        <v>139</v>
      </c>
      <c r="AU178" s="232" t="s">
        <v>86</v>
      </c>
      <c r="AY178" s="18" t="s">
        <v>137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84</v>
      </c>
      <c r="BK178" s="233">
        <f>ROUND(I178*H178,2)</f>
        <v>0</v>
      </c>
      <c r="BL178" s="18" t="s">
        <v>240</v>
      </c>
      <c r="BM178" s="232" t="s">
        <v>1131</v>
      </c>
    </row>
    <row r="179" s="2" customFormat="1" ht="16.5" customHeight="1">
      <c r="A179" s="39"/>
      <c r="B179" s="40"/>
      <c r="C179" s="220" t="s">
        <v>261</v>
      </c>
      <c r="D179" s="220" t="s">
        <v>139</v>
      </c>
      <c r="E179" s="221" t="s">
        <v>1132</v>
      </c>
      <c r="F179" s="222" t="s">
        <v>1133</v>
      </c>
      <c r="G179" s="223" t="s">
        <v>156</v>
      </c>
      <c r="H179" s="224">
        <v>1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41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240</v>
      </c>
      <c r="AT179" s="232" t="s">
        <v>139</v>
      </c>
      <c r="AU179" s="232" t="s">
        <v>86</v>
      </c>
      <c r="AY179" s="18" t="s">
        <v>137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84</v>
      </c>
      <c r="BK179" s="233">
        <f>ROUND(I179*H179,2)</f>
        <v>0</v>
      </c>
      <c r="BL179" s="18" t="s">
        <v>240</v>
      </c>
      <c r="BM179" s="232" t="s">
        <v>1134</v>
      </c>
    </row>
    <row r="180" s="2" customFormat="1" ht="49.05" customHeight="1">
      <c r="A180" s="39"/>
      <c r="B180" s="40"/>
      <c r="C180" s="220" t="s">
        <v>7</v>
      </c>
      <c r="D180" s="220" t="s">
        <v>139</v>
      </c>
      <c r="E180" s="221" t="s">
        <v>1135</v>
      </c>
      <c r="F180" s="222" t="s">
        <v>1136</v>
      </c>
      <c r="G180" s="223" t="s">
        <v>254</v>
      </c>
      <c r="H180" s="224">
        <v>0.49299999999999999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41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240</v>
      </c>
      <c r="AT180" s="232" t="s">
        <v>139</v>
      </c>
      <c r="AU180" s="232" t="s">
        <v>86</v>
      </c>
      <c r="AY180" s="18" t="s">
        <v>137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84</v>
      </c>
      <c r="BK180" s="233">
        <f>ROUND(I180*H180,2)</f>
        <v>0</v>
      </c>
      <c r="BL180" s="18" t="s">
        <v>240</v>
      </c>
      <c r="BM180" s="232" t="s">
        <v>1137</v>
      </c>
    </row>
    <row r="181" s="12" customFormat="1" ht="22.8" customHeight="1">
      <c r="A181" s="12"/>
      <c r="B181" s="204"/>
      <c r="C181" s="205"/>
      <c r="D181" s="206" t="s">
        <v>75</v>
      </c>
      <c r="E181" s="218" t="s">
        <v>623</v>
      </c>
      <c r="F181" s="218" t="s">
        <v>624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SUM(P182:P183)</f>
        <v>0</v>
      </c>
      <c r="Q181" s="212"/>
      <c r="R181" s="213">
        <f>SUM(R182:R183)</f>
        <v>0</v>
      </c>
      <c r="S181" s="212"/>
      <c r="T181" s="214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86</v>
      </c>
      <c r="AT181" s="216" t="s">
        <v>75</v>
      </c>
      <c r="AU181" s="216" t="s">
        <v>84</v>
      </c>
      <c r="AY181" s="215" t="s">
        <v>137</v>
      </c>
      <c r="BK181" s="217">
        <f>SUM(BK182:BK183)</f>
        <v>0</v>
      </c>
    </row>
    <row r="182" s="2" customFormat="1" ht="24.15" customHeight="1">
      <c r="A182" s="39"/>
      <c r="B182" s="40"/>
      <c r="C182" s="220" t="s">
        <v>275</v>
      </c>
      <c r="D182" s="220" t="s">
        <v>139</v>
      </c>
      <c r="E182" s="221" t="s">
        <v>1138</v>
      </c>
      <c r="F182" s="222" t="s">
        <v>1139</v>
      </c>
      <c r="G182" s="223" t="s">
        <v>142</v>
      </c>
      <c r="H182" s="224">
        <v>18.459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41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240</v>
      </c>
      <c r="AT182" s="232" t="s">
        <v>139</v>
      </c>
      <c r="AU182" s="232" t="s">
        <v>86</v>
      </c>
      <c r="AY182" s="18" t="s">
        <v>137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84</v>
      </c>
      <c r="BK182" s="233">
        <f>ROUND(I182*H182,2)</f>
        <v>0</v>
      </c>
      <c r="BL182" s="18" t="s">
        <v>240</v>
      </c>
      <c r="BM182" s="232" t="s">
        <v>1140</v>
      </c>
    </row>
    <row r="183" s="2" customFormat="1" ht="24.15" customHeight="1">
      <c r="A183" s="39"/>
      <c r="B183" s="40"/>
      <c r="C183" s="220" t="s">
        <v>279</v>
      </c>
      <c r="D183" s="220" t="s">
        <v>139</v>
      </c>
      <c r="E183" s="221" t="s">
        <v>1141</v>
      </c>
      <c r="F183" s="222" t="s">
        <v>1142</v>
      </c>
      <c r="G183" s="223" t="s">
        <v>142</v>
      </c>
      <c r="H183" s="224">
        <v>18.459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41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240</v>
      </c>
      <c r="AT183" s="232" t="s">
        <v>139</v>
      </c>
      <c r="AU183" s="232" t="s">
        <v>86</v>
      </c>
      <c r="AY183" s="18" t="s">
        <v>137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84</v>
      </c>
      <c r="BK183" s="233">
        <f>ROUND(I183*H183,2)</f>
        <v>0</v>
      </c>
      <c r="BL183" s="18" t="s">
        <v>240</v>
      </c>
      <c r="BM183" s="232" t="s">
        <v>1143</v>
      </c>
    </row>
    <row r="184" s="12" customFormat="1" ht="25.92" customHeight="1">
      <c r="A184" s="12"/>
      <c r="B184" s="204"/>
      <c r="C184" s="205"/>
      <c r="D184" s="206" t="s">
        <v>75</v>
      </c>
      <c r="E184" s="207" t="s">
        <v>1010</v>
      </c>
      <c r="F184" s="207" t="s">
        <v>1144</v>
      </c>
      <c r="G184" s="205"/>
      <c r="H184" s="205"/>
      <c r="I184" s="208"/>
      <c r="J184" s="209">
        <f>BK184</f>
        <v>0</v>
      </c>
      <c r="K184" s="205"/>
      <c r="L184" s="210"/>
      <c r="M184" s="211"/>
      <c r="N184" s="212"/>
      <c r="O184" s="212"/>
      <c r="P184" s="213">
        <f>P185</f>
        <v>0</v>
      </c>
      <c r="Q184" s="212"/>
      <c r="R184" s="213">
        <f>R185</f>
        <v>0</v>
      </c>
      <c r="S184" s="212"/>
      <c r="T184" s="214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5" t="s">
        <v>143</v>
      </c>
      <c r="AT184" s="216" t="s">
        <v>75</v>
      </c>
      <c r="AU184" s="216" t="s">
        <v>76</v>
      </c>
      <c r="AY184" s="215" t="s">
        <v>137</v>
      </c>
      <c r="BK184" s="217">
        <f>BK185</f>
        <v>0</v>
      </c>
    </row>
    <row r="185" s="2" customFormat="1" ht="16.5" customHeight="1">
      <c r="A185" s="39"/>
      <c r="B185" s="40"/>
      <c r="C185" s="220" t="s">
        <v>284</v>
      </c>
      <c r="D185" s="220" t="s">
        <v>139</v>
      </c>
      <c r="E185" s="221" t="s">
        <v>1145</v>
      </c>
      <c r="F185" s="222" t="s">
        <v>1146</v>
      </c>
      <c r="G185" s="223" t="s">
        <v>1147</v>
      </c>
      <c r="H185" s="224">
        <v>1</v>
      </c>
      <c r="I185" s="225"/>
      <c r="J185" s="226">
        <f>ROUND(I185*H185,2)</f>
        <v>0</v>
      </c>
      <c r="K185" s="227"/>
      <c r="L185" s="45"/>
      <c r="M185" s="292" t="s">
        <v>1</v>
      </c>
      <c r="N185" s="293" t="s">
        <v>41</v>
      </c>
      <c r="O185" s="294"/>
      <c r="P185" s="295">
        <f>O185*H185</f>
        <v>0</v>
      </c>
      <c r="Q185" s="295">
        <v>0</v>
      </c>
      <c r="R185" s="295">
        <f>Q185*H185</f>
        <v>0</v>
      </c>
      <c r="S185" s="295">
        <v>0</v>
      </c>
      <c r="T185" s="29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1014</v>
      </c>
      <c r="AT185" s="232" t="s">
        <v>139</v>
      </c>
      <c r="AU185" s="232" t="s">
        <v>84</v>
      </c>
      <c r="AY185" s="18" t="s">
        <v>137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8" t="s">
        <v>84</v>
      </c>
      <c r="BK185" s="233">
        <f>ROUND(I185*H185,2)</f>
        <v>0</v>
      </c>
      <c r="BL185" s="18" t="s">
        <v>1014</v>
      </c>
      <c r="BM185" s="232" t="s">
        <v>1148</v>
      </c>
    </row>
    <row r="186" s="2" customFormat="1" ht="6.96" customHeight="1">
      <c r="A186" s="39"/>
      <c r="B186" s="67"/>
      <c r="C186" s="68"/>
      <c r="D186" s="68"/>
      <c r="E186" s="68"/>
      <c r="F186" s="68"/>
      <c r="G186" s="68"/>
      <c r="H186" s="68"/>
      <c r="I186" s="68"/>
      <c r="J186" s="68"/>
      <c r="K186" s="68"/>
      <c r="L186" s="45"/>
      <c r="M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</sheetData>
  <sheetProtection sheet="1" autoFilter="0" formatColumns="0" formatRows="0" objects="1" scenarios="1" spinCount="100000" saltValue="+vPvJc4K6cBteeCyBiVEvLx7wGFJFDotxqD5GYjeU3E9SVY8Srst3GaOjzUY6M6fh+VtCk7vLwqUAjE5LkXJSQ==" hashValue="TQ7wFRre/xy2CjY/In5KbhRhlnJ5esaDV/7ST5HUWXbeMwySHlHevsxL4FVH7nWf4sts0DTih7GqfvLKIuSwWg==" algorithmName="SHA-512" password="CC35"/>
  <autoFilter ref="C131:K185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Úpravy hřiště Školní, sídliště Králův Háj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1149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ROUND((SUM(BE122:BE148)),  2)</f>
        <v>0</v>
      </c>
      <c r="G33" s="39"/>
      <c r="H33" s="39"/>
      <c r="I33" s="156">
        <v>0.20999999999999999</v>
      </c>
      <c r="J33" s="155">
        <f>ROUND(((SUM(BE122:BE148))*I33),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ROUND((SUM(BF122:BF148)),  2)</f>
        <v>0</v>
      </c>
      <c r="G34" s="39"/>
      <c r="H34" s="39"/>
      <c r="I34" s="156">
        <v>0.12</v>
      </c>
      <c r="J34" s="155">
        <f>ROUND(((SUM(BF122:BF148))*I34),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ROUND((SUM(BG122:BG148)),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ROUND((SUM(BH122:BH148)),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ROUND((SUM(BI122:BI148)),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Úpravy hřiště Školní, sídliště Králův Háj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Liberec, ulice Školní</v>
      </c>
      <c r="G89" s="41"/>
      <c r="H89" s="41"/>
      <c r="I89" s="33" t="s">
        <v>22</v>
      </c>
      <c r="J89" s="80" t="str">
        <f>IF(J12="","",J12)</f>
        <v>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 xml:space="preserve">Kancelář architektury města Liberec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106</v>
      </c>
    </row>
    <row r="97" s="9" customFormat="1" ht="24.96" customHeight="1">
      <c r="A97" s="9"/>
      <c r="B97" s="180"/>
      <c r="C97" s="181"/>
      <c r="D97" s="182" t="s">
        <v>1149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1150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1151</v>
      </c>
      <c r="E99" s="189"/>
      <c r="F99" s="189"/>
      <c r="G99" s="189"/>
      <c r="H99" s="189"/>
      <c r="I99" s="189"/>
      <c r="J99" s="190">
        <f>J141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1152</v>
      </c>
      <c r="E100" s="189"/>
      <c r="F100" s="189"/>
      <c r="G100" s="189"/>
      <c r="H100" s="189"/>
      <c r="I100" s="189"/>
      <c r="J100" s="190">
        <f>J143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1153</v>
      </c>
      <c r="E101" s="189"/>
      <c r="F101" s="189"/>
      <c r="G101" s="189"/>
      <c r="H101" s="189"/>
      <c r="I101" s="189"/>
      <c r="J101" s="190">
        <f>J145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1154</v>
      </c>
      <c r="E102" s="189"/>
      <c r="F102" s="189"/>
      <c r="G102" s="189"/>
      <c r="H102" s="189"/>
      <c r="I102" s="189"/>
      <c r="J102" s="190">
        <f>J147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122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Úpravy hřiště Školní, sídliště Králův Háj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100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VRN - Vedlejší rozpočtové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Liberec, ulice Školní</v>
      </c>
      <c r="G116" s="41"/>
      <c r="H116" s="41"/>
      <c r="I116" s="33" t="s">
        <v>22</v>
      </c>
      <c r="J116" s="80" t="str">
        <f>IF(J12="","",J12)</f>
        <v>3. 5. 2025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24</v>
      </c>
      <c r="D118" s="41"/>
      <c r="E118" s="41"/>
      <c r="F118" s="28" t="str">
        <f>E15</f>
        <v>Statutární město Liberec</v>
      </c>
      <c r="G118" s="41"/>
      <c r="H118" s="41"/>
      <c r="I118" s="33" t="s">
        <v>30</v>
      </c>
      <c r="J118" s="37" t="str">
        <f>E21</f>
        <v xml:space="preserve">Kancelář architektury města Liberec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33</v>
      </c>
      <c r="J119" s="37" t="str">
        <f>E24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123</v>
      </c>
      <c r="D121" s="195" t="s">
        <v>61</v>
      </c>
      <c r="E121" s="195" t="s">
        <v>57</v>
      </c>
      <c r="F121" s="195" t="s">
        <v>58</v>
      </c>
      <c r="G121" s="195" t="s">
        <v>124</v>
      </c>
      <c r="H121" s="195" t="s">
        <v>125</v>
      </c>
      <c r="I121" s="195" t="s">
        <v>126</v>
      </c>
      <c r="J121" s="196" t="s">
        <v>104</v>
      </c>
      <c r="K121" s="197" t="s">
        <v>127</v>
      </c>
      <c r="L121" s="198"/>
      <c r="M121" s="101" t="s">
        <v>1</v>
      </c>
      <c r="N121" s="102" t="s">
        <v>40</v>
      </c>
      <c r="O121" s="102" t="s">
        <v>128</v>
      </c>
      <c r="P121" s="102" t="s">
        <v>129</v>
      </c>
      <c r="Q121" s="102" t="s">
        <v>130</v>
      </c>
      <c r="R121" s="102" t="s">
        <v>131</v>
      </c>
      <c r="S121" s="102" t="s">
        <v>132</v>
      </c>
      <c r="T121" s="103" t="s">
        <v>133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134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</f>
        <v>0</v>
      </c>
      <c r="Q122" s="105"/>
      <c r="R122" s="201">
        <f>R123</f>
        <v>0</v>
      </c>
      <c r="S122" s="105"/>
      <c r="T122" s="20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106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75</v>
      </c>
      <c r="E123" s="207" t="s">
        <v>96</v>
      </c>
      <c r="F123" s="207" t="s">
        <v>97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P124+P141+P143+P145+P147</f>
        <v>0</v>
      </c>
      <c r="Q123" s="212"/>
      <c r="R123" s="213">
        <f>R124+R141+R143+R145+R147</f>
        <v>0</v>
      </c>
      <c r="S123" s="212"/>
      <c r="T123" s="214">
        <f>T124+T141+T143+T145+T147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163</v>
      </c>
      <c r="AT123" s="216" t="s">
        <v>75</v>
      </c>
      <c r="AU123" s="216" t="s">
        <v>76</v>
      </c>
      <c r="AY123" s="215" t="s">
        <v>137</v>
      </c>
      <c r="BK123" s="217">
        <f>BK124+BK141+BK143+BK145+BK147</f>
        <v>0</v>
      </c>
    </row>
    <row r="124" s="12" customFormat="1" ht="22.8" customHeight="1">
      <c r="A124" s="12"/>
      <c r="B124" s="204"/>
      <c r="C124" s="205"/>
      <c r="D124" s="206" t="s">
        <v>75</v>
      </c>
      <c r="E124" s="218" t="s">
        <v>1155</v>
      </c>
      <c r="F124" s="218" t="s">
        <v>1156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SUM(P125:P140)</f>
        <v>0</v>
      </c>
      <c r="Q124" s="212"/>
      <c r="R124" s="213">
        <f>SUM(R125:R140)</f>
        <v>0</v>
      </c>
      <c r="S124" s="212"/>
      <c r="T124" s="214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163</v>
      </c>
      <c r="AT124" s="216" t="s">
        <v>75</v>
      </c>
      <c r="AU124" s="216" t="s">
        <v>84</v>
      </c>
      <c r="AY124" s="215" t="s">
        <v>137</v>
      </c>
      <c r="BK124" s="217">
        <f>SUM(BK125:BK140)</f>
        <v>0</v>
      </c>
    </row>
    <row r="125" s="2" customFormat="1" ht="16.5" customHeight="1">
      <c r="A125" s="39"/>
      <c r="B125" s="40"/>
      <c r="C125" s="220" t="s">
        <v>84</v>
      </c>
      <c r="D125" s="220" t="s">
        <v>139</v>
      </c>
      <c r="E125" s="221" t="s">
        <v>1157</v>
      </c>
      <c r="F125" s="222" t="s">
        <v>1158</v>
      </c>
      <c r="G125" s="223" t="s">
        <v>221</v>
      </c>
      <c r="H125" s="224">
        <v>1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41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1159</v>
      </c>
      <c r="AT125" s="232" t="s">
        <v>139</v>
      </c>
      <c r="AU125" s="232" t="s">
        <v>86</v>
      </c>
      <c r="AY125" s="18" t="s">
        <v>137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84</v>
      </c>
      <c r="BK125" s="233">
        <f>ROUND(I125*H125,2)</f>
        <v>0</v>
      </c>
      <c r="BL125" s="18" t="s">
        <v>1159</v>
      </c>
      <c r="BM125" s="232" t="s">
        <v>1160</v>
      </c>
    </row>
    <row r="126" s="2" customFormat="1" ht="16.5" customHeight="1">
      <c r="A126" s="39"/>
      <c r="B126" s="40"/>
      <c r="C126" s="220" t="s">
        <v>86</v>
      </c>
      <c r="D126" s="220" t="s">
        <v>139</v>
      </c>
      <c r="E126" s="221" t="s">
        <v>1161</v>
      </c>
      <c r="F126" s="222" t="s">
        <v>1162</v>
      </c>
      <c r="G126" s="223" t="s">
        <v>221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41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1159</v>
      </c>
      <c r="AT126" s="232" t="s">
        <v>139</v>
      </c>
      <c r="AU126" s="232" t="s">
        <v>86</v>
      </c>
      <c r="AY126" s="18" t="s">
        <v>137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84</v>
      </c>
      <c r="BK126" s="233">
        <f>ROUND(I126*H126,2)</f>
        <v>0</v>
      </c>
      <c r="BL126" s="18" t="s">
        <v>1159</v>
      </c>
      <c r="BM126" s="232" t="s">
        <v>1163</v>
      </c>
    </row>
    <row r="127" s="2" customFormat="1" ht="16.5" customHeight="1">
      <c r="A127" s="39"/>
      <c r="B127" s="40"/>
      <c r="C127" s="220" t="s">
        <v>153</v>
      </c>
      <c r="D127" s="220" t="s">
        <v>139</v>
      </c>
      <c r="E127" s="221" t="s">
        <v>1164</v>
      </c>
      <c r="F127" s="222" t="s">
        <v>1165</v>
      </c>
      <c r="G127" s="223" t="s">
        <v>221</v>
      </c>
      <c r="H127" s="224">
        <v>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41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1159</v>
      </c>
      <c r="AT127" s="232" t="s">
        <v>139</v>
      </c>
      <c r="AU127" s="232" t="s">
        <v>86</v>
      </c>
      <c r="AY127" s="18" t="s">
        <v>137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84</v>
      </c>
      <c r="BK127" s="233">
        <f>ROUND(I127*H127,2)</f>
        <v>0</v>
      </c>
      <c r="BL127" s="18" t="s">
        <v>1159</v>
      </c>
      <c r="BM127" s="232" t="s">
        <v>1166</v>
      </c>
    </row>
    <row r="128" s="2" customFormat="1" ht="16.5" customHeight="1">
      <c r="A128" s="39"/>
      <c r="B128" s="40"/>
      <c r="C128" s="220" t="s">
        <v>143</v>
      </c>
      <c r="D128" s="220" t="s">
        <v>139</v>
      </c>
      <c r="E128" s="221" t="s">
        <v>1167</v>
      </c>
      <c r="F128" s="222" t="s">
        <v>1168</v>
      </c>
      <c r="G128" s="223" t="s">
        <v>221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41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1159</v>
      </c>
      <c r="AT128" s="232" t="s">
        <v>139</v>
      </c>
      <c r="AU128" s="232" t="s">
        <v>86</v>
      </c>
      <c r="AY128" s="18" t="s">
        <v>137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84</v>
      </c>
      <c r="BK128" s="233">
        <f>ROUND(I128*H128,2)</f>
        <v>0</v>
      </c>
      <c r="BL128" s="18" t="s">
        <v>1159</v>
      </c>
      <c r="BM128" s="232" t="s">
        <v>1169</v>
      </c>
    </row>
    <row r="129" s="2" customFormat="1" ht="16.5" customHeight="1">
      <c r="A129" s="39"/>
      <c r="B129" s="40"/>
      <c r="C129" s="220" t="s">
        <v>163</v>
      </c>
      <c r="D129" s="220" t="s">
        <v>139</v>
      </c>
      <c r="E129" s="221" t="s">
        <v>1170</v>
      </c>
      <c r="F129" s="222" t="s">
        <v>1171</v>
      </c>
      <c r="G129" s="223" t="s">
        <v>221</v>
      </c>
      <c r="H129" s="224">
        <v>1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41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1159</v>
      </c>
      <c r="AT129" s="232" t="s">
        <v>139</v>
      </c>
      <c r="AU129" s="232" t="s">
        <v>86</v>
      </c>
      <c r="AY129" s="18" t="s">
        <v>137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84</v>
      </c>
      <c r="BK129" s="233">
        <f>ROUND(I129*H129,2)</f>
        <v>0</v>
      </c>
      <c r="BL129" s="18" t="s">
        <v>1159</v>
      </c>
      <c r="BM129" s="232" t="s">
        <v>1172</v>
      </c>
    </row>
    <row r="130" s="13" customFormat="1">
      <c r="A130" s="13"/>
      <c r="B130" s="234"/>
      <c r="C130" s="235"/>
      <c r="D130" s="236" t="s">
        <v>145</v>
      </c>
      <c r="E130" s="237" t="s">
        <v>1</v>
      </c>
      <c r="F130" s="238" t="s">
        <v>1173</v>
      </c>
      <c r="G130" s="235"/>
      <c r="H130" s="237" t="s">
        <v>1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145</v>
      </c>
      <c r="AU130" s="244" t="s">
        <v>86</v>
      </c>
      <c r="AV130" s="13" t="s">
        <v>84</v>
      </c>
      <c r="AW130" s="13" t="s">
        <v>32</v>
      </c>
      <c r="AX130" s="13" t="s">
        <v>76</v>
      </c>
      <c r="AY130" s="244" t="s">
        <v>137</v>
      </c>
    </row>
    <row r="131" s="14" customFormat="1">
      <c r="A131" s="14"/>
      <c r="B131" s="245"/>
      <c r="C131" s="246"/>
      <c r="D131" s="236" t="s">
        <v>145</v>
      </c>
      <c r="E131" s="247" t="s">
        <v>1</v>
      </c>
      <c r="F131" s="248" t="s">
        <v>84</v>
      </c>
      <c r="G131" s="246"/>
      <c r="H131" s="249">
        <v>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145</v>
      </c>
      <c r="AU131" s="255" t="s">
        <v>86</v>
      </c>
      <c r="AV131" s="14" t="s">
        <v>86</v>
      </c>
      <c r="AW131" s="14" t="s">
        <v>32</v>
      </c>
      <c r="AX131" s="14" t="s">
        <v>84</v>
      </c>
      <c r="AY131" s="255" t="s">
        <v>137</v>
      </c>
    </row>
    <row r="132" s="2" customFormat="1" ht="16.5" customHeight="1">
      <c r="A132" s="39"/>
      <c r="B132" s="40"/>
      <c r="C132" s="220" t="s">
        <v>147</v>
      </c>
      <c r="D132" s="220" t="s">
        <v>139</v>
      </c>
      <c r="E132" s="221" t="s">
        <v>1174</v>
      </c>
      <c r="F132" s="222" t="s">
        <v>1175</v>
      </c>
      <c r="G132" s="223" t="s">
        <v>221</v>
      </c>
      <c r="H132" s="224">
        <v>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41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1159</v>
      </c>
      <c r="AT132" s="232" t="s">
        <v>139</v>
      </c>
      <c r="AU132" s="232" t="s">
        <v>86</v>
      </c>
      <c r="AY132" s="18" t="s">
        <v>137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84</v>
      </c>
      <c r="BK132" s="233">
        <f>ROUND(I132*H132,2)</f>
        <v>0</v>
      </c>
      <c r="BL132" s="18" t="s">
        <v>1159</v>
      </c>
      <c r="BM132" s="232" t="s">
        <v>1176</v>
      </c>
    </row>
    <row r="133" s="13" customFormat="1">
      <c r="A133" s="13"/>
      <c r="B133" s="234"/>
      <c r="C133" s="235"/>
      <c r="D133" s="236" t="s">
        <v>145</v>
      </c>
      <c r="E133" s="237" t="s">
        <v>1</v>
      </c>
      <c r="F133" s="238" t="s">
        <v>1177</v>
      </c>
      <c r="G133" s="235"/>
      <c r="H133" s="237" t="s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145</v>
      </c>
      <c r="AU133" s="244" t="s">
        <v>86</v>
      </c>
      <c r="AV133" s="13" t="s">
        <v>84</v>
      </c>
      <c r="AW133" s="13" t="s">
        <v>32</v>
      </c>
      <c r="AX133" s="13" t="s">
        <v>76</v>
      </c>
      <c r="AY133" s="244" t="s">
        <v>137</v>
      </c>
    </row>
    <row r="134" s="14" customFormat="1">
      <c r="A134" s="14"/>
      <c r="B134" s="245"/>
      <c r="C134" s="246"/>
      <c r="D134" s="236" t="s">
        <v>145</v>
      </c>
      <c r="E134" s="247" t="s">
        <v>1</v>
      </c>
      <c r="F134" s="248" t="s">
        <v>84</v>
      </c>
      <c r="G134" s="246"/>
      <c r="H134" s="249">
        <v>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145</v>
      </c>
      <c r="AU134" s="255" t="s">
        <v>86</v>
      </c>
      <c r="AV134" s="14" t="s">
        <v>86</v>
      </c>
      <c r="AW134" s="14" t="s">
        <v>32</v>
      </c>
      <c r="AX134" s="14" t="s">
        <v>84</v>
      </c>
      <c r="AY134" s="255" t="s">
        <v>137</v>
      </c>
    </row>
    <row r="135" s="2" customFormat="1" ht="16.5" customHeight="1">
      <c r="A135" s="39"/>
      <c r="B135" s="40"/>
      <c r="C135" s="220" t="s">
        <v>175</v>
      </c>
      <c r="D135" s="220" t="s">
        <v>139</v>
      </c>
      <c r="E135" s="221" t="s">
        <v>1178</v>
      </c>
      <c r="F135" s="222" t="s">
        <v>1179</v>
      </c>
      <c r="G135" s="223" t="s">
        <v>221</v>
      </c>
      <c r="H135" s="224">
        <v>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41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1159</v>
      </c>
      <c r="AT135" s="232" t="s">
        <v>139</v>
      </c>
      <c r="AU135" s="232" t="s">
        <v>86</v>
      </c>
      <c r="AY135" s="18" t="s">
        <v>137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84</v>
      </c>
      <c r="BK135" s="233">
        <f>ROUND(I135*H135,2)</f>
        <v>0</v>
      </c>
      <c r="BL135" s="18" t="s">
        <v>1159</v>
      </c>
      <c r="BM135" s="232" t="s">
        <v>1180</v>
      </c>
    </row>
    <row r="136" s="13" customFormat="1">
      <c r="A136" s="13"/>
      <c r="B136" s="234"/>
      <c r="C136" s="235"/>
      <c r="D136" s="236" t="s">
        <v>145</v>
      </c>
      <c r="E136" s="237" t="s">
        <v>1</v>
      </c>
      <c r="F136" s="238" t="s">
        <v>1181</v>
      </c>
      <c r="G136" s="235"/>
      <c r="H136" s="237" t="s">
        <v>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145</v>
      </c>
      <c r="AU136" s="244" t="s">
        <v>86</v>
      </c>
      <c r="AV136" s="13" t="s">
        <v>84</v>
      </c>
      <c r="AW136" s="13" t="s">
        <v>32</v>
      </c>
      <c r="AX136" s="13" t="s">
        <v>76</v>
      </c>
      <c r="AY136" s="244" t="s">
        <v>137</v>
      </c>
    </row>
    <row r="137" s="14" customFormat="1">
      <c r="A137" s="14"/>
      <c r="B137" s="245"/>
      <c r="C137" s="246"/>
      <c r="D137" s="236" t="s">
        <v>145</v>
      </c>
      <c r="E137" s="247" t="s">
        <v>1</v>
      </c>
      <c r="F137" s="248" t="s">
        <v>84</v>
      </c>
      <c r="G137" s="246"/>
      <c r="H137" s="249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145</v>
      </c>
      <c r="AU137" s="255" t="s">
        <v>86</v>
      </c>
      <c r="AV137" s="14" t="s">
        <v>86</v>
      </c>
      <c r="AW137" s="14" t="s">
        <v>32</v>
      </c>
      <c r="AX137" s="14" t="s">
        <v>84</v>
      </c>
      <c r="AY137" s="255" t="s">
        <v>137</v>
      </c>
    </row>
    <row r="138" s="2" customFormat="1" ht="24.15" customHeight="1">
      <c r="A138" s="39"/>
      <c r="B138" s="40"/>
      <c r="C138" s="220" t="s">
        <v>182</v>
      </c>
      <c r="D138" s="220" t="s">
        <v>139</v>
      </c>
      <c r="E138" s="221" t="s">
        <v>1182</v>
      </c>
      <c r="F138" s="222" t="s">
        <v>1183</v>
      </c>
      <c r="G138" s="223" t="s">
        <v>221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41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1159</v>
      </c>
      <c r="AT138" s="232" t="s">
        <v>139</v>
      </c>
      <c r="AU138" s="232" t="s">
        <v>86</v>
      </c>
      <c r="AY138" s="18" t="s">
        <v>137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84</v>
      </c>
      <c r="BK138" s="233">
        <f>ROUND(I138*H138,2)</f>
        <v>0</v>
      </c>
      <c r="BL138" s="18" t="s">
        <v>1159</v>
      </c>
      <c r="BM138" s="232" t="s">
        <v>1184</v>
      </c>
    </row>
    <row r="139" s="13" customFormat="1">
      <c r="A139" s="13"/>
      <c r="B139" s="234"/>
      <c r="C139" s="235"/>
      <c r="D139" s="236" t="s">
        <v>145</v>
      </c>
      <c r="E139" s="237" t="s">
        <v>1</v>
      </c>
      <c r="F139" s="238" t="s">
        <v>1185</v>
      </c>
      <c r="G139" s="235"/>
      <c r="H139" s="237" t="s">
        <v>1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145</v>
      </c>
      <c r="AU139" s="244" t="s">
        <v>86</v>
      </c>
      <c r="AV139" s="13" t="s">
        <v>84</v>
      </c>
      <c r="AW139" s="13" t="s">
        <v>32</v>
      </c>
      <c r="AX139" s="13" t="s">
        <v>76</v>
      </c>
      <c r="AY139" s="244" t="s">
        <v>137</v>
      </c>
    </row>
    <row r="140" s="14" customFormat="1">
      <c r="A140" s="14"/>
      <c r="B140" s="245"/>
      <c r="C140" s="246"/>
      <c r="D140" s="236" t="s">
        <v>145</v>
      </c>
      <c r="E140" s="247" t="s">
        <v>1</v>
      </c>
      <c r="F140" s="248" t="s">
        <v>84</v>
      </c>
      <c r="G140" s="246"/>
      <c r="H140" s="249">
        <v>1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145</v>
      </c>
      <c r="AU140" s="255" t="s">
        <v>86</v>
      </c>
      <c r="AV140" s="14" t="s">
        <v>86</v>
      </c>
      <c r="AW140" s="14" t="s">
        <v>32</v>
      </c>
      <c r="AX140" s="14" t="s">
        <v>84</v>
      </c>
      <c r="AY140" s="255" t="s">
        <v>137</v>
      </c>
    </row>
    <row r="141" s="12" customFormat="1" ht="22.8" customHeight="1">
      <c r="A141" s="12"/>
      <c r="B141" s="204"/>
      <c r="C141" s="205"/>
      <c r="D141" s="206" t="s">
        <v>75</v>
      </c>
      <c r="E141" s="218" t="s">
        <v>1186</v>
      </c>
      <c r="F141" s="218" t="s">
        <v>1187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P142</f>
        <v>0</v>
      </c>
      <c r="Q141" s="212"/>
      <c r="R141" s="213">
        <f>R142</f>
        <v>0</v>
      </c>
      <c r="S141" s="212"/>
      <c r="T141" s="21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163</v>
      </c>
      <c r="AT141" s="216" t="s">
        <v>75</v>
      </c>
      <c r="AU141" s="216" t="s">
        <v>84</v>
      </c>
      <c r="AY141" s="215" t="s">
        <v>137</v>
      </c>
      <c r="BK141" s="217">
        <f>BK142</f>
        <v>0</v>
      </c>
    </row>
    <row r="142" s="2" customFormat="1" ht="16.5" customHeight="1">
      <c r="A142" s="39"/>
      <c r="B142" s="40"/>
      <c r="C142" s="220" t="s">
        <v>193</v>
      </c>
      <c r="D142" s="220" t="s">
        <v>139</v>
      </c>
      <c r="E142" s="221" t="s">
        <v>1188</v>
      </c>
      <c r="F142" s="222" t="s">
        <v>1187</v>
      </c>
      <c r="G142" s="223" t="s">
        <v>221</v>
      </c>
      <c r="H142" s="224">
        <v>1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41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1159</v>
      </c>
      <c r="AT142" s="232" t="s">
        <v>139</v>
      </c>
      <c r="AU142" s="232" t="s">
        <v>86</v>
      </c>
      <c r="AY142" s="18" t="s">
        <v>137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84</v>
      </c>
      <c r="BK142" s="233">
        <f>ROUND(I142*H142,2)</f>
        <v>0</v>
      </c>
      <c r="BL142" s="18" t="s">
        <v>1159</v>
      </c>
      <c r="BM142" s="232" t="s">
        <v>1189</v>
      </c>
    </row>
    <row r="143" s="12" customFormat="1" ht="22.8" customHeight="1">
      <c r="A143" s="12"/>
      <c r="B143" s="204"/>
      <c r="C143" s="205"/>
      <c r="D143" s="206" t="s">
        <v>75</v>
      </c>
      <c r="E143" s="218" t="s">
        <v>1190</v>
      </c>
      <c r="F143" s="218" t="s">
        <v>1191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P144</f>
        <v>0</v>
      </c>
      <c r="Q143" s="212"/>
      <c r="R143" s="213">
        <f>R144</f>
        <v>0</v>
      </c>
      <c r="S143" s="212"/>
      <c r="T143" s="214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163</v>
      </c>
      <c r="AT143" s="216" t="s">
        <v>75</v>
      </c>
      <c r="AU143" s="216" t="s">
        <v>84</v>
      </c>
      <c r="AY143" s="215" t="s">
        <v>137</v>
      </c>
      <c r="BK143" s="217">
        <f>BK144</f>
        <v>0</v>
      </c>
    </row>
    <row r="144" s="2" customFormat="1" ht="16.5" customHeight="1">
      <c r="A144" s="39"/>
      <c r="B144" s="40"/>
      <c r="C144" s="220" t="s">
        <v>199</v>
      </c>
      <c r="D144" s="220" t="s">
        <v>139</v>
      </c>
      <c r="E144" s="221" t="s">
        <v>1192</v>
      </c>
      <c r="F144" s="222" t="s">
        <v>1193</v>
      </c>
      <c r="G144" s="223" t="s">
        <v>221</v>
      </c>
      <c r="H144" s="224">
        <v>1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41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1159</v>
      </c>
      <c r="AT144" s="232" t="s">
        <v>139</v>
      </c>
      <c r="AU144" s="232" t="s">
        <v>86</v>
      </c>
      <c r="AY144" s="18" t="s">
        <v>137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84</v>
      </c>
      <c r="BK144" s="233">
        <f>ROUND(I144*H144,2)</f>
        <v>0</v>
      </c>
      <c r="BL144" s="18" t="s">
        <v>1159</v>
      </c>
      <c r="BM144" s="232" t="s">
        <v>1194</v>
      </c>
    </row>
    <row r="145" s="12" customFormat="1" ht="22.8" customHeight="1">
      <c r="A145" s="12"/>
      <c r="B145" s="204"/>
      <c r="C145" s="205"/>
      <c r="D145" s="206" t="s">
        <v>75</v>
      </c>
      <c r="E145" s="218" t="s">
        <v>1195</v>
      </c>
      <c r="F145" s="218" t="s">
        <v>1196</v>
      </c>
      <c r="G145" s="205"/>
      <c r="H145" s="205"/>
      <c r="I145" s="208"/>
      <c r="J145" s="219">
        <f>BK145</f>
        <v>0</v>
      </c>
      <c r="K145" s="205"/>
      <c r="L145" s="210"/>
      <c r="M145" s="211"/>
      <c r="N145" s="212"/>
      <c r="O145" s="212"/>
      <c r="P145" s="213">
        <f>P146</f>
        <v>0</v>
      </c>
      <c r="Q145" s="212"/>
      <c r="R145" s="213">
        <f>R146</f>
        <v>0</v>
      </c>
      <c r="S145" s="212"/>
      <c r="T145" s="214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5" t="s">
        <v>163</v>
      </c>
      <c r="AT145" s="216" t="s">
        <v>75</v>
      </c>
      <c r="AU145" s="216" t="s">
        <v>84</v>
      </c>
      <c r="AY145" s="215" t="s">
        <v>137</v>
      </c>
      <c r="BK145" s="217">
        <f>BK146</f>
        <v>0</v>
      </c>
    </row>
    <row r="146" s="2" customFormat="1" ht="16.5" customHeight="1">
      <c r="A146" s="39"/>
      <c r="B146" s="40"/>
      <c r="C146" s="220" t="s">
        <v>204</v>
      </c>
      <c r="D146" s="220" t="s">
        <v>139</v>
      </c>
      <c r="E146" s="221" t="s">
        <v>1197</v>
      </c>
      <c r="F146" s="222" t="s">
        <v>1198</v>
      </c>
      <c r="G146" s="223" t="s">
        <v>221</v>
      </c>
      <c r="H146" s="224">
        <v>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41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1159</v>
      </c>
      <c r="AT146" s="232" t="s">
        <v>139</v>
      </c>
      <c r="AU146" s="232" t="s">
        <v>86</v>
      </c>
      <c r="AY146" s="18" t="s">
        <v>137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84</v>
      </c>
      <c r="BK146" s="233">
        <f>ROUND(I146*H146,2)</f>
        <v>0</v>
      </c>
      <c r="BL146" s="18" t="s">
        <v>1159</v>
      </c>
      <c r="BM146" s="232" t="s">
        <v>1199</v>
      </c>
    </row>
    <row r="147" s="12" customFormat="1" ht="22.8" customHeight="1">
      <c r="A147" s="12"/>
      <c r="B147" s="204"/>
      <c r="C147" s="205"/>
      <c r="D147" s="206" t="s">
        <v>75</v>
      </c>
      <c r="E147" s="218" t="s">
        <v>1200</v>
      </c>
      <c r="F147" s="218" t="s">
        <v>1201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P148</f>
        <v>0</v>
      </c>
      <c r="Q147" s="212"/>
      <c r="R147" s="213">
        <f>R148</f>
        <v>0</v>
      </c>
      <c r="S147" s="212"/>
      <c r="T147" s="214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163</v>
      </c>
      <c r="AT147" s="216" t="s">
        <v>75</v>
      </c>
      <c r="AU147" s="216" t="s">
        <v>84</v>
      </c>
      <c r="AY147" s="215" t="s">
        <v>137</v>
      </c>
      <c r="BK147" s="217">
        <f>BK148</f>
        <v>0</v>
      </c>
    </row>
    <row r="148" s="2" customFormat="1" ht="24.15" customHeight="1">
      <c r="A148" s="39"/>
      <c r="B148" s="40"/>
      <c r="C148" s="220" t="s">
        <v>8</v>
      </c>
      <c r="D148" s="220" t="s">
        <v>139</v>
      </c>
      <c r="E148" s="221" t="s">
        <v>1202</v>
      </c>
      <c r="F148" s="222" t="s">
        <v>1203</v>
      </c>
      <c r="G148" s="223" t="s">
        <v>221</v>
      </c>
      <c r="H148" s="224">
        <v>1</v>
      </c>
      <c r="I148" s="225"/>
      <c r="J148" s="226">
        <f>ROUND(I148*H148,2)</f>
        <v>0</v>
      </c>
      <c r="K148" s="227"/>
      <c r="L148" s="45"/>
      <c r="M148" s="292" t="s">
        <v>1</v>
      </c>
      <c r="N148" s="293" t="s">
        <v>41</v>
      </c>
      <c r="O148" s="294"/>
      <c r="P148" s="295">
        <f>O148*H148</f>
        <v>0</v>
      </c>
      <c r="Q148" s="295">
        <v>0</v>
      </c>
      <c r="R148" s="295">
        <f>Q148*H148</f>
        <v>0</v>
      </c>
      <c r="S148" s="295">
        <v>0</v>
      </c>
      <c r="T148" s="29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1159</v>
      </c>
      <c r="AT148" s="232" t="s">
        <v>139</v>
      </c>
      <c r="AU148" s="232" t="s">
        <v>86</v>
      </c>
      <c r="AY148" s="18" t="s">
        <v>137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84</v>
      </c>
      <c r="BK148" s="233">
        <f>ROUND(I148*H148,2)</f>
        <v>0</v>
      </c>
      <c r="BL148" s="18" t="s">
        <v>1159</v>
      </c>
      <c r="BM148" s="232" t="s">
        <v>1204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xU/oq4xfyAoQ1qCatzQv3sFe7T+wCzh5m0eoa7Aa1eJDJFdcEMWdMNGgpMd1DSTYno2mY9ut9DgEcQX4IGP6xw==" hashValue="pvfmz/EA0rA+pJ/bptKwDqrGWuf3odgncyaLAJBW42CU+ULSV2Qo1w1zOrWA/jh+1fVUXRfkZVe2DCI0XpoqIA==" algorithmName="SHA-512" password="CC35"/>
  <autoFilter ref="C121:K14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LAPTOP-F311AD80\Jiří Lábus</dc:creator>
  <cp:lastModifiedBy>LAPTOP-F311AD80\Jiří Lábus</cp:lastModifiedBy>
  <dcterms:created xsi:type="dcterms:W3CDTF">2025-05-06T09:36:46Z</dcterms:created>
  <dcterms:modified xsi:type="dcterms:W3CDTF">2025-05-06T09:36:49Z</dcterms:modified>
</cp:coreProperties>
</file>