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Stavební práce" sheetId="2" r:id="rId2"/>
    <sheet name="SO 02 - Silnoproudá a sla...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01 - Stavební práce'!$C$132:$K$281</definedName>
    <definedName name="_xlnm.Print_Area" localSheetId="1">'SO 01 - Stavební práce'!$C$4:$J$76,'SO 01 - Stavební práce'!$C$82:$J$114,'SO 01 - Stavební práce'!$C$120:$J$281</definedName>
    <definedName name="_xlnm.Print_Titles" localSheetId="1">'SO 01 - Stavební práce'!$132:$132</definedName>
    <definedName name="_xlnm._FilterDatabase" localSheetId="2" hidden="1">'SO 02 - Silnoproudá a sla...'!$C$127:$K$210</definedName>
    <definedName name="_xlnm.Print_Area" localSheetId="2">'SO 02 - Silnoproudá a sla...'!$C$4:$J$76,'SO 02 - Silnoproudá a sla...'!$C$82:$J$109,'SO 02 - Silnoproudá a sla...'!$C$115:$J$210</definedName>
    <definedName name="_xlnm.Print_Titles" localSheetId="2">'SO 02 - Silnoproudá a sla...'!$127:$127</definedName>
    <definedName name="_xlnm.Print_Area" localSheetId="3">'Seznam figur'!$C$4:$G$36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T176"/>
  <c r="R177"/>
  <c r="R176"/>
  <c r="P177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F122"/>
  <c r="E120"/>
  <c r="F89"/>
  <c r="E87"/>
  <c r="J24"/>
  <c r="E24"/>
  <c r="J92"/>
  <c r="J23"/>
  <c r="J21"/>
  <c r="E21"/>
  <c r="J124"/>
  <c r="J20"/>
  <c r="J18"/>
  <c r="E18"/>
  <c r="F125"/>
  <c r="J17"/>
  <c r="J15"/>
  <c r="E15"/>
  <c r="F124"/>
  <c r="J14"/>
  <c r="J12"/>
  <c r="J122"/>
  <c r="E7"/>
  <c r="E85"/>
  <c i="2" r="T224"/>
  <c r="R224"/>
  <c r="P224"/>
  <c r="BK224"/>
  <c r="J224"/>
  <c r="J104"/>
  <c r="J37"/>
  <c r="J36"/>
  <c i="1" r="AY95"/>
  <c i="2" r="J35"/>
  <c i="1" r="AX95"/>
  <c i="2" r="BI281"/>
  <c r="BH281"/>
  <c r="BG281"/>
  <c r="BF281"/>
  <c r="T281"/>
  <c r="T280"/>
  <c r="R281"/>
  <c r="R280"/>
  <c r="P281"/>
  <c r="P280"/>
  <c r="BI279"/>
  <c r="BH279"/>
  <c r="BG279"/>
  <c r="BF279"/>
  <c r="T279"/>
  <c r="T278"/>
  <c r="R279"/>
  <c r="R278"/>
  <c r="P279"/>
  <c r="P278"/>
  <c r="BI277"/>
  <c r="BH277"/>
  <c r="BG277"/>
  <c r="BF277"/>
  <c r="T277"/>
  <c r="T276"/>
  <c r="T275"/>
  <c r="R277"/>
  <c r="R276"/>
  <c r="R275"/>
  <c r="P277"/>
  <c r="P276"/>
  <c r="P275"/>
  <c r="BI274"/>
  <c r="BH274"/>
  <c r="BG274"/>
  <c r="BF274"/>
  <c r="T274"/>
  <c r="T273"/>
  <c r="R274"/>
  <c r="R273"/>
  <c r="P274"/>
  <c r="P273"/>
  <c r="BI272"/>
  <c r="BH272"/>
  <c r="BG272"/>
  <c r="BF272"/>
  <c r="T272"/>
  <c r="R272"/>
  <c r="P272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38"/>
  <c r="BH238"/>
  <c r="BG238"/>
  <c r="BF238"/>
  <c r="T238"/>
  <c r="R238"/>
  <c r="P238"/>
  <c r="BI225"/>
  <c r="BH225"/>
  <c r="BG225"/>
  <c r="BF225"/>
  <c r="T225"/>
  <c r="R225"/>
  <c r="P225"/>
  <c r="BI223"/>
  <c r="BH223"/>
  <c r="BG223"/>
  <c r="BF223"/>
  <c r="T223"/>
  <c r="T222"/>
  <c r="R223"/>
  <c r="R222"/>
  <c r="P223"/>
  <c r="P222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06"/>
  <c r="BH206"/>
  <c r="BG206"/>
  <c r="BF206"/>
  <c r="T206"/>
  <c r="R206"/>
  <c r="P206"/>
  <c r="BI193"/>
  <c r="BH193"/>
  <c r="BG193"/>
  <c r="BF193"/>
  <c r="T193"/>
  <c r="R193"/>
  <c r="P193"/>
  <c r="BI192"/>
  <c r="BH192"/>
  <c r="BG192"/>
  <c r="BF192"/>
  <c r="T192"/>
  <c r="R192"/>
  <c r="P192"/>
  <c r="BI184"/>
  <c r="BH184"/>
  <c r="BG184"/>
  <c r="BF184"/>
  <c r="T184"/>
  <c r="R184"/>
  <c r="P184"/>
  <c r="BI177"/>
  <c r="BH177"/>
  <c r="BG177"/>
  <c r="BF177"/>
  <c r="T177"/>
  <c r="R177"/>
  <c r="P177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F127"/>
  <c r="E125"/>
  <c r="F89"/>
  <c r="E87"/>
  <c r="J24"/>
  <c r="E24"/>
  <c r="J130"/>
  <c r="J23"/>
  <c r="J21"/>
  <c r="E21"/>
  <c r="J129"/>
  <c r="J20"/>
  <c r="J18"/>
  <c r="E18"/>
  <c r="F130"/>
  <c r="J17"/>
  <c r="J15"/>
  <c r="E15"/>
  <c r="F91"/>
  <c r="J14"/>
  <c r="J12"/>
  <c r="J89"/>
  <c r="E7"/>
  <c r="E123"/>
  <c i="1" r="L90"/>
  <c r="AM90"/>
  <c r="AM89"/>
  <c r="L89"/>
  <c r="AM87"/>
  <c r="L87"/>
  <c r="L85"/>
  <c r="L84"/>
  <c i="3" r="J210"/>
  <c r="J209"/>
  <c r="BK208"/>
  <c r="BK206"/>
  <c r="BK199"/>
  <c r="BK180"/>
  <c r="BK177"/>
  <c r="J171"/>
  <c r="BK170"/>
  <c r="J168"/>
  <c r="BK165"/>
  <c r="J162"/>
  <c r="BK161"/>
  <c r="J145"/>
  <c r="BK144"/>
  <c i="2" r="BK251"/>
  <c r="J249"/>
  <c r="J244"/>
  <c r="J220"/>
  <c r="BK219"/>
  <c r="J214"/>
  <c r="J211"/>
  <c r="BK184"/>
  <c r="BK169"/>
  <c r="BK165"/>
  <c r="BK161"/>
  <c r="J152"/>
  <c r="BK137"/>
  <c i="3" r="BK209"/>
  <c r="J208"/>
  <c r="J206"/>
  <c r="BK204"/>
  <c r="BK202"/>
  <c r="BK198"/>
  <c r="J193"/>
  <c r="BK188"/>
  <c r="J177"/>
  <c r="BK174"/>
  <c r="BK169"/>
  <c r="J159"/>
  <c r="J158"/>
  <c r="BK156"/>
  <c i="2" r="BK277"/>
  <c r="J262"/>
  <c r="J260"/>
  <c r="J248"/>
  <c r="J245"/>
  <c r="BK244"/>
  <c r="J169"/>
  <c r="J161"/>
  <c i="3" r="BK210"/>
  <c r="J202"/>
  <c r="BK200"/>
  <c r="J198"/>
  <c r="BK197"/>
  <c r="J196"/>
  <c r="BK205"/>
  <c r="J197"/>
  <c r="BK196"/>
  <c r="BK194"/>
  <c r="J192"/>
  <c r="J190"/>
  <c r="J185"/>
  <c r="BK179"/>
  <c r="J175"/>
  <c r="BK164"/>
  <c r="BK158"/>
  <c r="J154"/>
  <c r="J149"/>
  <c r="J146"/>
  <c r="J134"/>
  <c r="J130"/>
  <c i="2" r="J272"/>
  <c r="J266"/>
  <c r="J263"/>
  <c r="J261"/>
  <c r="BK260"/>
  <c r="J246"/>
  <c r="J219"/>
  <c r="J217"/>
  <c r="BK214"/>
  <c i="3" r="J205"/>
  <c r="J203"/>
  <c r="J195"/>
  <c r="BK192"/>
  <c r="J191"/>
  <c r="J189"/>
  <c r="J188"/>
  <c r="BK187"/>
  <c r="J183"/>
  <c r="J181"/>
  <c r="BK173"/>
  <c r="BK159"/>
  <c r="J156"/>
  <c r="BK154"/>
  <c r="BK153"/>
  <c r="BK151"/>
  <c r="J150"/>
  <c r="BK143"/>
  <c r="J142"/>
  <c r="J141"/>
  <c r="J140"/>
  <c r="BK139"/>
  <c r="BK137"/>
  <c i="2" r="BK274"/>
  <c r="BK272"/>
  <c r="BK268"/>
  <c r="BK266"/>
  <c r="J265"/>
  <c r="J138"/>
  <c i="3" r="BK195"/>
  <c r="J194"/>
  <c r="BK193"/>
  <c r="BK191"/>
  <c r="BK182"/>
  <c r="BK175"/>
  <c r="J173"/>
  <c r="J164"/>
  <c i="2" r="BK261"/>
  <c r="J193"/>
  <c i="3" r="BK203"/>
  <c r="BK201"/>
  <c r="BK190"/>
  <c r="BK189"/>
  <c r="J187"/>
  <c r="BK185"/>
  <c r="BK184"/>
  <c r="BK183"/>
  <c r="J180"/>
  <c r="BK162"/>
  <c r="J161"/>
  <c r="J204"/>
  <c r="J201"/>
  <c r="J200"/>
  <c r="J199"/>
  <c r="J155"/>
  <c i="2" r="J268"/>
  <c r="BK225"/>
  <c r="BK193"/>
  <c i="1" r="AS94"/>
  <c i="3" r="J174"/>
  <c r="BK171"/>
  <c r="J170"/>
  <c r="J151"/>
  <c r="BK149"/>
  <c i="2" r="BK281"/>
  <c r="J279"/>
  <c r="J277"/>
  <c r="BK263"/>
  <c r="BK262"/>
  <c r="BK252"/>
  <c r="J251"/>
  <c r="J225"/>
  <c i="3" r="J184"/>
  <c r="BK181"/>
  <c r="BK167"/>
  <c r="BK148"/>
  <c r="BK140"/>
  <c r="J139"/>
  <c r="BK134"/>
  <c r="J133"/>
  <c r="J132"/>
  <c r="BK131"/>
  <c r="BK130"/>
  <c i="2" r="BK259"/>
  <c r="BK258"/>
  <c r="BK255"/>
  <c r="BK254"/>
  <c r="BK253"/>
  <c r="J252"/>
  <c r="J250"/>
  <c r="BK211"/>
  <c r="J184"/>
  <c r="BK148"/>
  <c r="BK144"/>
  <c i="3" r="J144"/>
  <c i="2" r="BK279"/>
  <c r="J274"/>
  <c r="BK256"/>
  <c r="J223"/>
  <c r="BK217"/>
  <c r="BK215"/>
  <c r="BK192"/>
  <c r="BK177"/>
  <c i="3" r="J182"/>
  <c r="J179"/>
  <c r="J169"/>
  <c r="BK168"/>
  <c r="J167"/>
  <c r="J165"/>
  <c r="J153"/>
  <c r="BK152"/>
  <c r="BK150"/>
  <c r="J148"/>
  <c r="BK146"/>
  <c r="BK145"/>
  <c r="BK136"/>
  <c r="BK135"/>
  <c r="BK133"/>
  <c i="2" r="BK265"/>
  <c r="J258"/>
  <c i="3" r="J143"/>
  <c r="BK142"/>
  <c r="BK141"/>
  <c r="J137"/>
  <c r="J136"/>
  <c r="J135"/>
  <c r="BK132"/>
  <c r="J131"/>
  <c i="2" r="J165"/>
  <c r="BK152"/>
  <c r="J137"/>
  <c r="BK242"/>
  <c r="J238"/>
  <c r="BK206"/>
  <c r="BK136"/>
  <c r="BK249"/>
  <c r="BK246"/>
  <c r="J243"/>
  <c r="BK238"/>
  <c r="BK223"/>
  <c r="BK220"/>
  <c r="BK212"/>
  <c r="J206"/>
  <c r="J177"/>
  <c i="3" r="BK155"/>
  <c r="J152"/>
  <c i="2" r="J256"/>
  <c r="BK250"/>
  <c r="BK243"/>
  <c r="J215"/>
  <c r="J281"/>
  <c r="J255"/>
  <c r="J254"/>
  <c r="J253"/>
  <c r="J212"/>
  <c r="J148"/>
  <c r="J259"/>
  <c r="BK248"/>
  <c r="J192"/>
  <c r="BK138"/>
  <c r="J136"/>
  <c r="J144"/>
  <c r="BK245"/>
  <c r="J242"/>
  <c l="1" r="T160"/>
  <c r="T247"/>
  <c r="R135"/>
  <c r="R218"/>
  <c r="R247"/>
  <c r="P160"/>
  <c r="T218"/>
  <c r="R237"/>
  <c r="R221"/>
  <c r="BK257"/>
  <c r="J257"/>
  <c r="J107"/>
  <c r="R160"/>
  <c r="P237"/>
  <c r="P221"/>
  <c r="P267"/>
  <c r="BK160"/>
  <c r="J160"/>
  <c r="J99"/>
  <c r="T267"/>
  <c r="T210"/>
  <c r="T237"/>
  <c r="T221"/>
  <c r="P257"/>
  <c r="BK135"/>
  <c r="J135"/>
  <c r="J98"/>
  <c r="T257"/>
  <c r="R210"/>
  <c r="BK247"/>
  <c r="J247"/>
  <c r="J106"/>
  <c r="R267"/>
  <c r="T135"/>
  <c r="T134"/>
  <c r="BK218"/>
  <c r="J218"/>
  <c r="J101"/>
  <c r="BK237"/>
  <c r="J237"/>
  <c r="J105"/>
  <c r="R257"/>
  <c i="3" r="P163"/>
  <c i="2" r="BK210"/>
  <c r="J210"/>
  <c r="J100"/>
  <c r="P218"/>
  <c r="P247"/>
  <c r="BK267"/>
  <c r="J267"/>
  <c r="J108"/>
  <c i="3" r="BK129"/>
  <c r="J129"/>
  <c r="J97"/>
  <c r="T129"/>
  <c r="R138"/>
  <c r="T147"/>
  <c r="T157"/>
  <c r="T160"/>
  <c r="R163"/>
  <c r="P166"/>
  <c r="BK172"/>
  <c r="J172"/>
  <c r="J104"/>
  <c r="R172"/>
  <c r="BK178"/>
  <c r="J178"/>
  <c r="J106"/>
  <c r="R186"/>
  <c r="R129"/>
  <c r="P138"/>
  <c r="BK147"/>
  <c r="J147"/>
  <c r="J99"/>
  <c r="R147"/>
  <c r="P157"/>
  <c r="BK160"/>
  <c r="J160"/>
  <c r="J101"/>
  <c r="R160"/>
  <c r="BK166"/>
  <c r="J166"/>
  <c r="J103"/>
  <c r="R166"/>
  <c r="T172"/>
  <c r="P178"/>
  <c r="T178"/>
  <c r="P186"/>
  <c r="BK207"/>
  <c r="J207"/>
  <c r="J108"/>
  <c r="P129"/>
  <c r="BK138"/>
  <c r="J138"/>
  <c r="J98"/>
  <c r="T138"/>
  <c r="P147"/>
  <c r="BK157"/>
  <c r="J157"/>
  <c r="J100"/>
  <c r="R157"/>
  <c r="P160"/>
  <c r="BK163"/>
  <c r="J163"/>
  <c r="J102"/>
  <c r="T163"/>
  <c r="T166"/>
  <c r="P172"/>
  <c r="R178"/>
  <c r="BK186"/>
  <c r="J186"/>
  <c r="J107"/>
  <c r="T186"/>
  <c r="P207"/>
  <c i="2" r="P135"/>
  <c r="P134"/>
  <c r="P210"/>
  <c i="3" r="R207"/>
  <c r="T207"/>
  <c i="2" r="BE249"/>
  <c r="J92"/>
  <c r="BE169"/>
  <c r="J91"/>
  <c r="J127"/>
  <c r="BE214"/>
  <c r="BE255"/>
  <c r="F92"/>
  <c r="BE137"/>
  <c r="BE192"/>
  <c r="BE243"/>
  <c r="BE260"/>
  <c r="BE279"/>
  <c i="3" r="BE152"/>
  <c r="BE164"/>
  <c i="2" r="BE177"/>
  <c r="BE206"/>
  <c r="BE212"/>
  <c r="BE246"/>
  <c r="BE258"/>
  <c i="3" r="J91"/>
  <c i="2" r="E85"/>
  <c r="BE136"/>
  <c r="BE245"/>
  <c r="BE165"/>
  <c r="BE184"/>
  <c r="BE215"/>
  <c r="BE225"/>
  <c r="BK222"/>
  <c r="J222"/>
  <c r="J103"/>
  <c r="BK273"/>
  <c r="J273"/>
  <c r="J109"/>
  <c r="BK278"/>
  <c r="J278"/>
  <c r="J112"/>
  <c r="BK280"/>
  <c r="J280"/>
  <c r="J113"/>
  <c i="3" r="J89"/>
  <c r="BE130"/>
  <c r="BE140"/>
  <c r="BE142"/>
  <c r="BE170"/>
  <c i="2" r="BE254"/>
  <c i="3" r="E118"/>
  <c r="J125"/>
  <c r="BE131"/>
  <c r="BE134"/>
  <c r="BE171"/>
  <c r="BE174"/>
  <c i="2" r="BE219"/>
  <c r="BE266"/>
  <c r="BE277"/>
  <c r="F129"/>
  <c r="BE251"/>
  <c i="3" r="F91"/>
  <c r="BE135"/>
  <c r="BE145"/>
  <c r="BE150"/>
  <c r="BE162"/>
  <c r="BE190"/>
  <c i="2" r="BE220"/>
  <c r="BE253"/>
  <c r="BE259"/>
  <c r="BE272"/>
  <c i="3" r="BE154"/>
  <c i="2" r="BE211"/>
  <c r="BE223"/>
  <c r="BE238"/>
  <c r="BE252"/>
  <c r="BE263"/>
  <c r="BE281"/>
  <c r="BK276"/>
  <c r="BK275"/>
  <c r="J275"/>
  <c r="J110"/>
  <c i="3" r="BE173"/>
  <c r="BE175"/>
  <c r="BE179"/>
  <c r="BE182"/>
  <c r="BE191"/>
  <c r="BE193"/>
  <c r="BE196"/>
  <c r="BE202"/>
  <c r="BE206"/>
  <c r="BE177"/>
  <c i="2" r="BE244"/>
  <c r="BE250"/>
  <c r="BE256"/>
  <c i="3" r="F92"/>
  <c r="BE153"/>
  <c r="BE156"/>
  <c r="BE161"/>
  <c r="BE167"/>
  <c r="BE168"/>
  <c r="BE187"/>
  <c r="BE192"/>
  <c r="BE198"/>
  <c i="2" r="BE265"/>
  <c i="3" r="BE133"/>
  <c r="BE136"/>
  <c r="BE137"/>
  <c r="BE139"/>
  <c r="BE141"/>
  <c r="BE143"/>
  <c r="BE146"/>
  <c r="BE158"/>
  <c r="BE165"/>
  <c r="BE169"/>
  <c r="BE180"/>
  <c r="BE183"/>
  <c r="BE185"/>
  <c r="BE188"/>
  <c r="BE194"/>
  <c r="BE208"/>
  <c r="BE209"/>
  <c i="2" r="BE193"/>
  <c r="BE242"/>
  <c r="BE262"/>
  <c r="BE268"/>
  <c i="3" r="BE132"/>
  <c r="BE144"/>
  <c r="BE151"/>
  <c r="BE155"/>
  <c r="BE159"/>
  <c r="BE181"/>
  <c r="BE184"/>
  <c r="BE189"/>
  <c r="BE195"/>
  <c r="BE197"/>
  <c r="BE201"/>
  <c r="BK176"/>
  <c r="J176"/>
  <c r="J105"/>
  <c i="2" r="BE144"/>
  <c i="3" r="BE199"/>
  <c i="2" r="BE152"/>
  <c r="BE261"/>
  <c r="BE274"/>
  <c i="3" r="BE148"/>
  <c r="BE149"/>
  <c r="BE203"/>
  <c r="BE205"/>
  <c i="2" r="BE138"/>
  <c r="BE148"/>
  <c r="BE161"/>
  <c r="BE217"/>
  <c r="BE248"/>
  <c i="3" r="BE200"/>
  <c r="BE204"/>
  <c r="BE210"/>
  <c i="2" r="F37"/>
  <c i="1" r="BD95"/>
  <c i="3" r="F34"/>
  <c i="1" r="BA96"/>
  <c i="2" r="F34"/>
  <c i="1" r="BA95"/>
  <c i="2" r="F35"/>
  <c i="1" r="BB95"/>
  <c i="2" r="J34"/>
  <c i="1" r="AW95"/>
  <c i="3" r="F36"/>
  <c i="1" r="BC96"/>
  <c i="3" r="J34"/>
  <c i="1" r="AW96"/>
  <c i="3" r="F35"/>
  <c i="1" r="BB96"/>
  <c i="3" r="F37"/>
  <c i="1" r="BD96"/>
  <c i="2" r="F36"/>
  <c i="1" r="BC95"/>
  <c i="2" l="1" r="P133"/>
  <c i="1" r="AU95"/>
  <c i="3" r="T128"/>
  <c i="2" r="T133"/>
  <c i="3" r="P128"/>
  <c i="1" r="AU96"/>
  <c i="3" r="R128"/>
  <c i="2" r="R134"/>
  <c r="R133"/>
  <c r="J276"/>
  <c r="J111"/>
  <c r="BK134"/>
  <c r="J134"/>
  <c r="J97"/>
  <c r="BK221"/>
  <c r="J221"/>
  <c r="J102"/>
  <c i="3" r="BK128"/>
  <c r="J128"/>
  <c r="J96"/>
  <c i="2" r="J33"/>
  <c i="1" r="AV95"/>
  <c r="AT95"/>
  <c r="BD94"/>
  <c r="W33"/>
  <c r="BA94"/>
  <c r="AW94"/>
  <c r="AK30"/>
  <c r="BB94"/>
  <c r="AX94"/>
  <c i="3" r="J33"/>
  <c i="1" r="AV96"/>
  <c r="AT96"/>
  <c r="BC94"/>
  <c r="AY94"/>
  <c i="3" r="F33"/>
  <c i="1" r="AZ96"/>
  <c i="2" r="F33"/>
  <c i="1" r="AZ95"/>
  <c i="2" l="1" r="BK133"/>
  <c r="J133"/>
  <c i="1" r="AU94"/>
  <c r="W32"/>
  <c i="2" r="J30"/>
  <c i="1" r="AG95"/>
  <c r="AN95"/>
  <c i="3" r="J30"/>
  <c i="1" r="AG96"/>
  <c r="AN96"/>
  <c r="AZ94"/>
  <c r="AV94"/>
  <c r="AK29"/>
  <c r="W31"/>
  <c r="W30"/>
  <c i="3" l="1" r="J39"/>
  <c i="2" r="J96"/>
  <c r="J39"/>
  <c i="1" r="AT94"/>
  <c r="W29"/>
  <c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<sst xmlns="http://schemas.openxmlformats.org/spreadsheetml/2006/main">
  <si>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</si>
  <si>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</si>
  <si>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</si>
  <si>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</si>
  <si>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</si>
  <si>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{602ffd1c-6829-44ff-8a41-02fa5418b9ad}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</si>
  <si>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</si>
  <si>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</si>
  <si>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</si>
  <si>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</si>
  <si>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</si>
  <si>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</si>
  <si>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</si>
  <si>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</si>
  <si>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</si>
  <si>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</si>
  <si>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</si>
  <si>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Zámek Liberec, Felberova 1-2 - Redernovo křídlo - Elektroinstalace pro kanceláře</t>
  </si>
  <si>
    <t>KSO:</t>
  </si>
  <si>
    <t>CC-CZ:</t>
  </si>
  <si>
    <t>Místo:</t>
  </si>
  <si>
    <t xml:space="preserve"> </t>
  </si>
  <si>
    <t>Datum:</t>
  </si>
  <si>
    <t>6. 1. 2026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</si>
  <si>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</si>
  <si>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</si>
  <si>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</si>
  <si>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</si>
  <si>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</si>
  <si>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</si>
  <si>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</si>
  <si>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</si>
  <si>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</si>
  <si>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</si>
  <si>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</si>
  <si>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</si>
  <si>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</si>
  <si>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</si>
  <si>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</si>
  <si>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</si>
  <si>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</si>
  <si>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</si>
  <si>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</si>
  <si>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</si>
  <si>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</si>
  <si>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</si>
  <si>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</si>
  <si>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</si>
  <si>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</si>
  <si>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</si>
  <si>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</si>
  <si>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</si>
  <si>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</si>
  <si>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</si>
  <si>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</si>
  <si>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</si>
  <si>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</si>
  <si>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</si>
  <si>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</si>
  <si>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</si>
  <si>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</si>
  <si>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</si>
  <si>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</si>
  <si>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</si>
  <si>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</si>
  <si>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</si>
  <si>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</si>
  <si>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</si>
  <si>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</si>
  <si>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</si>
  <si>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</si>
  <si>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</si>
  <si>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</si>
  <si>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</si>
  <si>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</si>
  <si>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</si>
  <si>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</si>
  <si>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</si>
  <si>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</si>
  <si>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Stavební práce</t>
  </si>
  <si>
    <t>STA</t>
  </si>
  <si>
    <t>1</t>
  </si>
  <si>
    <t>{d7aee852-1a53-4d3a-a7a9-f943748c7bd1}</t>
  </si>
  <si>
    <t>2</t>
  </si>
  <si>
    <t>SO 02</t>
  </si>
  <si>
    <t>Silnoproudá a slaboproudá instalace pro kanceláře</t>
  </si>
  <si>
    <t>{3f49d0c4-e5ee-4a29-9afb-33060bdb27c8}</t>
  </si>
  <si>
    <t>VV0003</t>
  </si>
  <si>
    <t>Výkaz (3)</t>
  </si>
  <si>
    <t>86,01</t>
  </si>
  <si>
    <t>3</t>
  </si>
  <si>
    <t>VV0005</t>
  </si>
  <si>
    <t>Výkaz (7)</t>
  </si>
  <si>
    <t>646,335</t>
  </si>
  <si>
    <t>KRYCÍ LIST SOUPISU PRACÍ</t>
  </si>
  <si>
    <t>VV0006</t>
  </si>
  <si>
    <t>Výkaz (8)</t>
  </si>
  <si>
    <t>VV0007</t>
  </si>
  <si>
    <t>Výkaz (5)</t>
  </si>
  <si>
    <t>1604,97</t>
  </si>
  <si>
    <t>Objekt:</t>
  </si>
  <si>
    <t>SO 01 - Stavební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</si>
  <si>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</si>
  <si>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</si>
  <si>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</si>
  <si>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</si>
  <si>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</si>
  <si>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</si>
  <si>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</si>
  <si>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</si>
  <si>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</si>
  <si>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</si>
  <si>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</si>
  <si>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722 - Zdravotechnika - vnitřní vodovod</t>
  </si>
  <si>
    <t xml:space="preserve">    741 - Elektroinstalace - silnoproud</t>
  </si>
  <si>
    <t xml:space="preserve">    763 - Konstrukce suché výstavby</t>
  </si>
  <si>
    <t xml:space="preserve">    766 - Konstrukce truhlářské</t>
  </si>
  <si>
    <t xml:space="preserve">    775 - Podlahy skládané</t>
  </si>
  <si>
    <t xml:space="preserve">    784 - Dokončovací práce - malby a tapety</t>
  </si>
  <si>
    <t>HZS - Hodinové zúčtovací sazby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</si>
  <si>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</si>
  <si>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</si>
  <si>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</si>
  <si>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</si>
  <si>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</si>
  <si>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</si>
  <si>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</si>
  <si>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</si>
  <si>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</si>
  <si>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</si>
  <si>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</si>
  <si>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</si>
  <si>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</si>
  <si>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</si>
  <si>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</si>
  <si>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</si>
  <si>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</si>
  <si>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</si>
  <si>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</si>
  <si>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</si>
  <si>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</si>
  <si>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</si>
  <si>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</si>
  <si>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611315222</t>
  </si>
  <si>
    <t>Vápenná štuková omítka malých ploch přes 0,09 do 0,25 m2 na stropech</t>
  </si>
  <si>
    <t>kus</t>
  </si>
  <si>
    <t>4</t>
  </si>
  <si>
    <t>1081512639</t>
  </si>
  <si>
    <t>612315222</t>
  </si>
  <si>
    <t>Vápenná štuková omítka malých ploch přes 0,09 do 0,25 m2 na stěnách</t>
  </si>
  <si>
    <t>1260670964</t>
  </si>
  <si>
    <t>619995001</t>
  </si>
  <si>
    <t>Začištění omítek kolem oken, dveří, podlah nebo obkladů</t>
  </si>
  <si>
    <t>m</t>
  </si>
  <si>
    <t>-1849048955</t>
  </si>
  <si>
    <t>VV</t>
  </si>
  <si>
    <t>1NP</t>
  </si>
  <si>
    <t xml:space="preserve">otvor pro dveře - původní </t>
  </si>
  <si>
    <t>1,9*4</t>
  </si>
  <si>
    <t>1*2</t>
  </si>
  <si>
    <t>Součet</t>
  </si>
  <si>
    <t>619996117</t>
  </si>
  <si>
    <t>Ochrana podlahy obedněním z OSB desek</t>
  </si>
  <si>
    <t>m2</t>
  </si>
  <si>
    <t>-1342388683</t>
  </si>
  <si>
    <t>"Množství určené pomocí aplikace Výměry.</t>
  </si>
  <si>
    <t>"(38,360+52,430+34,220+36,920+37,060+75,850+47,520+97,810+10,920+21,170+17,430+116,470+35,990+118,770+130,220+24,050+24,000+26,320+25,230+38,360+35...</t>
  </si>
  <si>
    <t>5</t>
  </si>
  <si>
    <t>619996147</t>
  </si>
  <si>
    <t>Ochrana podlahy zakrytím geotextilií</t>
  </si>
  <si>
    <t>1262737941</t>
  </si>
  <si>
    <t>631312141</t>
  </si>
  <si>
    <t>Doplnění rýh v dosavadních mazaninách betonem prostým</t>
  </si>
  <si>
    <t>m3</t>
  </si>
  <si>
    <t>-584273462</t>
  </si>
  <si>
    <t>12*0,04*0,15*0,2</t>
  </si>
  <si>
    <t>2NP</t>
  </si>
  <si>
    <t>3NP</t>
  </si>
  <si>
    <t>14*0,04*0,15*0,2</t>
  </si>
  <si>
    <t>9</t>
  </si>
  <si>
    <t>Ostatní konstrukce a práce, bourání</t>
  </si>
  <si>
    <t>7</t>
  </si>
  <si>
    <t>949101112</t>
  </si>
  <si>
    <t>Lešení pomocné pro objekty pozemních staveb s lešeňovou podlahou v přes 1,9 do 3,5 m zatížení do 150 kg/m2</t>
  </si>
  <si>
    <t>843511325</t>
  </si>
  <si>
    <t>"28,670*3</t>
  </si>
  <si>
    <t>8</t>
  </si>
  <si>
    <t>952901111</t>
  </si>
  <si>
    <t>Vyčištění budov bytové a občanské výstavby při výšce podlaží do 4 m</t>
  </si>
  <si>
    <t>-132588827</t>
  </si>
  <si>
    <t>"312,300+(38,360+52,430+34,220+36,920+37,060+75,850+47,520+97,810+10,920+21,170+17,430+116,470+35,990+118,770+130,220+24,050+24,000+26,320+25,230+3...</t>
  </si>
  <si>
    <t>953943111R</t>
  </si>
  <si>
    <t>Osazování výrobků do 1 kg/kus do vysekaných otvorů pro el. v podlaze - ztracené bednění pro následnoum betonáž</t>
  </si>
  <si>
    <t>-1069495605</t>
  </si>
  <si>
    <t>14</t>
  </si>
  <si>
    <t>10</t>
  </si>
  <si>
    <t>962032230</t>
  </si>
  <si>
    <t>Bourání zdiva z cihel pálených nebo vápenopískových na MV nebo MVC do 1 m3</t>
  </si>
  <si>
    <t>-1592219420</t>
  </si>
  <si>
    <t>1,9*1*0,3</t>
  </si>
  <si>
    <t>1PP tech</t>
  </si>
  <si>
    <t>2*2*0,16</t>
  </si>
  <si>
    <t>11</t>
  </si>
  <si>
    <t>974042534</t>
  </si>
  <si>
    <t>Vysekání rýh v dlažbě betonové nebo jiné monolitické hl do 50 mm š do 150 mm</t>
  </si>
  <si>
    <t>693384162</t>
  </si>
  <si>
    <t>12*0,2</t>
  </si>
  <si>
    <t>14*0,2</t>
  </si>
  <si>
    <t>977151111</t>
  </si>
  <si>
    <t>Jádrové vrty diamantovými korunkami do stavebních materiálů D do 35 mm</t>
  </si>
  <si>
    <t>63645968</t>
  </si>
  <si>
    <t>13</t>
  </si>
  <si>
    <t>977151124</t>
  </si>
  <si>
    <t>Jádrové vrty diamantovými korunkami do stavebních materiálů D přes 150 do 180 mm</t>
  </si>
  <si>
    <t>-189286987</t>
  </si>
  <si>
    <t>1np</t>
  </si>
  <si>
    <t>1,088*1,1</t>
  </si>
  <si>
    <t>1,040*1,1</t>
  </si>
  <si>
    <t>2np</t>
  </si>
  <si>
    <t>1,020*1,1</t>
  </si>
  <si>
    <t>0,950*1,1</t>
  </si>
  <si>
    <t>3np</t>
  </si>
  <si>
    <t>0,7*1,1</t>
  </si>
  <si>
    <t>1,060*1,1</t>
  </si>
  <si>
    <t>1pp tech část</t>
  </si>
  <si>
    <t>1,5</t>
  </si>
  <si>
    <t>977151224</t>
  </si>
  <si>
    <t>Jádrové vrty dovrchní diamantovými korunkami do stavebních materiálů D přes 150 do 180 mm</t>
  </si>
  <si>
    <t>-1753650485</t>
  </si>
  <si>
    <t>0,5*3</t>
  </si>
  <si>
    <t>0,5</t>
  </si>
  <si>
    <t>997</t>
  </si>
  <si>
    <t>Doprava suti a vybouraných hmot</t>
  </si>
  <si>
    <t>15</t>
  </si>
  <si>
    <t>997013217</t>
  </si>
  <si>
    <t>Vnitrostaveništní doprava suti a vybouraných hmot pro budovy v přes 21 do 24 m ručně</t>
  </si>
  <si>
    <t>t</t>
  </si>
  <si>
    <t>-972032789</t>
  </si>
  <si>
    <t>16</t>
  </si>
  <si>
    <t>997013219</t>
  </si>
  <si>
    <t>Příplatek k vnitrostaveništní dopravě suti a vybouraných hmot za zvětšenou dopravu suti ZKD 10 m</t>
  </si>
  <si>
    <t>-1376502846</t>
  </si>
  <si>
    <t>22,197*10 'Přepočtené koeficientem množství</t>
  </si>
  <si>
    <t>17</t>
  </si>
  <si>
    <t>997013501</t>
  </si>
  <si>
    <t>Odvoz suti a vybouraných hmot na skládku nebo meziskládku do 1 km se složením</t>
  </si>
  <si>
    <t>1869419367</t>
  </si>
  <si>
    <t>18</t>
  </si>
  <si>
    <t>997013509</t>
  </si>
  <si>
    <t>Příplatek k odvozu suti a vybouraných hmot na skládku ZKD 1 km přes 1 km</t>
  </si>
  <si>
    <t>381379886</t>
  </si>
  <si>
    <t>22,197*19 'Přepočtené koeficientem množství</t>
  </si>
  <si>
    <t>19</t>
  </si>
  <si>
    <t>997013871</t>
  </si>
  <si>
    <t>Poplatek za uložení stavebního odpadu na recyklační skládce (skládkovné) směsného stavebního a demoličního kód odpadu 17 09 04</t>
  </si>
  <si>
    <t>913203290</t>
  </si>
  <si>
    <t>998</t>
  </si>
  <si>
    <t>Přesun hmot</t>
  </si>
  <si>
    <t>20</t>
  </si>
  <si>
    <t>998018003</t>
  </si>
  <si>
    <t>Přesun hmot pro budovy ruční pro budovy v přes 12 do 24 m</t>
  </si>
  <si>
    <t>-766586056</t>
  </si>
  <si>
    <t>998018011</t>
  </si>
  <si>
    <t>Příplatek k ručnímu přesunu hmot pro budovy za zvětšený přesun ZKD 100 m</t>
  </si>
  <si>
    <t>875018276</t>
  </si>
  <si>
    <t>PSV</t>
  </si>
  <si>
    <t>Práce a dodávky PSV</t>
  </si>
  <si>
    <t>722</t>
  </si>
  <si>
    <t>Zdravotechnika - vnitřní vodovod</t>
  </si>
  <si>
    <t>22</t>
  </si>
  <si>
    <t>722173118R</t>
  </si>
  <si>
    <t>D+M napojení vod a kanalizace na novou kuchyň</t>
  </si>
  <si>
    <t>soubor</t>
  </si>
  <si>
    <t>734982881</t>
  </si>
  <si>
    <t>741</t>
  </si>
  <si>
    <t>Elektroinstalace - silnoproud</t>
  </si>
  <si>
    <t>23</t>
  </si>
  <si>
    <t>741920354R</t>
  </si>
  <si>
    <t>Ucpávka prostupu kabelového svazku zátkou vč. zpěňující tmel otvor D 160 mm požární odolnost EI 90</t>
  </si>
  <si>
    <t>664878132</t>
  </si>
  <si>
    <t>1pp</t>
  </si>
  <si>
    <t>STROP</t>
  </si>
  <si>
    <t>763</t>
  </si>
  <si>
    <t>Konstrukce suché výstavby</t>
  </si>
  <si>
    <t>24</t>
  </si>
  <si>
    <t>763111323</t>
  </si>
  <si>
    <t>SDK příčka tl 100 mm profil CW+UW 75 desky 1xDF 12,5 s izolací EI 45 Rw do 49 dB</t>
  </si>
  <si>
    <t>1164189873</t>
  </si>
  <si>
    <t>3,920*(3,710+2,473)</t>
  </si>
  <si>
    <t>-1,97*0,9*2</t>
  </si>
  <si>
    <t>25</t>
  </si>
  <si>
    <t>763181311</t>
  </si>
  <si>
    <t>Montáž jednokřídlové kovové zárubně do SDK příčky</t>
  </si>
  <si>
    <t>-639617645</t>
  </si>
  <si>
    <t>26</t>
  </si>
  <si>
    <t>M</t>
  </si>
  <si>
    <t>55331591</t>
  </si>
  <si>
    <t>zárubeň jednokřídlá ocelová pro sádrokartonové příčky tl stěny 75-100mm rozměru 900/1970, 2100mm</t>
  </si>
  <si>
    <t>32</t>
  </si>
  <si>
    <t>-1351288219</t>
  </si>
  <si>
    <t>27</t>
  </si>
  <si>
    <t>763181411</t>
  </si>
  <si>
    <t>Ztužující výplň otvoru pro dveře s CW a UW profilem pro příčky do 2,60 m</t>
  </si>
  <si>
    <t>1560075081</t>
  </si>
  <si>
    <t>28</t>
  </si>
  <si>
    <t>998763333</t>
  </si>
  <si>
    <t>Přesun hmot tonážní pro konstrukce montované z desek ruční v objektech v přes 12 do 24 m</t>
  </si>
  <si>
    <t>1026029307</t>
  </si>
  <si>
    <t>29</t>
  </si>
  <si>
    <t>998763339</t>
  </si>
  <si>
    <t>Příplatek k ručnímu přesunu hmot tonážnímu pro konstrukce montované z desek za zvětšený přesun ZKD 50 m</t>
  </si>
  <si>
    <t>601009067</t>
  </si>
  <si>
    <t>766</t>
  </si>
  <si>
    <t>Konstrukce truhlářské</t>
  </si>
  <si>
    <t>30</t>
  </si>
  <si>
    <t>766660022</t>
  </si>
  <si>
    <t>Montáž dveřních křídel otvíravých jednokřídlových š přes 0,8 m požárních do ocelové zárubně</t>
  </si>
  <si>
    <t>667701255</t>
  </si>
  <si>
    <t>31</t>
  </si>
  <si>
    <t>61161028</t>
  </si>
  <si>
    <t>dveře jednokřídlé dřevotřískové protipožární EI (EW) 30 D3 povrch lakovaný plné 1000x1970-2100mm</t>
  </si>
  <si>
    <t>-830332422</t>
  </si>
  <si>
    <t>766660052R</t>
  </si>
  <si>
    <t>Montáž dveřních křídel dle původních - truhlářský výrobek vč. masivních zárubní</t>
  </si>
  <si>
    <t>2047840428</t>
  </si>
  <si>
    <t>33</t>
  </si>
  <si>
    <t>766660733</t>
  </si>
  <si>
    <t>Montáž dveřního bezpečnostního kování - štítku s klikou</t>
  </si>
  <si>
    <t>630689430</t>
  </si>
  <si>
    <t>34</t>
  </si>
  <si>
    <t>54914129</t>
  </si>
  <si>
    <t>dveřní kování bezpečnostní RC2 klika/klika lakovaný nerez</t>
  </si>
  <si>
    <t>-2079895773</t>
  </si>
  <si>
    <t>35</t>
  </si>
  <si>
    <t>766660761</t>
  </si>
  <si>
    <t>Montáž dveřního bezpečnostního kování - zámku</t>
  </si>
  <si>
    <t>1284538270</t>
  </si>
  <si>
    <t>36</t>
  </si>
  <si>
    <t>54924010</t>
  </si>
  <si>
    <t>zámek zadlabací protipožární rozteč 90x55,5mm</t>
  </si>
  <si>
    <t>-1151960787</t>
  </si>
  <si>
    <t>37</t>
  </si>
  <si>
    <t>998766123</t>
  </si>
  <si>
    <t>Přesun hmot tonážní pro kce truhlářské ruční v objektech v přes 12 do 24 m</t>
  </si>
  <si>
    <t>368726797</t>
  </si>
  <si>
    <t>38</t>
  </si>
  <si>
    <t>998766129</t>
  </si>
  <si>
    <t>Příplatek k ručnímu přesunu hmot tonážnímu pro kce truhlářské za zvětšený přesun ZKD 50 m</t>
  </si>
  <si>
    <t>-319075983</t>
  </si>
  <si>
    <t>775</t>
  </si>
  <si>
    <t>Podlahy skládané</t>
  </si>
  <si>
    <t>39</t>
  </si>
  <si>
    <t>775111112</t>
  </si>
  <si>
    <t>Broušení betonového podkladu skládaných podlah</t>
  </si>
  <si>
    <t>998694326</t>
  </si>
  <si>
    <t>40</t>
  </si>
  <si>
    <t>775111311</t>
  </si>
  <si>
    <t>Vysátí podkladu skládaných podlah</t>
  </si>
  <si>
    <t>743748519</t>
  </si>
  <si>
    <t>41</t>
  </si>
  <si>
    <t>775121111</t>
  </si>
  <si>
    <t>Vodou ředitelná penetrace savého podkladu skládaných podlah</t>
  </si>
  <si>
    <t>1669026019</t>
  </si>
  <si>
    <t>42</t>
  </si>
  <si>
    <t>775521801</t>
  </si>
  <si>
    <t>Demontáž parketových tabulí s lištami lepenými k dalšímu použití</t>
  </si>
  <si>
    <t>336627930</t>
  </si>
  <si>
    <t>43</t>
  </si>
  <si>
    <t>775526210</t>
  </si>
  <si>
    <t>Montáž podlahy masivní parketové lepené z tabulí do 450x450 mm s podkladem z desek</t>
  </si>
  <si>
    <t>2072021909</t>
  </si>
  <si>
    <t>44</t>
  </si>
  <si>
    <t>61195100R</t>
  </si>
  <si>
    <t>parkety mozaikové - STÁVAJÍCÍ OCENIT 0,-</t>
  </si>
  <si>
    <t>238121514</t>
  </si>
  <si>
    <t>107,19*1,08 'Přepočtené koeficientem množství</t>
  </si>
  <si>
    <t>45</t>
  </si>
  <si>
    <t>998775123</t>
  </si>
  <si>
    <t>Přesun hmot tonážní pro podlahy skládané ruční v objektech v přes 12 do 24 m</t>
  </si>
  <si>
    <t>-2082333071</t>
  </si>
  <si>
    <t>46</t>
  </si>
  <si>
    <t>998775129</t>
  </si>
  <si>
    <t>Příplatek k ručnímu přesunu hmot tonážnímu pro podlahy skládané za zvětšený přesun ZKD 50 m</t>
  </si>
  <si>
    <t>562122463</t>
  </si>
  <si>
    <t>784</t>
  </si>
  <si>
    <t>Dokončovací práce - malby a tapety</t>
  </si>
  <si>
    <t>47</t>
  </si>
  <si>
    <t>784181111</t>
  </si>
  <si>
    <t>Základní silikátová jednonásobná bezbarvá penetrace podkladu v místnostech v do 3,80 m</t>
  </si>
  <si>
    <t>-683304198</t>
  </si>
  <si>
    <t>20,691*2</t>
  </si>
  <si>
    <t>25*0,5</t>
  </si>
  <si>
    <t>48</t>
  </si>
  <si>
    <t>784211111</t>
  </si>
  <si>
    <t>Dvojnásobné bílé malby ze směsí za mokra velmi dobře oděruvzdorných v místnostech v do 3,80 m</t>
  </si>
  <si>
    <t>-1765399582</t>
  </si>
  <si>
    <t>HZS</t>
  </si>
  <si>
    <t>Hodinové zúčtovací sazby</t>
  </si>
  <si>
    <t>49</t>
  </si>
  <si>
    <t>HZS2491</t>
  </si>
  <si>
    <t>Hodinová zúčtovací sazba dělník zednických výpomocí - demontáže dřevěné obložení, okrasné prvky zpětné montáže</t>
  </si>
  <si>
    <t>hod</t>
  </si>
  <si>
    <t>512</t>
  </si>
  <si>
    <t>-480034568</t>
  </si>
  <si>
    <t>VRN</t>
  </si>
  <si>
    <t>Vedlejší rozpočtové náklady</t>
  </si>
  <si>
    <t>VRN2</t>
  </si>
  <si>
    <t>Příprava staveniště</t>
  </si>
  <si>
    <t>50</t>
  </si>
  <si>
    <t>020001000</t>
  </si>
  <si>
    <t>…</t>
  </si>
  <si>
    <t>1024</t>
  </si>
  <si>
    <t>-1466562567</t>
  </si>
  <si>
    <t>VRN3</t>
  </si>
  <si>
    <t>Zařízení staveniště</t>
  </si>
  <si>
    <t>51</t>
  </si>
  <si>
    <t>030001000</t>
  </si>
  <si>
    <t>-1322242059</t>
  </si>
  <si>
    <t>VRN7</t>
  </si>
  <si>
    <t>Provozní vlivy</t>
  </si>
  <si>
    <t>52</t>
  </si>
  <si>
    <t>070001000</t>
  </si>
  <si>
    <t>-427665910</t>
  </si>
  <si>
    <t>SO 02 - Silnoproudá a slaboproudá instalace pro kanceláře</t>
  </si>
  <si>
    <t>D1 - Přístroje 1NP</t>
  </si>
  <si>
    <t>D2 - Přístroje 2NP</t>
  </si>
  <si>
    <t>D3 - Přístroje 3NP</t>
  </si>
  <si>
    <t>D4 - Kabely 1NP</t>
  </si>
  <si>
    <t>D5 - Kabely 2NP</t>
  </si>
  <si>
    <t>D6 - Kabely 3NP</t>
  </si>
  <si>
    <t>D7 - Kabely hlavní trasa</t>
  </si>
  <si>
    <t>D8 - Žlaby</t>
  </si>
  <si>
    <t>D9 - Ostatní</t>
  </si>
  <si>
    <t>D10 - Rozváděče</t>
  </si>
  <si>
    <t>D11 - Práce</t>
  </si>
  <si>
    <t>D12 - Další zařízení</t>
  </si>
  <si>
    <t>D1</t>
  </si>
  <si>
    <t>Přístroje 1NP</t>
  </si>
  <si>
    <t>Pol58</t>
  </si>
  <si>
    <t>Jistič výkonový 40A až 100A</t>
  </si>
  <si>
    <t>ks</t>
  </si>
  <si>
    <t>Pol59</t>
  </si>
  <si>
    <t>Zemnící svorka na pásovinu odbočná</t>
  </si>
  <si>
    <t>Pol60</t>
  </si>
  <si>
    <t>Svorkovnice MET</t>
  </si>
  <si>
    <t>Pol61</t>
  </si>
  <si>
    <t>podlahová zásuvka 2x250V/16A + 2xRJ45 cat 6.</t>
  </si>
  <si>
    <t>Pol62</t>
  </si>
  <si>
    <t>Datová zásuvka zápustná UTP 2xRJ45 cat 6.</t>
  </si>
  <si>
    <t>Pol63</t>
  </si>
  <si>
    <t>Zásuvka RACK 230V/16A</t>
  </si>
  <si>
    <t>Pol64</t>
  </si>
  <si>
    <t>PDU zásuvka pro RACK</t>
  </si>
  <si>
    <t>Pol65</t>
  </si>
  <si>
    <t>Patch panel 48 portů pro Cat.6</t>
  </si>
  <si>
    <t>D2</t>
  </si>
  <si>
    <t>Přístroje 2NP</t>
  </si>
  <si>
    <t>D3</t>
  </si>
  <si>
    <t>Přístroje 3NP</t>
  </si>
  <si>
    <t>Pol66</t>
  </si>
  <si>
    <t>D4</t>
  </si>
  <si>
    <t>Kabely 1NP</t>
  </si>
  <si>
    <t>Pol67</t>
  </si>
  <si>
    <t>CYKY-J 3x2,5</t>
  </si>
  <si>
    <t>Délka [m]</t>
  </si>
  <si>
    <t>Pol68</t>
  </si>
  <si>
    <t>UTP Cat.6, Eca 4x2x0,55 AWG23</t>
  </si>
  <si>
    <t>54</t>
  </si>
  <si>
    <t>D5</t>
  </si>
  <si>
    <t>Kabely 2NP</t>
  </si>
  <si>
    <t>56</t>
  </si>
  <si>
    <t>58</t>
  </si>
  <si>
    <t>D6</t>
  </si>
  <si>
    <t>Kabely 3NP</t>
  </si>
  <si>
    <t>60</t>
  </si>
  <si>
    <t>62</t>
  </si>
  <si>
    <t>D7</t>
  </si>
  <si>
    <t>Kabely hlavní trasa</t>
  </si>
  <si>
    <t>Pol69</t>
  </si>
  <si>
    <t>SM (9/125µm)-univerzální 24 vláken</t>
  </si>
  <si>
    <t>64</t>
  </si>
  <si>
    <t>Pol70</t>
  </si>
  <si>
    <t>H07V-K 16mm2</t>
  </si>
  <si>
    <t>66</t>
  </si>
  <si>
    <t>Pol71</t>
  </si>
  <si>
    <t>pásovina FeZN 30x4</t>
  </si>
  <si>
    <t>68</t>
  </si>
  <si>
    <t>Pol72</t>
  </si>
  <si>
    <t>AYKY 4x50 RE - viz příloha</t>
  </si>
  <si>
    <t>70</t>
  </si>
  <si>
    <t>Pol73</t>
  </si>
  <si>
    <t>kabelové spojky do 4x 50mm2</t>
  </si>
  <si>
    <t>72</t>
  </si>
  <si>
    <t>D8</t>
  </si>
  <si>
    <t>Žlaby</t>
  </si>
  <si>
    <t>Pol74</t>
  </si>
  <si>
    <t>Nerezový drátěný žlab 60x150 (H x W)</t>
  </si>
  <si>
    <t>74</t>
  </si>
  <si>
    <t>Pol75</t>
  </si>
  <si>
    <t>Instalační materiál závěsného žlabu</t>
  </si>
  <si>
    <t>76</t>
  </si>
  <si>
    <t>Pol76</t>
  </si>
  <si>
    <t>Kotvící materiál žlabu</t>
  </si>
  <si>
    <t>78</t>
  </si>
  <si>
    <t>D9</t>
  </si>
  <si>
    <t>Ostatní</t>
  </si>
  <si>
    <t>Pol77</t>
  </si>
  <si>
    <t>Drobný spojovací, podružný a instalační materiál</t>
  </si>
  <si>
    <t>80</t>
  </si>
  <si>
    <t>D10</t>
  </si>
  <si>
    <t>Rozváděče</t>
  </si>
  <si>
    <t>Pol78</t>
  </si>
  <si>
    <t>RACK_1</t>
  </si>
  <si>
    <t>82</t>
  </si>
  <si>
    <t>Pol79</t>
  </si>
  <si>
    <t>RACK_2</t>
  </si>
  <si>
    <t>84</t>
  </si>
  <si>
    <t>Pol80</t>
  </si>
  <si>
    <t>RACK_3</t>
  </si>
  <si>
    <t>86</t>
  </si>
  <si>
    <t>Pol81</t>
  </si>
  <si>
    <t>R1 - viz příloha</t>
  </si>
  <si>
    <t>88</t>
  </si>
  <si>
    <t>Pol82</t>
  </si>
  <si>
    <t>R2- viz příloha</t>
  </si>
  <si>
    <t>90</t>
  </si>
  <si>
    <t>Pol83</t>
  </si>
  <si>
    <t>R3- viz příloha</t>
  </si>
  <si>
    <t>92</t>
  </si>
  <si>
    <t>Pol84</t>
  </si>
  <si>
    <t>Kompenzace SVG - viz příloha</t>
  </si>
  <si>
    <t>94</t>
  </si>
  <si>
    <t>D11</t>
  </si>
  <si>
    <t>Práce</t>
  </si>
  <si>
    <t>Pol85</t>
  </si>
  <si>
    <t>Příprava páteřní trasy (kromě stavebních zásahů)</t>
  </si>
  <si>
    <t>96</t>
  </si>
  <si>
    <t>Pol86</t>
  </si>
  <si>
    <t>Úprava kabelových žlabů v kolektoru pro samostatné uložení nových kabelů</t>
  </si>
  <si>
    <t>98</t>
  </si>
  <si>
    <t>Pol87</t>
  </si>
  <si>
    <t>Instalace páteřní trasy (žlaby, kabeláž 230V, chráničky)</t>
  </si>
  <si>
    <t>100</t>
  </si>
  <si>
    <t>Pol88</t>
  </si>
  <si>
    <t>Manipulace na VN</t>
  </si>
  <si>
    <t>102</t>
  </si>
  <si>
    <t>Pol89</t>
  </si>
  <si>
    <t>Příprava pole 3 v energocentrále</t>
  </si>
  <si>
    <t>104</t>
  </si>
  <si>
    <t>Pol90</t>
  </si>
  <si>
    <t>Demontáž staré kompenzace</t>
  </si>
  <si>
    <t>106</t>
  </si>
  <si>
    <t>Pol91</t>
  </si>
  <si>
    <t>Instalace nové kompenzace</t>
  </si>
  <si>
    <t>108</t>
  </si>
  <si>
    <t>Pol92</t>
  </si>
  <si>
    <t>Manipulace s materiálem</t>
  </si>
  <si>
    <t>110</t>
  </si>
  <si>
    <t>Pol93</t>
  </si>
  <si>
    <t>Příprava trasy zásuvky + UTP (kromě stavebních zásahů)</t>
  </si>
  <si>
    <t>112</t>
  </si>
  <si>
    <t>Pol35</t>
  </si>
  <si>
    <t>Úklid</t>
  </si>
  <si>
    <t>114</t>
  </si>
  <si>
    <t>Pol94</t>
  </si>
  <si>
    <t>Instalace silnoproudé trasy (žlaby, kabeláž 230V, chráničky)</t>
  </si>
  <si>
    <t>116</t>
  </si>
  <si>
    <t>Pol95</t>
  </si>
  <si>
    <t>Osazení rozváděčů R1, R2, R3 a Rack1 až 3</t>
  </si>
  <si>
    <t>118</t>
  </si>
  <si>
    <t>Pol39</t>
  </si>
  <si>
    <t>Osazení koncových prvků 230V</t>
  </si>
  <si>
    <t>120</t>
  </si>
  <si>
    <t>Pol40</t>
  </si>
  <si>
    <t>Instalace slaboproudé trasy (žlaby, kabeláž UTP, chráničky)</t>
  </si>
  <si>
    <t>122</t>
  </si>
  <si>
    <t>Pol41</t>
  </si>
  <si>
    <t>Osazení koncových prvků na UTP + ukončení na patch panel</t>
  </si>
  <si>
    <t>124</t>
  </si>
  <si>
    <t>Pol42</t>
  </si>
  <si>
    <t>Specifické práce (ukončení žlabů, značení, atd)</t>
  </si>
  <si>
    <t>126</t>
  </si>
  <si>
    <t>Pol96</t>
  </si>
  <si>
    <t>Koordinace + režie</t>
  </si>
  <si>
    <t>128</t>
  </si>
  <si>
    <t>Pol44</t>
  </si>
  <si>
    <t>Výchozí revize</t>
  </si>
  <si>
    <t>130</t>
  </si>
  <si>
    <t>Pol45</t>
  </si>
  <si>
    <t>Ekoligická likvidace materiálu</t>
  </si>
  <si>
    <t>132</t>
  </si>
  <si>
    <t>Pol97</t>
  </si>
  <si>
    <t>Lividace drobného odpadu</t>
  </si>
  <si>
    <t>134</t>
  </si>
  <si>
    <t>D12</t>
  </si>
  <si>
    <t>Další zařízení</t>
  </si>
  <si>
    <t>Pol98</t>
  </si>
  <si>
    <t>CCTV</t>
  </si>
  <si>
    <t>136</t>
  </si>
  <si>
    <t>Pol99</t>
  </si>
  <si>
    <t>PZTS</t>
  </si>
  <si>
    <t>138</t>
  </si>
  <si>
    <t>Pol100</t>
  </si>
  <si>
    <t>Aktivní prvky strukturované kabeláže</t>
  </si>
  <si>
    <t>140</t>
  </si>
  <si>
    <t>SEZNAM FIGUR</t>
  </si>
  <si>
    <t>Výměra</t>
  </si>
  <si>
    <t>VV0001</t>
  </si>
  <si>
    <t>Výkaz (1)</t>
  </si>
  <si>
    <t>VV0002</t>
  </si>
  <si>
    <t>Výkaz (2)</t>
  </si>
  <si>
    <t>Použití figury:</t>
  </si>
  <si>
    <t>VV0004</t>
  </si>
  <si>
    <t>VV0008</t>
  </si>
  <si>
    <t>Výkaz (9)</t>
  </si>
  <si>
    <t>VV0009</t>
  </si>
  <si>
    <t>7,120+4,400+4,670+11,670+8,200</t>
  </si>
  <si>
    <t>2,760+6,110+8,660+9,770+6,490</t>
  </si>
  <si>
    <t>3,190+2,650+3,400+3,400+4,830+4,380+12,320+3,170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</si>
</sst>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9"/>
      <color theme="10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9" fillId="0" borderId="16" xfId="1" applyFont="1" applyBorder="1" applyAlignment="1">
      <alignment vertical="center" wrapText="1"/>
    </xf>
    <xf numFmtId="167" fontId="38" fillId="0" borderId="18" xfId="0" applyNumberFormat="1" applyFont="1" applyBorder="1" applyAlignment="1">
      <alignment vertical="center" wrapText="1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vymery.bimplatforma.cz/version/261841_6bdZB7YZsF-NAwyzi4lp0IJCMiPvy3pDUPBXZMg8mrxr7xEhQuoEObv4eppd02VUS2fWid3v44ZxDCRdahXGQg" TargetMode="External" /><Relationship Id="rId2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Zámek Liberec, Felberova 1-2 - Redernovo křídlo - Elektroinstalace pro kanceláře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6. 1. 2026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01 - Stavební práce'!J30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'SO 01 - Stavební práce'!P133</f>
        <v>0</v>
      </c>
      <c r="AV95" s="128">
        <f>'SO 01 - Stavební práce'!J33</f>
        <v>0</v>
      </c>
      <c r="AW95" s="128">
        <f>'SO 01 - Stavební práce'!J34</f>
        <v>0</v>
      </c>
      <c r="AX95" s="128">
        <f>'SO 01 - Stavební práce'!J35</f>
        <v>0</v>
      </c>
      <c r="AY95" s="128">
        <f>'SO 01 - Stavební práce'!J36</f>
        <v>0</v>
      </c>
      <c r="AZ95" s="128">
        <f>'SO 01 - Stavební práce'!F33</f>
        <v>0</v>
      </c>
      <c r="BA95" s="128">
        <f>'SO 01 - Stavební práce'!F34</f>
        <v>0</v>
      </c>
      <c r="BB95" s="128">
        <f>'SO 01 - Stavební práce'!F35</f>
        <v>0</v>
      </c>
      <c r="BC95" s="128">
        <f>'SO 01 - Stavební práce'!F36</f>
        <v>0</v>
      </c>
      <c r="BD95" s="130">
        <f>'SO 01 - Stavební práce'!F37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24.75" customHeight="1">
      <c r="A96" s="119" t="s">
        <v>77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85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02 - Silnoproudá a sla...'!J30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32">
        <v>0</v>
      </c>
      <c r="AT96" s="133">
        <f>ROUND(SUM(AV96:AW96),2)</f>
        <v>0</v>
      </c>
      <c r="AU96" s="134">
        <f>'SO 02 - Silnoproudá a sla...'!P128</f>
        <v>0</v>
      </c>
      <c r="AV96" s="133">
        <f>'SO 02 - Silnoproudá a sla...'!J33</f>
        <v>0</v>
      </c>
      <c r="AW96" s="133">
        <f>'SO 02 - Silnoproudá a sla...'!J34</f>
        <v>0</v>
      </c>
      <c r="AX96" s="133">
        <f>'SO 02 - Silnoproudá a sla...'!J35</f>
        <v>0</v>
      </c>
      <c r="AY96" s="133">
        <f>'SO 02 - Silnoproudá a sla...'!J36</f>
        <v>0</v>
      </c>
      <c r="AZ96" s="133">
        <f>'SO 02 - Silnoproudá a sla...'!F33</f>
        <v>0</v>
      </c>
      <c r="BA96" s="133">
        <f>'SO 02 - Silnoproudá a sla...'!F34</f>
        <v>0</v>
      </c>
      <c r="BB96" s="133">
        <f>'SO 02 - Silnoproudá a sla...'!F35</f>
        <v>0</v>
      </c>
      <c r="BC96" s="133">
        <f>'SO 02 - Silnoproudá a sla...'!F36</f>
        <v>0</v>
      </c>
      <c r="BD96" s="135">
        <f>'SO 02 - Silnoproudá a sla...'!F37</f>
        <v>0</v>
      </c>
      <c r="BE96" s="7"/>
      <c r="BT96" s="131" t="s">
        <v>81</v>
      </c>
      <c r="BV96" s="131" t="s">
        <v>75</v>
      </c>
      <c r="BW96" s="131" t="s">
        <v>86</v>
      </c>
      <c r="BX96" s="131" t="s">
        <v>5</v>
      </c>
      <c r="CL96" s="131" t="s">
        <v>1</v>
      </c>
      <c r="CM96" s="131" t="s">
        <v>83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+e5EZs/mgO7mGGEYcT6xcWOaMJBsugV+FNNTt700mMG6OiqGauzFAR1j5ByhTnCBKaWcabb/KMxBvrvqmX4UqQ==" hashValue="1ZzRe7mytkXaGitHDXCUntpj3Tq3TCxCzOjc6eSsNjz6iI0bLxTaqZSxWwMlFbSFmLL++lLh0/dDK8HxgaFaIQ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01 - Stavební práce'!C2" display="/"/>
    <hyperlink ref="A96" location="'SO 02 - Silnoproudá a sl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  <c r="AZ2" s="136" t="s">
        <v>87</v>
      </c>
      <c r="BA2" s="136" t="s">
        <v>88</v>
      </c>
      <c r="BB2" s="136" t="s">
        <v>1</v>
      </c>
      <c r="BC2" s="136" t="s">
        <v>89</v>
      </c>
      <c r="BD2" s="136" t="s">
        <v>90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83</v>
      </c>
      <c r="AZ3" s="136" t="s">
        <v>91</v>
      </c>
      <c r="BA3" s="136" t="s">
        <v>92</v>
      </c>
      <c r="BB3" s="136" t="s">
        <v>1</v>
      </c>
      <c r="BC3" s="136" t="s">
        <v>93</v>
      </c>
      <c r="BD3" s="136" t="s">
        <v>90</v>
      </c>
    </row>
    <row r="4" s="1" customFormat="1" ht="24.96" customHeight="1">
      <c r="B4" s="20"/>
      <c r="D4" s="139" t="s">
        <v>94</v>
      </c>
      <c r="L4" s="20"/>
      <c r="M4" s="140" t="s">
        <v>10</v>
      </c>
      <c r="AT4" s="17" t="s">
        <v>4</v>
      </c>
      <c r="AZ4" s="136" t="s">
        <v>95</v>
      </c>
      <c r="BA4" s="136" t="s">
        <v>96</v>
      </c>
      <c r="BB4" s="136" t="s">
        <v>1</v>
      </c>
      <c r="BC4" s="136" t="s">
        <v>93</v>
      </c>
      <c r="BD4" s="136" t="s">
        <v>90</v>
      </c>
    </row>
    <row r="5" s="1" customFormat="1" ht="6.96" customHeight="1">
      <c r="B5" s="20"/>
      <c r="L5" s="20"/>
      <c r="AZ5" s="136" t="s">
        <v>97</v>
      </c>
      <c r="BA5" s="136" t="s">
        <v>98</v>
      </c>
      <c r="BB5" s="136" t="s">
        <v>1</v>
      </c>
      <c r="BC5" s="136" t="s">
        <v>99</v>
      </c>
      <c r="BD5" s="136" t="s">
        <v>90</v>
      </c>
    </row>
    <row r="6" s="1" customFormat="1" ht="12" customHeight="1">
      <c r="B6" s="20"/>
      <c r="D6" s="141" t="s">
        <v>16</v>
      </c>
      <c r="L6" s="20"/>
    </row>
    <row r="7" s="1" customFormat="1" ht="26.25" customHeight="1">
      <c r="B7" s="20"/>
      <c r="E7" s="142" t="str">
        <f>'Rekapitulace stavby'!K6</f>
        <v>Zámek Liberec, Felberova 1-2 - Redernovo křídlo - Elektroinstalace pro kanceláře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101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26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33</v>
      </c>
      <c r="E30" s="38"/>
      <c r="F30" s="38"/>
      <c r="G30" s="38"/>
      <c r="H30" s="38"/>
      <c r="I30" s="38"/>
      <c r="J30" s="152">
        <f>ROUND(J133,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35</v>
      </c>
      <c r="G32" s="38"/>
      <c r="H32" s="38"/>
      <c r="I32" s="153" t="s">
        <v>34</v>
      </c>
      <c r="J32" s="153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37</v>
      </c>
      <c r="E33" s="141" t="s">
        <v>38</v>
      </c>
      <c r="F33" s="155">
        <f>ROUND((SUM(BE133:BE281)),  2)</f>
        <v>0</v>
      </c>
      <c r="G33" s="38"/>
      <c r="H33" s="38"/>
      <c r="I33" s="156">
        <v>0.20999999999999999</v>
      </c>
      <c r="J33" s="155">
        <f>ROUND(((SUM(BE133:BE281))*I33),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39</v>
      </c>
      <c r="F34" s="155">
        <f>ROUND((SUM(BF133:BF281)),  2)</f>
        <v>0</v>
      </c>
      <c r="G34" s="38"/>
      <c r="H34" s="38"/>
      <c r="I34" s="156">
        <v>0.12</v>
      </c>
      <c r="J34" s="155">
        <f>ROUND(((SUM(BF133:BF281))*I34),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40</v>
      </c>
      <c r="F35" s="155">
        <f>ROUND((SUM(BG133:BG281)),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41</v>
      </c>
      <c r="F36" s="155">
        <f>ROUND((SUM(BH133:BH281)),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42</v>
      </c>
      <c r="F37" s="155">
        <f>ROUND((SUM(BI133:BI281)),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Zámek Liberec, Felberova 1-2 - Redernovo křídlo - Elektroinstalace pro kanceláře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01 - Stavební práce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103</v>
      </c>
      <c r="D94" s="177"/>
      <c r="E94" s="177"/>
      <c r="F94" s="177"/>
      <c r="G94" s="177"/>
      <c r="H94" s="177"/>
      <c r="I94" s="177"/>
      <c r="J94" s="178" t="s">
        <v>104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105</v>
      </c>
      <c r="D96" s="40"/>
      <c r="E96" s="40"/>
      <c r="F96" s="40"/>
      <c r="G96" s="40"/>
      <c r="H96" s="40"/>
      <c r="I96" s="40"/>
      <c r="J96" s="110">
        <f>J133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80"/>
      <c r="C97" s="181"/>
      <c r="D97" s="182" t="s">
        <v>107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108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109</v>
      </c>
      <c r="E99" s="189"/>
      <c r="F99" s="189"/>
      <c r="G99" s="189"/>
      <c r="H99" s="189"/>
      <c r="I99" s="189"/>
      <c r="J99" s="190">
        <f>J160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110</v>
      </c>
      <c r="E100" s="189"/>
      <c r="F100" s="189"/>
      <c r="G100" s="189"/>
      <c r="H100" s="189"/>
      <c r="I100" s="189"/>
      <c r="J100" s="190">
        <f>J210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111</v>
      </c>
      <c r="E101" s="189"/>
      <c r="F101" s="189"/>
      <c r="G101" s="189"/>
      <c r="H101" s="189"/>
      <c r="I101" s="189"/>
      <c r="J101" s="190">
        <f>J218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112</v>
      </c>
      <c r="E102" s="183"/>
      <c r="F102" s="183"/>
      <c r="G102" s="183"/>
      <c r="H102" s="183"/>
      <c r="I102" s="183"/>
      <c r="J102" s="184">
        <f>J221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113</v>
      </c>
      <c r="E103" s="189"/>
      <c r="F103" s="189"/>
      <c r="G103" s="189"/>
      <c r="H103" s="189"/>
      <c r="I103" s="189"/>
      <c r="J103" s="190">
        <f>J222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114</v>
      </c>
      <c r="E104" s="189"/>
      <c r="F104" s="189"/>
      <c r="G104" s="189"/>
      <c r="H104" s="189"/>
      <c r="I104" s="189"/>
      <c r="J104" s="190">
        <f>J224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115</v>
      </c>
      <c r="E105" s="189"/>
      <c r="F105" s="189"/>
      <c r="G105" s="189"/>
      <c r="H105" s="189"/>
      <c r="I105" s="189"/>
      <c r="J105" s="190">
        <f>J237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116</v>
      </c>
      <c r="E106" s="189"/>
      <c r="F106" s="189"/>
      <c r="G106" s="189"/>
      <c r="H106" s="189"/>
      <c r="I106" s="189"/>
      <c r="J106" s="190">
        <f>J247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117</v>
      </c>
      <c r="E107" s="189"/>
      <c r="F107" s="189"/>
      <c r="G107" s="189"/>
      <c r="H107" s="189"/>
      <c r="I107" s="189"/>
      <c r="J107" s="190">
        <f>J257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118</v>
      </c>
      <c r="E108" s="189"/>
      <c r="F108" s="189"/>
      <c r="G108" s="189"/>
      <c r="H108" s="189"/>
      <c r="I108" s="189"/>
      <c r="J108" s="190">
        <f>J267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0"/>
      <c r="C109" s="181"/>
      <c r="D109" s="182" t="s">
        <v>119</v>
      </c>
      <c r="E109" s="183"/>
      <c r="F109" s="183"/>
      <c r="G109" s="183"/>
      <c r="H109" s="183"/>
      <c r="I109" s="183"/>
      <c r="J109" s="184">
        <f>J273</f>
        <v>0</v>
      </c>
      <c r="K109" s="181"/>
      <c r="L109" s="18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80"/>
      <c r="C110" s="181"/>
      <c r="D110" s="182" t="s">
        <v>120</v>
      </c>
      <c r="E110" s="183"/>
      <c r="F110" s="183"/>
      <c r="G110" s="183"/>
      <c r="H110" s="183"/>
      <c r="I110" s="183"/>
      <c r="J110" s="184">
        <f>J275</f>
        <v>0</v>
      </c>
      <c r="K110" s="181"/>
      <c r="L110" s="18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86"/>
      <c r="C111" s="187"/>
      <c r="D111" s="188" t="s">
        <v>121</v>
      </c>
      <c r="E111" s="189"/>
      <c r="F111" s="189"/>
      <c r="G111" s="189"/>
      <c r="H111" s="189"/>
      <c r="I111" s="189"/>
      <c r="J111" s="190">
        <f>J276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122</v>
      </c>
      <c r="E112" s="189"/>
      <c r="F112" s="189"/>
      <c r="G112" s="189"/>
      <c r="H112" s="189"/>
      <c r="I112" s="189"/>
      <c r="J112" s="190">
        <f>J278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123</v>
      </c>
      <c r="E113" s="189"/>
      <c r="F113" s="189"/>
      <c r="G113" s="189"/>
      <c r="H113" s="189"/>
      <c r="I113" s="189"/>
      <c r="J113" s="190">
        <f>J280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6"/>
      <c r="C115" s="67"/>
      <c r="D115" s="67"/>
      <c r="E115" s="67"/>
      <c r="F115" s="67"/>
      <c r="G115" s="67"/>
      <c r="H115" s="67"/>
      <c r="I115" s="67"/>
      <c r="J115" s="67"/>
      <c r="K115" s="67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124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6.25" customHeight="1">
      <c r="A123" s="38"/>
      <c r="B123" s="39"/>
      <c r="C123" s="40"/>
      <c r="D123" s="40"/>
      <c r="E123" s="175" t="str">
        <f>E7</f>
        <v>Zámek Liberec, Felberova 1-2 - Redernovo křídlo - Elektroinstalace pro kanceláře</v>
      </c>
      <c r="F123" s="32"/>
      <c r="G123" s="32"/>
      <c r="H123" s="32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100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76" t="str">
        <f>E9</f>
        <v>SO 01 - Stavební práce</v>
      </c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20</v>
      </c>
      <c r="D127" s="40"/>
      <c r="E127" s="40"/>
      <c r="F127" s="27" t="str">
        <f>F12</f>
        <v xml:space="preserve"> </v>
      </c>
      <c r="G127" s="40"/>
      <c r="H127" s="40"/>
      <c r="I127" s="32" t="s">
        <v>22</v>
      </c>
      <c r="J127" s="79" t="str">
        <f>IF(J12="","",J12)</f>
        <v>6. 1. 2026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24</v>
      </c>
      <c r="D129" s="40"/>
      <c r="E129" s="40"/>
      <c r="F129" s="27" t="str">
        <f>E15</f>
        <v xml:space="preserve"> </v>
      </c>
      <c r="G129" s="40"/>
      <c r="H129" s="40"/>
      <c r="I129" s="32" t="s">
        <v>29</v>
      </c>
      <c r="J129" s="36" t="str">
        <f>E21</f>
        <v xml:space="preserve"> 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27</v>
      </c>
      <c r="D130" s="40"/>
      <c r="E130" s="40"/>
      <c r="F130" s="27" t="str">
        <f>IF(E18="","",E18)</f>
        <v>Vyplň údaj</v>
      </c>
      <c r="G130" s="40"/>
      <c r="H130" s="40"/>
      <c r="I130" s="32" t="s">
        <v>31</v>
      </c>
      <c r="J130" s="36" t="str">
        <f>E24</f>
        <v xml:space="preserve"> 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192"/>
      <c r="B132" s="193"/>
      <c r="C132" s="194" t="s">
        <v>125</v>
      </c>
      <c r="D132" s="195" t="s">
        <v>58</v>
      </c>
      <c r="E132" s="195" t="s">
        <v>54</v>
      </c>
      <c r="F132" s="195" t="s">
        <v>55</v>
      </c>
      <c r="G132" s="195" t="s">
        <v>126</v>
      </c>
      <c r="H132" s="195" t="s">
        <v>127</v>
      </c>
      <c r="I132" s="195" t="s">
        <v>128</v>
      </c>
      <c r="J132" s="196" t="s">
        <v>104</v>
      </c>
      <c r="K132" s="197" t="s">
        <v>129</v>
      </c>
      <c r="L132" s="198"/>
      <c r="M132" s="100" t="s">
        <v>1</v>
      </c>
      <c r="N132" s="101" t="s">
        <v>37</v>
      </c>
      <c r="O132" s="101" t="s">
        <v>130</v>
      </c>
      <c r="P132" s="101" t="s">
        <v>131</v>
      </c>
      <c r="Q132" s="101" t="s">
        <v>132</v>
      </c>
      <c r="R132" s="101" t="s">
        <v>133</v>
      </c>
      <c r="S132" s="101" t="s">
        <v>134</v>
      </c>
      <c r="T132" s="102" t="s">
        <v>135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8"/>
      <c r="B133" s="39"/>
      <c r="C133" s="107" t="s">
        <v>136</v>
      </c>
      <c r="D133" s="40"/>
      <c r="E133" s="40"/>
      <c r="F133" s="40"/>
      <c r="G133" s="40"/>
      <c r="H133" s="40"/>
      <c r="I133" s="40"/>
      <c r="J133" s="199">
        <f>BK133</f>
        <v>0</v>
      </c>
      <c r="K133" s="40"/>
      <c r="L133" s="44"/>
      <c r="M133" s="103"/>
      <c r="N133" s="200"/>
      <c r="O133" s="104"/>
      <c r="P133" s="201">
        <f>P134+P221+P273+P275</f>
        <v>0</v>
      </c>
      <c r="Q133" s="104"/>
      <c r="R133" s="201">
        <f>R134+R221+R273+R275</f>
        <v>21.013714540000002</v>
      </c>
      <c r="S133" s="104"/>
      <c r="T133" s="202">
        <f>T134+T221+T273+T275</f>
        <v>22.196974999999998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72</v>
      </c>
      <c r="AU133" s="17" t="s">
        <v>106</v>
      </c>
      <c r="BK133" s="203">
        <f>BK134+BK221+BK273+BK275</f>
        <v>0</v>
      </c>
    </row>
    <row r="134" s="12" customFormat="1" ht="25.92" customHeight="1">
      <c r="A134" s="12"/>
      <c r="B134" s="204"/>
      <c r="C134" s="205"/>
      <c r="D134" s="206" t="s">
        <v>72</v>
      </c>
      <c r="E134" s="207" t="s">
        <v>137</v>
      </c>
      <c r="F134" s="207" t="s">
        <v>138</v>
      </c>
      <c r="G134" s="205"/>
      <c r="H134" s="205"/>
      <c r="I134" s="208"/>
      <c r="J134" s="209">
        <f>BK134</f>
        <v>0</v>
      </c>
      <c r="K134" s="205"/>
      <c r="L134" s="210"/>
      <c r="M134" s="211"/>
      <c r="N134" s="212"/>
      <c r="O134" s="212"/>
      <c r="P134" s="213">
        <f>P135+P160+P210+P218</f>
        <v>0</v>
      </c>
      <c r="Q134" s="212"/>
      <c r="R134" s="213">
        <f>R135+R160+R210+R218</f>
        <v>18.386787960000003</v>
      </c>
      <c r="S134" s="212"/>
      <c r="T134" s="214">
        <f>T135+T160+T210+T218</f>
        <v>20.053175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5" t="s">
        <v>81</v>
      </c>
      <c r="AT134" s="216" t="s">
        <v>72</v>
      </c>
      <c r="AU134" s="216" t="s">
        <v>73</v>
      </c>
      <c r="AY134" s="215" t="s">
        <v>139</v>
      </c>
      <c r="BK134" s="217">
        <f>BK135+BK160+BK210+BK218</f>
        <v>0</v>
      </c>
    </row>
    <row r="135" s="12" customFormat="1" ht="22.8" customHeight="1">
      <c r="A135" s="12"/>
      <c r="B135" s="204"/>
      <c r="C135" s="205"/>
      <c r="D135" s="206" t="s">
        <v>72</v>
      </c>
      <c r="E135" s="218" t="s">
        <v>140</v>
      </c>
      <c r="F135" s="218" t="s">
        <v>141</v>
      </c>
      <c r="G135" s="205"/>
      <c r="H135" s="205"/>
      <c r="I135" s="208"/>
      <c r="J135" s="219">
        <f>BK135</f>
        <v>0</v>
      </c>
      <c r="K135" s="205"/>
      <c r="L135" s="210"/>
      <c r="M135" s="211"/>
      <c r="N135" s="212"/>
      <c r="O135" s="212"/>
      <c r="P135" s="213">
        <f>SUM(P136:P159)</f>
        <v>0</v>
      </c>
      <c r="Q135" s="212"/>
      <c r="R135" s="213">
        <f>SUM(R136:R159)</f>
        <v>17.851565800000003</v>
      </c>
      <c r="S135" s="212"/>
      <c r="T135" s="214">
        <f>SUM(T136:T159)</f>
        <v>17.192511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5" t="s">
        <v>81</v>
      </c>
      <c r="AT135" s="216" t="s">
        <v>72</v>
      </c>
      <c r="AU135" s="216" t="s">
        <v>81</v>
      </c>
      <c r="AY135" s="215" t="s">
        <v>139</v>
      </c>
      <c r="BK135" s="217">
        <f>SUM(BK136:BK159)</f>
        <v>0</v>
      </c>
    </row>
    <row r="136" s="2" customFormat="1" ht="24.15" customHeight="1">
      <c r="A136" s="38"/>
      <c r="B136" s="39"/>
      <c r="C136" s="220" t="s">
        <v>81</v>
      </c>
      <c r="D136" s="220" t="s">
        <v>142</v>
      </c>
      <c r="E136" s="221" t="s">
        <v>143</v>
      </c>
      <c r="F136" s="222" t="s">
        <v>144</v>
      </c>
      <c r="G136" s="223" t="s">
        <v>145</v>
      </c>
      <c r="H136" s="224">
        <v>3</v>
      </c>
      <c r="I136" s="225"/>
      <c r="J136" s="226">
        <f>ROUND(I136*H136,2)</f>
        <v>0</v>
      </c>
      <c r="K136" s="227"/>
      <c r="L136" s="44"/>
      <c r="M136" s="228" t="s">
        <v>1</v>
      </c>
      <c r="N136" s="229" t="s">
        <v>38</v>
      </c>
      <c r="O136" s="91"/>
      <c r="P136" s="230">
        <f>O136*H136</f>
        <v>0</v>
      </c>
      <c r="Q136" s="230">
        <v>0.01</v>
      </c>
      <c r="R136" s="230">
        <f>Q136*H136</f>
        <v>0.029999999999999999</v>
      </c>
      <c r="S136" s="230">
        <v>0</v>
      </c>
      <c r="T136" s="231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2" t="s">
        <v>146</v>
      </c>
      <c r="AT136" s="232" t="s">
        <v>142</v>
      </c>
      <c r="AU136" s="232" t="s">
        <v>83</v>
      </c>
      <c r="AY136" s="17" t="s">
        <v>139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7" t="s">
        <v>81</v>
      </c>
      <c r="BK136" s="233">
        <f>ROUND(I136*H136,2)</f>
        <v>0</v>
      </c>
      <c r="BL136" s="17" t="s">
        <v>146</v>
      </c>
      <c r="BM136" s="232" t="s">
        <v>147</v>
      </c>
    </row>
    <row r="137" s="2" customFormat="1" ht="24.15" customHeight="1">
      <c r="A137" s="38"/>
      <c r="B137" s="39"/>
      <c r="C137" s="220" t="s">
        <v>83</v>
      </c>
      <c r="D137" s="220" t="s">
        <v>142</v>
      </c>
      <c r="E137" s="221" t="s">
        <v>148</v>
      </c>
      <c r="F137" s="222" t="s">
        <v>149</v>
      </c>
      <c r="G137" s="223" t="s">
        <v>145</v>
      </c>
      <c r="H137" s="224">
        <v>25</v>
      </c>
      <c r="I137" s="225"/>
      <c r="J137" s="226">
        <f>ROUND(I137*H137,2)</f>
        <v>0</v>
      </c>
      <c r="K137" s="227"/>
      <c r="L137" s="44"/>
      <c r="M137" s="228" t="s">
        <v>1</v>
      </c>
      <c r="N137" s="229" t="s">
        <v>38</v>
      </c>
      <c r="O137" s="91"/>
      <c r="P137" s="230">
        <f>O137*H137</f>
        <v>0</v>
      </c>
      <c r="Q137" s="230">
        <v>0.01</v>
      </c>
      <c r="R137" s="230">
        <f>Q137*H137</f>
        <v>0.25</v>
      </c>
      <c r="S137" s="230">
        <v>0</v>
      </c>
      <c r="T137" s="231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2" t="s">
        <v>146</v>
      </c>
      <c r="AT137" s="232" t="s">
        <v>142</v>
      </c>
      <c r="AU137" s="232" t="s">
        <v>83</v>
      </c>
      <c r="AY137" s="17" t="s">
        <v>139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7" t="s">
        <v>81</v>
      </c>
      <c r="BK137" s="233">
        <f>ROUND(I137*H137,2)</f>
        <v>0</v>
      </c>
      <c r="BL137" s="17" t="s">
        <v>146</v>
      </c>
      <c r="BM137" s="232" t="s">
        <v>150</v>
      </c>
    </row>
    <row r="138" s="2" customFormat="1" ht="24.15" customHeight="1">
      <c r="A138" s="38"/>
      <c r="B138" s="39"/>
      <c r="C138" s="220" t="s">
        <v>90</v>
      </c>
      <c r="D138" s="220" t="s">
        <v>142</v>
      </c>
      <c r="E138" s="221" t="s">
        <v>151</v>
      </c>
      <c r="F138" s="222" t="s">
        <v>152</v>
      </c>
      <c r="G138" s="223" t="s">
        <v>153</v>
      </c>
      <c r="H138" s="224">
        <v>9.5999999999999996</v>
      </c>
      <c r="I138" s="225"/>
      <c r="J138" s="226">
        <f>ROUND(I138*H138,2)</f>
        <v>0</v>
      </c>
      <c r="K138" s="227"/>
      <c r="L138" s="44"/>
      <c r="M138" s="228" t="s">
        <v>1</v>
      </c>
      <c r="N138" s="229" t="s">
        <v>38</v>
      </c>
      <c r="O138" s="91"/>
      <c r="P138" s="230">
        <f>O138*H138</f>
        <v>0</v>
      </c>
      <c r="Q138" s="230">
        <v>0.0015</v>
      </c>
      <c r="R138" s="230">
        <f>Q138*H138</f>
        <v>0.0144</v>
      </c>
      <c r="S138" s="230">
        <v>0</v>
      </c>
      <c r="T138" s="231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2" t="s">
        <v>146</v>
      </c>
      <c r="AT138" s="232" t="s">
        <v>142</v>
      </c>
      <c r="AU138" s="232" t="s">
        <v>83</v>
      </c>
      <c r="AY138" s="17" t="s">
        <v>139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7" t="s">
        <v>81</v>
      </c>
      <c r="BK138" s="233">
        <f>ROUND(I138*H138,2)</f>
        <v>0</v>
      </c>
      <c r="BL138" s="17" t="s">
        <v>146</v>
      </c>
      <c r="BM138" s="232" t="s">
        <v>154</v>
      </c>
    </row>
    <row r="139" s="13" customFormat="1">
      <c r="A139" s="13"/>
      <c r="B139" s="234"/>
      <c r="C139" s="235"/>
      <c r="D139" s="236" t="s">
        <v>155</v>
      </c>
      <c r="E139" s="237" t="s">
        <v>1</v>
      </c>
      <c r="F139" s="238" t="s">
        <v>156</v>
      </c>
      <c r="G139" s="235"/>
      <c r="H139" s="237" t="s">
        <v>1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155</v>
      </c>
      <c r="AU139" s="244" t="s">
        <v>83</v>
      </c>
      <c r="AV139" s="13" t="s">
        <v>81</v>
      </c>
      <c r="AW139" s="13" t="s">
        <v>30</v>
      </c>
      <c r="AX139" s="13" t="s">
        <v>73</v>
      </c>
      <c r="AY139" s="244" t="s">
        <v>139</v>
      </c>
    </row>
    <row r="140" s="13" customFormat="1">
      <c r="A140" s="13"/>
      <c r="B140" s="234"/>
      <c r="C140" s="235"/>
      <c r="D140" s="236" t="s">
        <v>155</v>
      </c>
      <c r="E140" s="237" t="s">
        <v>1</v>
      </c>
      <c r="F140" s="238" t="s">
        <v>157</v>
      </c>
      <c r="G140" s="235"/>
      <c r="H140" s="237" t="s">
        <v>1</v>
      </c>
      <c r="I140" s="239"/>
      <c r="J140" s="235"/>
      <c r="K140" s="235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155</v>
      </c>
      <c r="AU140" s="244" t="s">
        <v>83</v>
      </c>
      <c r="AV140" s="13" t="s">
        <v>81</v>
      </c>
      <c r="AW140" s="13" t="s">
        <v>30</v>
      </c>
      <c r="AX140" s="13" t="s">
        <v>73</v>
      </c>
      <c r="AY140" s="244" t="s">
        <v>139</v>
      </c>
    </row>
    <row r="141" s="14" customFormat="1">
      <c r="A141" s="14"/>
      <c r="B141" s="245"/>
      <c r="C141" s="246"/>
      <c r="D141" s="236" t="s">
        <v>155</v>
      </c>
      <c r="E141" s="247" t="s">
        <v>1</v>
      </c>
      <c r="F141" s="248" t="s">
        <v>158</v>
      </c>
      <c r="G141" s="246"/>
      <c r="H141" s="249">
        <v>7.5999999999999996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155</v>
      </c>
      <c r="AU141" s="255" t="s">
        <v>83</v>
      </c>
      <c r="AV141" s="14" t="s">
        <v>83</v>
      </c>
      <c r="AW141" s="14" t="s">
        <v>30</v>
      </c>
      <c r="AX141" s="14" t="s">
        <v>73</v>
      </c>
      <c r="AY141" s="255" t="s">
        <v>139</v>
      </c>
    </row>
    <row r="142" s="14" customFormat="1">
      <c r="A142" s="14"/>
      <c r="B142" s="245"/>
      <c r="C142" s="246"/>
      <c r="D142" s="236" t="s">
        <v>155</v>
      </c>
      <c r="E142" s="247" t="s">
        <v>1</v>
      </c>
      <c r="F142" s="248" t="s">
        <v>159</v>
      </c>
      <c r="G142" s="246"/>
      <c r="H142" s="249">
        <v>2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155</v>
      </c>
      <c r="AU142" s="255" t="s">
        <v>83</v>
      </c>
      <c r="AV142" s="14" t="s">
        <v>83</v>
      </c>
      <c r="AW142" s="14" t="s">
        <v>30</v>
      </c>
      <c r="AX142" s="14" t="s">
        <v>73</v>
      </c>
      <c r="AY142" s="255" t="s">
        <v>139</v>
      </c>
    </row>
    <row r="143" s="15" customFormat="1">
      <c r="A143" s="15"/>
      <c r="B143" s="256"/>
      <c r="C143" s="257"/>
      <c r="D143" s="236" t="s">
        <v>155</v>
      </c>
      <c r="E143" s="258" t="s">
        <v>1</v>
      </c>
      <c r="F143" s="259" t="s">
        <v>160</v>
      </c>
      <c r="G143" s="257"/>
      <c r="H143" s="260">
        <v>9.5999999999999996</v>
      </c>
      <c r="I143" s="261"/>
      <c r="J143" s="257"/>
      <c r="K143" s="257"/>
      <c r="L143" s="262"/>
      <c r="M143" s="263"/>
      <c r="N143" s="264"/>
      <c r="O143" s="264"/>
      <c r="P143" s="264"/>
      <c r="Q143" s="264"/>
      <c r="R143" s="264"/>
      <c r="S143" s="264"/>
      <c r="T143" s="26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6" t="s">
        <v>155</v>
      </c>
      <c r="AU143" s="266" t="s">
        <v>83</v>
      </c>
      <c r="AV143" s="15" t="s">
        <v>146</v>
      </c>
      <c r="AW143" s="15" t="s">
        <v>30</v>
      </c>
      <c r="AX143" s="15" t="s">
        <v>81</v>
      </c>
      <c r="AY143" s="266" t="s">
        <v>139</v>
      </c>
    </row>
    <row r="144" s="2" customFormat="1" ht="16.5" customHeight="1">
      <c r="A144" s="38"/>
      <c r="B144" s="39"/>
      <c r="C144" s="220" t="s">
        <v>146</v>
      </c>
      <c r="D144" s="220" t="s">
        <v>142</v>
      </c>
      <c r="E144" s="221" t="s">
        <v>161</v>
      </c>
      <c r="F144" s="222" t="s">
        <v>162</v>
      </c>
      <c r="G144" s="223" t="s">
        <v>163</v>
      </c>
      <c r="H144" s="224">
        <v>646.33500000000004</v>
      </c>
      <c r="I144" s="225"/>
      <c r="J144" s="226">
        <f>ROUND(I144*H144,2)</f>
        <v>0</v>
      </c>
      <c r="K144" s="227"/>
      <c r="L144" s="44"/>
      <c r="M144" s="228" t="s">
        <v>1</v>
      </c>
      <c r="N144" s="229" t="s">
        <v>38</v>
      </c>
      <c r="O144" s="91"/>
      <c r="P144" s="230">
        <f>O144*H144</f>
        <v>0</v>
      </c>
      <c r="Q144" s="230">
        <v>0.026440000000000002</v>
      </c>
      <c r="R144" s="230">
        <f>Q144*H144</f>
        <v>17.089097400000004</v>
      </c>
      <c r="S144" s="230">
        <v>0.025999999999999999</v>
      </c>
      <c r="T144" s="231">
        <f>S144*H144</f>
        <v>16.80471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2" t="s">
        <v>146</v>
      </c>
      <c r="AT144" s="232" t="s">
        <v>142</v>
      </c>
      <c r="AU144" s="232" t="s">
        <v>83</v>
      </c>
      <c r="AY144" s="17" t="s">
        <v>139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7" t="s">
        <v>81</v>
      </c>
      <c r="BK144" s="233">
        <f>ROUND(I144*H144,2)</f>
        <v>0</v>
      </c>
      <c r="BL144" s="17" t="s">
        <v>146</v>
      </c>
      <c r="BM144" s="232" t="s">
        <v>164</v>
      </c>
    </row>
    <row r="145" s="13" customFormat="1">
      <c r="A145" s="13"/>
      <c r="B145" s="234"/>
      <c r="C145" s="235"/>
      <c r="D145" s="236" t="s">
        <v>155</v>
      </c>
      <c r="E145" s="237" t="s">
        <v>1</v>
      </c>
      <c r="F145" s="238" t="s">
        <v>165</v>
      </c>
      <c r="G145" s="235"/>
      <c r="H145" s="237" t="s">
        <v>1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155</v>
      </c>
      <c r="AU145" s="244" t="s">
        <v>83</v>
      </c>
      <c r="AV145" s="13" t="s">
        <v>81</v>
      </c>
      <c r="AW145" s="13" t="s">
        <v>30</v>
      </c>
      <c r="AX145" s="13" t="s">
        <v>73</v>
      </c>
      <c r="AY145" s="244" t="s">
        <v>139</v>
      </c>
    </row>
    <row r="146" s="13" customFormat="1">
      <c r="A146" s="13"/>
      <c r="B146" s="234"/>
      <c r="C146" s="235"/>
      <c r="D146" s="236" t="s">
        <v>155</v>
      </c>
      <c r="E146" s="237" t="s">
        <v>1</v>
      </c>
      <c r="F146" s="238" t="s">
        <v>166</v>
      </c>
      <c r="G146" s="235"/>
      <c r="H146" s="237" t="s">
        <v>1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155</v>
      </c>
      <c r="AU146" s="244" t="s">
        <v>83</v>
      </c>
      <c r="AV146" s="13" t="s">
        <v>81</v>
      </c>
      <c r="AW146" s="13" t="s">
        <v>30</v>
      </c>
      <c r="AX146" s="13" t="s">
        <v>73</v>
      </c>
      <c r="AY146" s="244" t="s">
        <v>139</v>
      </c>
    </row>
    <row r="147" s="14" customFormat="1">
      <c r="A147" s="14"/>
      <c r="B147" s="245"/>
      <c r="C147" s="246"/>
      <c r="D147" s="236" t="s">
        <v>155</v>
      </c>
      <c r="E147" s="247" t="s">
        <v>1</v>
      </c>
      <c r="F147" s="248" t="s">
        <v>95</v>
      </c>
      <c r="G147" s="246"/>
      <c r="H147" s="249">
        <v>646.33500000000004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155</v>
      </c>
      <c r="AU147" s="255" t="s">
        <v>83</v>
      </c>
      <c r="AV147" s="14" t="s">
        <v>83</v>
      </c>
      <c r="AW147" s="14" t="s">
        <v>30</v>
      </c>
      <c r="AX147" s="14" t="s">
        <v>81</v>
      </c>
      <c r="AY147" s="255" t="s">
        <v>139</v>
      </c>
    </row>
    <row r="148" s="2" customFormat="1" ht="16.5" customHeight="1">
      <c r="A148" s="38"/>
      <c r="B148" s="39"/>
      <c r="C148" s="220" t="s">
        <v>167</v>
      </c>
      <c r="D148" s="220" t="s">
        <v>142</v>
      </c>
      <c r="E148" s="221" t="s">
        <v>168</v>
      </c>
      <c r="F148" s="222" t="s">
        <v>169</v>
      </c>
      <c r="G148" s="223" t="s">
        <v>163</v>
      </c>
      <c r="H148" s="224">
        <v>646.33500000000004</v>
      </c>
      <c r="I148" s="225"/>
      <c r="J148" s="226">
        <f>ROUND(I148*H148,2)</f>
        <v>0</v>
      </c>
      <c r="K148" s="227"/>
      <c r="L148" s="44"/>
      <c r="M148" s="228" t="s">
        <v>1</v>
      </c>
      <c r="N148" s="229" t="s">
        <v>38</v>
      </c>
      <c r="O148" s="91"/>
      <c r="P148" s="230">
        <f>O148*H148</f>
        <v>0</v>
      </c>
      <c r="Q148" s="230">
        <v>0.00055000000000000003</v>
      </c>
      <c r="R148" s="230">
        <f>Q148*H148</f>
        <v>0.35548425000000006</v>
      </c>
      <c r="S148" s="230">
        <v>0.00059999999999999995</v>
      </c>
      <c r="T148" s="231">
        <f>S148*H148</f>
        <v>0.38780100000000001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2" t="s">
        <v>146</v>
      </c>
      <c r="AT148" s="232" t="s">
        <v>142</v>
      </c>
      <c r="AU148" s="232" t="s">
        <v>83</v>
      </c>
      <c r="AY148" s="17" t="s">
        <v>139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7" t="s">
        <v>81</v>
      </c>
      <c r="BK148" s="233">
        <f>ROUND(I148*H148,2)</f>
        <v>0</v>
      </c>
      <c r="BL148" s="17" t="s">
        <v>146</v>
      </c>
      <c r="BM148" s="232" t="s">
        <v>170</v>
      </c>
    </row>
    <row r="149" s="13" customFormat="1">
      <c r="A149" s="13"/>
      <c r="B149" s="234"/>
      <c r="C149" s="235"/>
      <c r="D149" s="236" t="s">
        <v>155</v>
      </c>
      <c r="E149" s="237" t="s">
        <v>1</v>
      </c>
      <c r="F149" s="238" t="s">
        <v>165</v>
      </c>
      <c r="G149" s="235"/>
      <c r="H149" s="237" t="s">
        <v>1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155</v>
      </c>
      <c r="AU149" s="244" t="s">
        <v>83</v>
      </c>
      <c r="AV149" s="13" t="s">
        <v>81</v>
      </c>
      <c r="AW149" s="13" t="s">
        <v>30</v>
      </c>
      <c r="AX149" s="13" t="s">
        <v>73</v>
      </c>
      <c r="AY149" s="244" t="s">
        <v>139</v>
      </c>
    </row>
    <row r="150" s="13" customFormat="1">
      <c r="A150" s="13"/>
      <c r="B150" s="234"/>
      <c r="C150" s="235"/>
      <c r="D150" s="236" t="s">
        <v>155</v>
      </c>
      <c r="E150" s="237" t="s">
        <v>1</v>
      </c>
      <c r="F150" s="238" t="s">
        <v>166</v>
      </c>
      <c r="G150" s="235"/>
      <c r="H150" s="237" t="s">
        <v>1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155</v>
      </c>
      <c r="AU150" s="244" t="s">
        <v>83</v>
      </c>
      <c r="AV150" s="13" t="s">
        <v>81</v>
      </c>
      <c r="AW150" s="13" t="s">
        <v>30</v>
      </c>
      <c r="AX150" s="13" t="s">
        <v>73</v>
      </c>
      <c r="AY150" s="244" t="s">
        <v>139</v>
      </c>
    </row>
    <row r="151" s="14" customFormat="1">
      <c r="A151" s="14"/>
      <c r="B151" s="245"/>
      <c r="C151" s="246"/>
      <c r="D151" s="236" t="s">
        <v>155</v>
      </c>
      <c r="E151" s="247" t="s">
        <v>1</v>
      </c>
      <c r="F151" s="248" t="s">
        <v>91</v>
      </c>
      <c r="G151" s="246"/>
      <c r="H151" s="249">
        <v>646.33500000000004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155</v>
      </c>
      <c r="AU151" s="255" t="s">
        <v>83</v>
      </c>
      <c r="AV151" s="14" t="s">
        <v>83</v>
      </c>
      <c r="AW151" s="14" t="s">
        <v>30</v>
      </c>
      <c r="AX151" s="14" t="s">
        <v>81</v>
      </c>
      <c r="AY151" s="255" t="s">
        <v>139</v>
      </c>
    </row>
    <row r="152" s="2" customFormat="1" ht="24.15" customHeight="1">
      <c r="A152" s="38"/>
      <c r="B152" s="39"/>
      <c r="C152" s="220" t="s">
        <v>140</v>
      </c>
      <c r="D152" s="220" t="s">
        <v>142</v>
      </c>
      <c r="E152" s="221" t="s">
        <v>171</v>
      </c>
      <c r="F152" s="222" t="s">
        <v>172</v>
      </c>
      <c r="G152" s="223" t="s">
        <v>173</v>
      </c>
      <c r="H152" s="224">
        <v>0.044999999999999998</v>
      </c>
      <c r="I152" s="225"/>
      <c r="J152" s="226">
        <f>ROUND(I152*H152,2)</f>
        <v>0</v>
      </c>
      <c r="K152" s="227"/>
      <c r="L152" s="44"/>
      <c r="M152" s="228" t="s">
        <v>1</v>
      </c>
      <c r="N152" s="229" t="s">
        <v>38</v>
      </c>
      <c r="O152" s="91"/>
      <c r="P152" s="230">
        <f>O152*H152</f>
        <v>0</v>
      </c>
      <c r="Q152" s="230">
        <v>2.5018699999999998</v>
      </c>
      <c r="R152" s="230">
        <f>Q152*H152</f>
        <v>0.11258414999999999</v>
      </c>
      <c r="S152" s="230">
        <v>0</v>
      </c>
      <c r="T152" s="231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2" t="s">
        <v>146</v>
      </c>
      <c r="AT152" s="232" t="s">
        <v>142</v>
      </c>
      <c r="AU152" s="232" t="s">
        <v>83</v>
      </c>
      <c r="AY152" s="17" t="s">
        <v>139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7" t="s">
        <v>81</v>
      </c>
      <c r="BK152" s="233">
        <f>ROUND(I152*H152,2)</f>
        <v>0</v>
      </c>
      <c r="BL152" s="17" t="s">
        <v>146</v>
      </c>
      <c r="BM152" s="232" t="s">
        <v>174</v>
      </c>
    </row>
    <row r="153" s="13" customFormat="1">
      <c r="A153" s="13"/>
      <c r="B153" s="234"/>
      <c r="C153" s="235"/>
      <c r="D153" s="236" t="s">
        <v>155</v>
      </c>
      <c r="E153" s="237" t="s">
        <v>1</v>
      </c>
      <c r="F153" s="238" t="s">
        <v>156</v>
      </c>
      <c r="G153" s="235"/>
      <c r="H153" s="237" t="s">
        <v>1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155</v>
      </c>
      <c r="AU153" s="244" t="s">
        <v>83</v>
      </c>
      <c r="AV153" s="13" t="s">
        <v>81</v>
      </c>
      <c r="AW153" s="13" t="s">
        <v>30</v>
      </c>
      <c r="AX153" s="13" t="s">
        <v>73</v>
      </c>
      <c r="AY153" s="244" t="s">
        <v>139</v>
      </c>
    </row>
    <row r="154" s="14" customFormat="1">
      <c r="A154" s="14"/>
      <c r="B154" s="245"/>
      <c r="C154" s="246"/>
      <c r="D154" s="236" t="s">
        <v>155</v>
      </c>
      <c r="E154" s="247" t="s">
        <v>1</v>
      </c>
      <c r="F154" s="248" t="s">
        <v>175</v>
      </c>
      <c r="G154" s="246"/>
      <c r="H154" s="249">
        <v>0.014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5" t="s">
        <v>155</v>
      </c>
      <c r="AU154" s="255" t="s">
        <v>83</v>
      </c>
      <c r="AV154" s="14" t="s">
        <v>83</v>
      </c>
      <c r="AW154" s="14" t="s">
        <v>30</v>
      </c>
      <c r="AX154" s="14" t="s">
        <v>73</v>
      </c>
      <c r="AY154" s="255" t="s">
        <v>139</v>
      </c>
    </row>
    <row r="155" s="13" customFormat="1">
      <c r="A155" s="13"/>
      <c r="B155" s="234"/>
      <c r="C155" s="235"/>
      <c r="D155" s="236" t="s">
        <v>155</v>
      </c>
      <c r="E155" s="237" t="s">
        <v>1</v>
      </c>
      <c r="F155" s="238" t="s">
        <v>176</v>
      </c>
      <c r="G155" s="235"/>
      <c r="H155" s="237" t="s">
        <v>1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155</v>
      </c>
      <c r="AU155" s="244" t="s">
        <v>83</v>
      </c>
      <c r="AV155" s="13" t="s">
        <v>81</v>
      </c>
      <c r="AW155" s="13" t="s">
        <v>30</v>
      </c>
      <c r="AX155" s="13" t="s">
        <v>73</v>
      </c>
      <c r="AY155" s="244" t="s">
        <v>139</v>
      </c>
    </row>
    <row r="156" s="14" customFormat="1">
      <c r="A156" s="14"/>
      <c r="B156" s="245"/>
      <c r="C156" s="246"/>
      <c r="D156" s="236" t="s">
        <v>155</v>
      </c>
      <c r="E156" s="247" t="s">
        <v>1</v>
      </c>
      <c r="F156" s="248" t="s">
        <v>175</v>
      </c>
      <c r="G156" s="246"/>
      <c r="H156" s="249">
        <v>0.014</v>
      </c>
      <c r="I156" s="250"/>
      <c r="J156" s="246"/>
      <c r="K156" s="246"/>
      <c r="L156" s="251"/>
      <c r="M156" s="252"/>
      <c r="N156" s="253"/>
      <c r="O156" s="253"/>
      <c r="P156" s="253"/>
      <c r="Q156" s="253"/>
      <c r="R156" s="253"/>
      <c r="S156" s="253"/>
      <c r="T156" s="25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5" t="s">
        <v>155</v>
      </c>
      <c r="AU156" s="255" t="s">
        <v>83</v>
      </c>
      <c r="AV156" s="14" t="s">
        <v>83</v>
      </c>
      <c r="AW156" s="14" t="s">
        <v>30</v>
      </c>
      <c r="AX156" s="14" t="s">
        <v>73</v>
      </c>
      <c r="AY156" s="255" t="s">
        <v>139</v>
      </c>
    </row>
    <row r="157" s="13" customFormat="1">
      <c r="A157" s="13"/>
      <c r="B157" s="234"/>
      <c r="C157" s="235"/>
      <c r="D157" s="236" t="s">
        <v>155</v>
      </c>
      <c r="E157" s="237" t="s">
        <v>1</v>
      </c>
      <c r="F157" s="238" t="s">
        <v>177</v>
      </c>
      <c r="G157" s="235"/>
      <c r="H157" s="237" t="s">
        <v>1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155</v>
      </c>
      <c r="AU157" s="244" t="s">
        <v>83</v>
      </c>
      <c r="AV157" s="13" t="s">
        <v>81</v>
      </c>
      <c r="AW157" s="13" t="s">
        <v>30</v>
      </c>
      <c r="AX157" s="13" t="s">
        <v>73</v>
      </c>
      <c r="AY157" s="244" t="s">
        <v>139</v>
      </c>
    </row>
    <row r="158" s="14" customFormat="1">
      <c r="A158" s="14"/>
      <c r="B158" s="245"/>
      <c r="C158" s="246"/>
      <c r="D158" s="236" t="s">
        <v>155</v>
      </c>
      <c r="E158" s="247" t="s">
        <v>1</v>
      </c>
      <c r="F158" s="248" t="s">
        <v>178</v>
      </c>
      <c r="G158" s="246"/>
      <c r="H158" s="249">
        <v>0.017000000000000001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155</v>
      </c>
      <c r="AU158" s="255" t="s">
        <v>83</v>
      </c>
      <c r="AV158" s="14" t="s">
        <v>83</v>
      </c>
      <c r="AW158" s="14" t="s">
        <v>30</v>
      </c>
      <c r="AX158" s="14" t="s">
        <v>73</v>
      </c>
      <c r="AY158" s="255" t="s">
        <v>139</v>
      </c>
    </row>
    <row r="159" s="15" customFormat="1">
      <c r="A159" s="15"/>
      <c r="B159" s="256"/>
      <c r="C159" s="257"/>
      <c r="D159" s="236" t="s">
        <v>155</v>
      </c>
      <c r="E159" s="258" t="s">
        <v>1</v>
      </c>
      <c r="F159" s="259" t="s">
        <v>160</v>
      </c>
      <c r="G159" s="257"/>
      <c r="H159" s="260">
        <v>0.044999999999999998</v>
      </c>
      <c r="I159" s="261"/>
      <c r="J159" s="257"/>
      <c r="K159" s="257"/>
      <c r="L159" s="262"/>
      <c r="M159" s="263"/>
      <c r="N159" s="264"/>
      <c r="O159" s="264"/>
      <c r="P159" s="264"/>
      <c r="Q159" s="264"/>
      <c r="R159" s="264"/>
      <c r="S159" s="264"/>
      <c r="T159" s="26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6" t="s">
        <v>155</v>
      </c>
      <c r="AU159" s="266" t="s">
        <v>83</v>
      </c>
      <c r="AV159" s="15" t="s">
        <v>146</v>
      </c>
      <c r="AW159" s="15" t="s">
        <v>30</v>
      </c>
      <c r="AX159" s="15" t="s">
        <v>81</v>
      </c>
      <c r="AY159" s="266" t="s">
        <v>139</v>
      </c>
    </row>
    <row r="160" s="12" customFormat="1" ht="22.8" customHeight="1">
      <c r="A160" s="12"/>
      <c r="B160" s="204"/>
      <c r="C160" s="205"/>
      <c r="D160" s="206" t="s">
        <v>72</v>
      </c>
      <c r="E160" s="218" t="s">
        <v>179</v>
      </c>
      <c r="F160" s="218" t="s">
        <v>180</v>
      </c>
      <c r="G160" s="205"/>
      <c r="H160" s="205"/>
      <c r="I160" s="208"/>
      <c r="J160" s="219">
        <f>BK160</f>
        <v>0</v>
      </c>
      <c r="K160" s="205"/>
      <c r="L160" s="210"/>
      <c r="M160" s="211"/>
      <c r="N160" s="212"/>
      <c r="O160" s="212"/>
      <c r="P160" s="213">
        <f>SUM(P161:P209)</f>
        <v>0</v>
      </c>
      <c r="Q160" s="212"/>
      <c r="R160" s="213">
        <f>SUM(R161:R209)</f>
        <v>0.53522215999999989</v>
      </c>
      <c r="S160" s="212"/>
      <c r="T160" s="214">
        <f>SUM(T161:T209)</f>
        <v>2.8606639999999999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5" t="s">
        <v>81</v>
      </c>
      <c r="AT160" s="216" t="s">
        <v>72</v>
      </c>
      <c r="AU160" s="216" t="s">
        <v>81</v>
      </c>
      <c r="AY160" s="215" t="s">
        <v>139</v>
      </c>
      <c r="BK160" s="217">
        <f>SUM(BK161:BK209)</f>
        <v>0</v>
      </c>
    </row>
    <row r="161" s="2" customFormat="1" ht="37.8" customHeight="1">
      <c r="A161" s="38"/>
      <c r="B161" s="39"/>
      <c r="C161" s="220" t="s">
        <v>181</v>
      </c>
      <c r="D161" s="220" t="s">
        <v>142</v>
      </c>
      <c r="E161" s="221" t="s">
        <v>182</v>
      </c>
      <c r="F161" s="222" t="s">
        <v>183</v>
      </c>
      <c r="G161" s="223" t="s">
        <v>163</v>
      </c>
      <c r="H161" s="224">
        <v>86.010000000000005</v>
      </c>
      <c r="I161" s="225"/>
      <c r="J161" s="226">
        <f>ROUND(I161*H161,2)</f>
        <v>0</v>
      </c>
      <c r="K161" s="227"/>
      <c r="L161" s="44"/>
      <c r="M161" s="228" t="s">
        <v>1</v>
      </c>
      <c r="N161" s="229" t="s">
        <v>38</v>
      </c>
      <c r="O161" s="91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2" t="s">
        <v>146</v>
      </c>
      <c r="AT161" s="232" t="s">
        <v>142</v>
      </c>
      <c r="AU161" s="232" t="s">
        <v>83</v>
      </c>
      <c r="AY161" s="17" t="s">
        <v>139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7" t="s">
        <v>81</v>
      </c>
      <c r="BK161" s="233">
        <f>ROUND(I161*H161,2)</f>
        <v>0</v>
      </c>
      <c r="BL161" s="17" t="s">
        <v>146</v>
      </c>
      <c r="BM161" s="232" t="s">
        <v>184</v>
      </c>
    </row>
    <row r="162" s="13" customFormat="1">
      <c r="A162" s="13"/>
      <c r="B162" s="234"/>
      <c r="C162" s="235"/>
      <c r="D162" s="236" t="s">
        <v>155</v>
      </c>
      <c r="E162" s="237" t="s">
        <v>1</v>
      </c>
      <c r="F162" s="238" t="s">
        <v>165</v>
      </c>
      <c r="G162" s="235"/>
      <c r="H162" s="237" t="s">
        <v>1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155</v>
      </c>
      <c r="AU162" s="244" t="s">
        <v>83</v>
      </c>
      <c r="AV162" s="13" t="s">
        <v>81</v>
      </c>
      <c r="AW162" s="13" t="s">
        <v>30</v>
      </c>
      <c r="AX162" s="13" t="s">
        <v>73</v>
      </c>
      <c r="AY162" s="244" t="s">
        <v>139</v>
      </c>
    </row>
    <row r="163" s="13" customFormat="1">
      <c r="A163" s="13"/>
      <c r="B163" s="234"/>
      <c r="C163" s="235"/>
      <c r="D163" s="236" t="s">
        <v>155</v>
      </c>
      <c r="E163" s="237" t="s">
        <v>1</v>
      </c>
      <c r="F163" s="238" t="s">
        <v>185</v>
      </c>
      <c r="G163" s="235"/>
      <c r="H163" s="237" t="s">
        <v>1</v>
      </c>
      <c r="I163" s="239"/>
      <c r="J163" s="235"/>
      <c r="K163" s="235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155</v>
      </c>
      <c r="AU163" s="244" t="s">
        <v>83</v>
      </c>
      <c r="AV163" s="13" t="s">
        <v>81</v>
      </c>
      <c r="AW163" s="13" t="s">
        <v>30</v>
      </c>
      <c r="AX163" s="13" t="s">
        <v>73</v>
      </c>
      <c r="AY163" s="244" t="s">
        <v>139</v>
      </c>
    </row>
    <row r="164" s="14" customFormat="1">
      <c r="A164" s="14"/>
      <c r="B164" s="245"/>
      <c r="C164" s="246"/>
      <c r="D164" s="236" t="s">
        <v>155</v>
      </c>
      <c r="E164" s="247" t="s">
        <v>1</v>
      </c>
      <c r="F164" s="248" t="s">
        <v>87</v>
      </c>
      <c r="G164" s="246"/>
      <c r="H164" s="249">
        <v>86.010000000000005</v>
      </c>
      <c r="I164" s="250"/>
      <c r="J164" s="246"/>
      <c r="K164" s="246"/>
      <c r="L164" s="251"/>
      <c r="M164" s="252"/>
      <c r="N164" s="253"/>
      <c r="O164" s="253"/>
      <c r="P164" s="253"/>
      <c r="Q164" s="253"/>
      <c r="R164" s="253"/>
      <c r="S164" s="253"/>
      <c r="T164" s="25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5" t="s">
        <v>155</v>
      </c>
      <c r="AU164" s="255" t="s">
        <v>83</v>
      </c>
      <c r="AV164" s="14" t="s">
        <v>83</v>
      </c>
      <c r="AW164" s="14" t="s">
        <v>30</v>
      </c>
      <c r="AX164" s="14" t="s">
        <v>81</v>
      </c>
      <c r="AY164" s="255" t="s">
        <v>139</v>
      </c>
    </row>
    <row r="165" s="2" customFormat="1" ht="24.15" customHeight="1">
      <c r="A165" s="38"/>
      <c r="B165" s="39"/>
      <c r="C165" s="220" t="s">
        <v>186</v>
      </c>
      <c r="D165" s="220" t="s">
        <v>142</v>
      </c>
      <c r="E165" s="221" t="s">
        <v>187</v>
      </c>
      <c r="F165" s="222" t="s">
        <v>188</v>
      </c>
      <c r="G165" s="223" t="s">
        <v>163</v>
      </c>
      <c r="H165" s="224">
        <v>1604.97</v>
      </c>
      <c r="I165" s="225"/>
      <c r="J165" s="226">
        <f>ROUND(I165*H165,2)</f>
        <v>0</v>
      </c>
      <c r="K165" s="227"/>
      <c r="L165" s="44"/>
      <c r="M165" s="228" t="s">
        <v>1</v>
      </c>
      <c r="N165" s="229" t="s">
        <v>38</v>
      </c>
      <c r="O165" s="91"/>
      <c r="P165" s="230">
        <f>O165*H165</f>
        <v>0</v>
      </c>
      <c r="Q165" s="230">
        <v>4.0000000000000003E-05</v>
      </c>
      <c r="R165" s="230">
        <f>Q165*H165</f>
        <v>0.0641988</v>
      </c>
      <c r="S165" s="230">
        <v>0</v>
      </c>
      <c r="T165" s="23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2" t="s">
        <v>146</v>
      </c>
      <c r="AT165" s="232" t="s">
        <v>142</v>
      </c>
      <c r="AU165" s="232" t="s">
        <v>83</v>
      </c>
      <c r="AY165" s="17" t="s">
        <v>139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7" t="s">
        <v>81</v>
      </c>
      <c r="BK165" s="233">
        <f>ROUND(I165*H165,2)</f>
        <v>0</v>
      </c>
      <c r="BL165" s="17" t="s">
        <v>146</v>
      </c>
      <c r="BM165" s="232" t="s">
        <v>189</v>
      </c>
    </row>
    <row r="166" s="13" customFormat="1">
      <c r="A166" s="13"/>
      <c r="B166" s="234"/>
      <c r="C166" s="235"/>
      <c r="D166" s="236" t="s">
        <v>155</v>
      </c>
      <c r="E166" s="237" t="s">
        <v>1</v>
      </c>
      <c r="F166" s="238" t="s">
        <v>165</v>
      </c>
      <c r="G166" s="235"/>
      <c r="H166" s="237" t="s">
        <v>1</v>
      </c>
      <c r="I166" s="239"/>
      <c r="J166" s="235"/>
      <c r="K166" s="235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155</v>
      </c>
      <c r="AU166" s="244" t="s">
        <v>83</v>
      </c>
      <c r="AV166" s="13" t="s">
        <v>81</v>
      </c>
      <c r="AW166" s="13" t="s">
        <v>30</v>
      </c>
      <c r="AX166" s="13" t="s">
        <v>73</v>
      </c>
      <c r="AY166" s="244" t="s">
        <v>139</v>
      </c>
    </row>
    <row r="167" s="13" customFormat="1">
      <c r="A167" s="13"/>
      <c r="B167" s="234"/>
      <c r="C167" s="235"/>
      <c r="D167" s="236" t="s">
        <v>155</v>
      </c>
      <c r="E167" s="237" t="s">
        <v>1</v>
      </c>
      <c r="F167" s="238" t="s">
        <v>190</v>
      </c>
      <c r="G167" s="235"/>
      <c r="H167" s="237" t="s">
        <v>1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155</v>
      </c>
      <c r="AU167" s="244" t="s">
        <v>83</v>
      </c>
      <c r="AV167" s="13" t="s">
        <v>81</v>
      </c>
      <c r="AW167" s="13" t="s">
        <v>30</v>
      </c>
      <c r="AX167" s="13" t="s">
        <v>73</v>
      </c>
      <c r="AY167" s="244" t="s">
        <v>139</v>
      </c>
    </row>
    <row r="168" s="14" customFormat="1">
      <c r="A168" s="14"/>
      <c r="B168" s="245"/>
      <c r="C168" s="246"/>
      <c r="D168" s="236" t="s">
        <v>155</v>
      </c>
      <c r="E168" s="247" t="s">
        <v>1</v>
      </c>
      <c r="F168" s="248" t="s">
        <v>97</v>
      </c>
      <c r="G168" s="246"/>
      <c r="H168" s="249">
        <v>1604.97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155</v>
      </c>
      <c r="AU168" s="255" t="s">
        <v>83</v>
      </c>
      <c r="AV168" s="14" t="s">
        <v>83</v>
      </c>
      <c r="AW168" s="14" t="s">
        <v>30</v>
      </c>
      <c r="AX168" s="14" t="s">
        <v>81</v>
      </c>
      <c r="AY168" s="255" t="s">
        <v>139</v>
      </c>
    </row>
    <row r="169" s="2" customFormat="1" ht="37.8" customHeight="1">
      <c r="A169" s="38"/>
      <c r="B169" s="39"/>
      <c r="C169" s="220" t="s">
        <v>179</v>
      </c>
      <c r="D169" s="220" t="s">
        <v>142</v>
      </c>
      <c r="E169" s="221" t="s">
        <v>191</v>
      </c>
      <c r="F169" s="222" t="s">
        <v>192</v>
      </c>
      <c r="G169" s="223" t="s">
        <v>145</v>
      </c>
      <c r="H169" s="224">
        <v>38</v>
      </c>
      <c r="I169" s="225"/>
      <c r="J169" s="226">
        <f>ROUND(I169*H169,2)</f>
        <v>0</v>
      </c>
      <c r="K169" s="227"/>
      <c r="L169" s="44"/>
      <c r="M169" s="228" t="s">
        <v>1</v>
      </c>
      <c r="N169" s="229" t="s">
        <v>38</v>
      </c>
      <c r="O169" s="91"/>
      <c r="P169" s="230">
        <f>O169*H169</f>
        <v>0</v>
      </c>
      <c r="Q169" s="230">
        <v>0.0117</v>
      </c>
      <c r="R169" s="230">
        <f>Q169*H169</f>
        <v>0.4446</v>
      </c>
      <c r="S169" s="230">
        <v>0</v>
      </c>
      <c r="T169" s="231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2" t="s">
        <v>146</v>
      </c>
      <c r="AT169" s="232" t="s">
        <v>142</v>
      </c>
      <c r="AU169" s="232" t="s">
        <v>83</v>
      </c>
      <c r="AY169" s="17" t="s">
        <v>139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7" t="s">
        <v>81</v>
      </c>
      <c r="BK169" s="233">
        <f>ROUND(I169*H169,2)</f>
        <v>0</v>
      </c>
      <c r="BL169" s="17" t="s">
        <v>146</v>
      </c>
      <c r="BM169" s="232" t="s">
        <v>193</v>
      </c>
    </row>
    <row r="170" s="13" customFormat="1">
      <c r="A170" s="13"/>
      <c r="B170" s="234"/>
      <c r="C170" s="235"/>
      <c r="D170" s="236" t="s">
        <v>155</v>
      </c>
      <c r="E170" s="237" t="s">
        <v>1</v>
      </c>
      <c r="F170" s="238" t="s">
        <v>156</v>
      </c>
      <c r="G170" s="235"/>
      <c r="H170" s="237" t="s">
        <v>1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155</v>
      </c>
      <c r="AU170" s="244" t="s">
        <v>83</v>
      </c>
      <c r="AV170" s="13" t="s">
        <v>81</v>
      </c>
      <c r="AW170" s="13" t="s">
        <v>30</v>
      </c>
      <c r="AX170" s="13" t="s">
        <v>73</v>
      </c>
      <c r="AY170" s="244" t="s">
        <v>139</v>
      </c>
    </row>
    <row r="171" s="14" customFormat="1">
      <c r="A171" s="14"/>
      <c r="B171" s="245"/>
      <c r="C171" s="246"/>
      <c r="D171" s="236" t="s">
        <v>155</v>
      </c>
      <c r="E171" s="247" t="s">
        <v>1</v>
      </c>
      <c r="F171" s="248" t="s">
        <v>8</v>
      </c>
      <c r="G171" s="246"/>
      <c r="H171" s="249">
        <v>12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5" t="s">
        <v>155</v>
      </c>
      <c r="AU171" s="255" t="s">
        <v>83</v>
      </c>
      <c r="AV171" s="14" t="s">
        <v>83</v>
      </c>
      <c r="AW171" s="14" t="s">
        <v>30</v>
      </c>
      <c r="AX171" s="14" t="s">
        <v>73</v>
      </c>
      <c r="AY171" s="255" t="s">
        <v>139</v>
      </c>
    </row>
    <row r="172" s="13" customFormat="1">
      <c r="A172" s="13"/>
      <c r="B172" s="234"/>
      <c r="C172" s="235"/>
      <c r="D172" s="236" t="s">
        <v>155</v>
      </c>
      <c r="E172" s="237" t="s">
        <v>1</v>
      </c>
      <c r="F172" s="238" t="s">
        <v>176</v>
      </c>
      <c r="G172" s="235"/>
      <c r="H172" s="237" t="s">
        <v>1</v>
      </c>
      <c r="I172" s="239"/>
      <c r="J172" s="235"/>
      <c r="K172" s="235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155</v>
      </c>
      <c r="AU172" s="244" t="s">
        <v>83</v>
      </c>
      <c r="AV172" s="13" t="s">
        <v>81</v>
      </c>
      <c r="AW172" s="13" t="s">
        <v>30</v>
      </c>
      <c r="AX172" s="13" t="s">
        <v>73</v>
      </c>
      <c r="AY172" s="244" t="s">
        <v>139</v>
      </c>
    </row>
    <row r="173" s="14" customFormat="1">
      <c r="A173" s="14"/>
      <c r="B173" s="245"/>
      <c r="C173" s="246"/>
      <c r="D173" s="236" t="s">
        <v>155</v>
      </c>
      <c r="E173" s="247" t="s">
        <v>1</v>
      </c>
      <c r="F173" s="248" t="s">
        <v>8</v>
      </c>
      <c r="G173" s="246"/>
      <c r="H173" s="249">
        <v>12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155</v>
      </c>
      <c r="AU173" s="255" t="s">
        <v>83</v>
      </c>
      <c r="AV173" s="14" t="s">
        <v>83</v>
      </c>
      <c r="AW173" s="14" t="s">
        <v>30</v>
      </c>
      <c r="AX173" s="14" t="s">
        <v>73</v>
      </c>
      <c r="AY173" s="255" t="s">
        <v>139</v>
      </c>
    </row>
    <row r="174" s="13" customFormat="1">
      <c r="A174" s="13"/>
      <c r="B174" s="234"/>
      <c r="C174" s="235"/>
      <c r="D174" s="236" t="s">
        <v>155</v>
      </c>
      <c r="E174" s="237" t="s">
        <v>1</v>
      </c>
      <c r="F174" s="238" t="s">
        <v>177</v>
      </c>
      <c r="G174" s="235"/>
      <c r="H174" s="237" t="s">
        <v>1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155</v>
      </c>
      <c r="AU174" s="244" t="s">
        <v>83</v>
      </c>
      <c r="AV174" s="13" t="s">
        <v>81</v>
      </c>
      <c r="AW174" s="13" t="s">
        <v>30</v>
      </c>
      <c r="AX174" s="13" t="s">
        <v>73</v>
      </c>
      <c r="AY174" s="244" t="s">
        <v>139</v>
      </c>
    </row>
    <row r="175" s="14" customFormat="1">
      <c r="A175" s="14"/>
      <c r="B175" s="245"/>
      <c r="C175" s="246"/>
      <c r="D175" s="236" t="s">
        <v>155</v>
      </c>
      <c r="E175" s="247" t="s">
        <v>1</v>
      </c>
      <c r="F175" s="248" t="s">
        <v>194</v>
      </c>
      <c r="G175" s="246"/>
      <c r="H175" s="249">
        <v>14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5" t="s">
        <v>155</v>
      </c>
      <c r="AU175" s="255" t="s">
        <v>83</v>
      </c>
      <c r="AV175" s="14" t="s">
        <v>83</v>
      </c>
      <c r="AW175" s="14" t="s">
        <v>30</v>
      </c>
      <c r="AX175" s="14" t="s">
        <v>73</v>
      </c>
      <c r="AY175" s="255" t="s">
        <v>139</v>
      </c>
    </row>
    <row r="176" s="15" customFormat="1">
      <c r="A176" s="15"/>
      <c r="B176" s="256"/>
      <c r="C176" s="257"/>
      <c r="D176" s="236" t="s">
        <v>155</v>
      </c>
      <c r="E176" s="258" t="s">
        <v>1</v>
      </c>
      <c r="F176" s="259" t="s">
        <v>160</v>
      </c>
      <c r="G176" s="257"/>
      <c r="H176" s="260">
        <v>38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6" t="s">
        <v>155</v>
      </c>
      <c r="AU176" s="266" t="s">
        <v>83</v>
      </c>
      <c r="AV176" s="15" t="s">
        <v>146</v>
      </c>
      <c r="AW176" s="15" t="s">
        <v>30</v>
      </c>
      <c r="AX176" s="15" t="s">
        <v>81</v>
      </c>
      <c r="AY176" s="266" t="s">
        <v>139</v>
      </c>
    </row>
    <row r="177" s="2" customFormat="1" ht="24.15" customHeight="1">
      <c r="A177" s="38"/>
      <c r="B177" s="39"/>
      <c r="C177" s="220" t="s">
        <v>195</v>
      </c>
      <c r="D177" s="220" t="s">
        <v>142</v>
      </c>
      <c r="E177" s="221" t="s">
        <v>196</v>
      </c>
      <c r="F177" s="222" t="s">
        <v>197</v>
      </c>
      <c r="G177" s="223" t="s">
        <v>173</v>
      </c>
      <c r="H177" s="224">
        <v>1.21</v>
      </c>
      <c r="I177" s="225"/>
      <c r="J177" s="226">
        <f>ROUND(I177*H177,2)</f>
        <v>0</v>
      </c>
      <c r="K177" s="227"/>
      <c r="L177" s="44"/>
      <c r="M177" s="228" t="s">
        <v>1</v>
      </c>
      <c r="N177" s="229" t="s">
        <v>38</v>
      </c>
      <c r="O177" s="91"/>
      <c r="P177" s="230">
        <f>O177*H177</f>
        <v>0</v>
      </c>
      <c r="Q177" s="230">
        <v>0</v>
      </c>
      <c r="R177" s="230">
        <f>Q177*H177</f>
        <v>0</v>
      </c>
      <c r="S177" s="230">
        <v>1.8</v>
      </c>
      <c r="T177" s="231">
        <f>S177*H177</f>
        <v>2.1779999999999999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2" t="s">
        <v>146</v>
      </c>
      <c r="AT177" s="232" t="s">
        <v>142</v>
      </c>
      <c r="AU177" s="232" t="s">
        <v>83</v>
      </c>
      <c r="AY177" s="17" t="s">
        <v>139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7" t="s">
        <v>81</v>
      </c>
      <c r="BK177" s="233">
        <f>ROUND(I177*H177,2)</f>
        <v>0</v>
      </c>
      <c r="BL177" s="17" t="s">
        <v>146</v>
      </c>
      <c r="BM177" s="232" t="s">
        <v>198</v>
      </c>
    </row>
    <row r="178" s="13" customFormat="1">
      <c r="A178" s="13"/>
      <c r="B178" s="234"/>
      <c r="C178" s="235"/>
      <c r="D178" s="236" t="s">
        <v>155</v>
      </c>
      <c r="E178" s="237" t="s">
        <v>1</v>
      </c>
      <c r="F178" s="238" t="s">
        <v>156</v>
      </c>
      <c r="G178" s="235"/>
      <c r="H178" s="237" t="s">
        <v>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155</v>
      </c>
      <c r="AU178" s="244" t="s">
        <v>83</v>
      </c>
      <c r="AV178" s="13" t="s">
        <v>81</v>
      </c>
      <c r="AW178" s="13" t="s">
        <v>30</v>
      </c>
      <c r="AX178" s="13" t="s">
        <v>73</v>
      </c>
      <c r="AY178" s="244" t="s">
        <v>139</v>
      </c>
    </row>
    <row r="179" s="13" customFormat="1">
      <c r="A179" s="13"/>
      <c r="B179" s="234"/>
      <c r="C179" s="235"/>
      <c r="D179" s="236" t="s">
        <v>155</v>
      </c>
      <c r="E179" s="237" t="s">
        <v>1</v>
      </c>
      <c r="F179" s="238" t="s">
        <v>157</v>
      </c>
      <c r="G179" s="235"/>
      <c r="H179" s="237" t="s">
        <v>1</v>
      </c>
      <c r="I179" s="239"/>
      <c r="J179" s="235"/>
      <c r="K179" s="235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155</v>
      </c>
      <c r="AU179" s="244" t="s">
        <v>83</v>
      </c>
      <c r="AV179" s="13" t="s">
        <v>81</v>
      </c>
      <c r="AW179" s="13" t="s">
        <v>30</v>
      </c>
      <c r="AX179" s="13" t="s">
        <v>73</v>
      </c>
      <c r="AY179" s="244" t="s">
        <v>139</v>
      </c>
    </row>
    <row r="180" s="14" customFormat="1">
      <c r="A180" s="14"/>
      <c r="B180" s="245"/>
      <c r="C180" s="246"/>
      <c r="D180" s="236" t="s">
        <v>155</v>
      </c>
      <c r="E180" s="247" t="s">
        <v>1</v>
      </c>
      <c r="F180" s="248" t="s">
        <v>199</v>
      </c>
      <c r="G180" s="246"/>
      <c r="H180" s="249">
        <v>0.56999999999999995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5" t="s">
        <v>155</v>
      </c>
      <c r="AU180" s="255" t="s">
        <v>83</v>
      </c>
      <c r="AV180" s="14" t="s">
        <v>83</v>
      </c>
      <c r="AW180" s="14" t="s">
        <v>30</v>
      </c>
      <c r="AX180" s="14" t="s">
        <v>73</v>
      </c>
      <c r="AY180" s="255" t="s">
        <v>139</v>
      </c>
    </row>
    <row r="181" s="13" customFormat="1">
      <c r="A181" s="13"/>
      <c r="B181" s="234"/>
      <c r="C181" s="235"/>
      <c r="D181" s="236" t="s">
        <v>155</v>
      </c>
      <c r="E181" s="237" t="s">
        <v>1</v>
      </c>
      <c r="F181" s="238" t="s">
        <v>200</v>
      </c>
      <c r="G181" s="235"/>
      <c r="H181" s="237" t="s">
        <v>1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155</v>
      </c>
      <c r="AU181" s="244" t="s">
        <v>83</v>
      </c>
      <c r="AV181" s="13" t="s">
        <v>81</v>
      </c>
      <c r="AW181" s="13" t="s">
        <v>30</v>
      </c>
      <c r="AX181" s="13" t="s">
        <v>73</v>
      </c>
      <c r="AY181" s="244" t="s">
        <v>139</v>
      </c>
    </row>
    <row r="182" s="14" customFormat="1">
      <c r="A182" s="14"/>
      <c r="B182" s="245"/>
      <c r="C182" s="246"/>
      <c r="D182" s="236" t="s">
        <v>155</v>
      </c>
      <c r="E182" s="247" t="s">
        <v>1</v>
      </c>
      <c r="F182" s="248" t="s">
        <v>201</v>
      </c>
      <c r="G182" s="246"/>
      <c r="H182" s="249">
        <v>0.64000000000000001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155</v>
      </c>
      <c r="AU182" s="255" t="s">
        <v>83</v>
      </c>
      <c r="AV182" s="14" t="s">
        <v>83</v>
      </c>
      <c r="AW182" s="14" t="s">
        <v>30</v>
      </c>
      <c r="AX182" s="14" t="s">
        <v>73</v>
      </c>
      <c r="AY182" s="255" t="s">
        <v>139</v>
      </c>
    </row>
    <row r="183" s="15" customFormat="1">
      <c r="A183" s="15"/>
      <c r="B183" s="256"/>
      <c r="C183" s="257"/>
      <c r="D183" s="236" t="s">
        <v>155</v>
      </c>
      <c r="E183" s="258" t="s">
        <v>1</v>
      </c>
      <c r="F183" s="259" t="s">
        <v>160</v>
      </c>
      <c r="G183" s="257"/>
      <c r="H183" s="260">
        <v>1.21</v>
      </c>
      <c r="I183" s="261"/>
      <c r="J183" s="257"/>
      <c r="K183" s="257"/>
      <c r="L183" s="262"/>
      <c r="M183" s="263"/>
      <c r="N183" s="264"/>
      <c r="O183" s="264"/>
      <c r="P183" s="264"/>
      <c r="Q183" s="264"/>
      <c r="R183" s="264"/>
      <c r="S183" s="264"/>
      <c r="T183" s="26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6" t="s">
        <v>155</v>
      </c>
      <c r="AU183" s="266" t="s">
        <v>83</v>
      </c>
      <c r="AV183" s="15" t="s">
        <v>146</v>
      </c>
      <c r="AW183" s="15" t="s">
        <v>30</v>
      </c>
      <c r="AX183" s="15" t="s">
        <v>81</v>
      </c>
      <c r="AY183" s="266" t="s">
        <v>139</v>
      </c>
    </row>
    <row r="184" s="2" customFormat="1" ht="24.15" customHeight="1">
      <c r="A184" s="38"/>
      <c r="B184" s="39"/>
      <c r="C184" s="220" t="s">
        <v>202</v>
      </c>
      <c r="D184" s="220" t="s">
        <v>142</v>
      </c>
      <c r="E184" s="221" t="s">
        <v>203</v>
      </c>
      <c r="F184" s="222" t="s">
        <v>204</v>
      </c>
      <c r="G184" s="223" t="s">
        <v>153</v>
      </c>
      <c r="H184" s="224">
        <v>7.5999999999999996</v>
      </c>
      <c r="I184" s="225"/>
      <c r="J184" s="226">
        <f>ROUND(I184*H184,2)</f>
        <v>0</v>
      </c>
      <c r="K184" s="227"/>
      <c r="L184" s="44"/>
      <c r="M184" s="228" t="s">
        <v>1</v>
      </c>
      <c r="N184" s="229" t="s">
        <v>38</v>
      </c>
      <c r="O184" s="91"/>
      <c r="P184" s="230">
        <f>O184*H184</f>
        <v>0</v>
      </c>
      <c r="Q184" s="230">
        <v>0</v>
      </c>
      <c r="R184" s="230">
        <f>Q184*H184</f>
        <v>0</v>
      </c>
      <c r="S184" s="230">
        <v>0.016</v>
      </c>
      <c r="T184" s="231">
        <f>S184*H184</f>
        <v>0.1216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2" t="s">
        <v>146</v>
      </c>
      <c r="AT184" s="232" t="s">
        <v>142</v>
      </c>
      <c r="AU184" s="232" t="s">
        <v>83</v>
      </c>
      <c r="AY184" s="17" t="s">
        <v>139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7" t="s">
        <v>81</v>
      </c>
      <c r="BK184" s="233">
        <f>ROUND(I184*H184,2)</f>
        <v>0</v>
      </c>
      <c r="BL184" s="17" t="s">
        <v>146</v>
      </c>
      <c r="BM184" s="232" t="s">
        <v>205</v>
      </c>
    </row>
    <row r="185" s="13" customFormat="1">
      <c r="A185" s="13"/>
      <c r="B185" s="234"/>
      <c r="C185" s="235"/>
      <c r="D185" s="236" t="s">
        <v>155</v>
      </c>
      <c r="E185" s="237" t="s">
        <v>1</v>
      </c>
      <c r="F185" s="238" t="s">
        <v>156</v>
      </c>
      <c r="G185" s="235"/>
      <c r="H185" s="237" t="s">
        <v>1</v>
      </c>
      <c r="I185" s="239"/>
      <c r="J185" s="235"/>
      <c r="K185" s="235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155</v>
      </c>
      <c r="AU185" s="244" t="s">
        <v>83</v>
      </c>
      <c r="AV185" s="13" t="s">
        <v>81</v>
      </c>
      <c r="AW185" s="13" t="s">
        <v>30</v>
      </c>
      <c r="AX185" s="13" t="s">
        <v>73</v>
      </c>
      <c r="AY185" s="244" t="s">
        <v>139</v>
      </c>
    </row>
    <row r="186" s="14" customFormat="1">
      <c r="A186" s="14"/>
      <c r="B186" s="245"/>
      <c r="C186" s="246"/>
      <c r="D186" s="236" t="s">
        <v>155</v>
      </c>
      <c r="E186" s="247" t="s">
        <v>1</v>
      </c>
      <c r="F186" s="248" t="s">
        <v>206</v>
      </c>
      <c r="G186" s="246"/>
      <c r="H186" s="249">
        <v>2.3999999999999999</v>
      </c>
      <c r="I186" s="250"/>
      <c r="J186" s="246"/>
      <c r="K186" s="246"/>
      <c r="L186" s="251"/>
      <c r="M186" s="252"/>
      <c r="N186" s="253"/>
      <c r="O186" s="253"/>
      <c r="P186" s="253"/>
      <c r="Q186" s="253"/>
      <c r="R186" s="253"/>
      <c r="S186" s="253"/>
      <c r="T186" s="25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5" t="s">
        <v>155</v>
      </c>
      <c r="AU186" s="255" t="s">
        <v>83</v>
      </c>
      <c r="AV186" s="14" t="s">
        <v>83</v>
      </c>
      <c r="AW186" s="14" t="s">
        <v>30</v>
      </c>
      <c r="AX186" s="14" t="s">
        <v>73</v>
      </c>
      <c r="AY186" s="255" t="s">
        <v>139</v>
      </c>
    </row>
    <row r="187" s="13" customFormat="1">
      <c r="A187" s="13"/>
      <c r="B187" s="234"/>
      <c r="C187" s="235"/>
      <c r="D187" s="236" t="s">
        <v>155</v>
      </c>
      <c r="E187" s="237" t="s">
        <v>1</v>
      </c>
      <c r="F187" s="238" t="s">
        <v>176</v>
      </c>
      <c r="G187" s="235"/>
      <c r="H187" s="237" t="s">
        <v>1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155</v>
      </c>
      <c r="AU187" s="244" t="s">
        <v>83</v>
      </c>
      <c r="AV187" s="13" t="s">
        <v>81</v>
      </c>
      <c r="AW187" s="13" t="s">
        <v>30</v>
      </c>
      <c r="AX187" s="13" t="s">
        <v>73</v>
      </c>
      <c r="AY187" s="244" t="s">
        <v>139</v>
      </c>
    </row>
    <row r="188" s="14" customFormat="1">
      <c r="A188" s="14"/>
      <c r="B188" s="245"/>
      <c r="C188" s="246"/>
      <c r="D188" s="236" t="s">
        <v>155</v>
      </c>
      <c r="E188" s="247" t="s">
        <v>1</v>
      </c>
      <c r="F188" s="248" t="s">
        <v>206</v>
      </c>
      <c r="G188" s="246"/>
      <c r="H188" s="249">
        <v>2.3999999999999999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5" t="s">
        <v>155</v>
      </c>
      <c r="AU188" s="255" t="s">
        <v>83</v>
      </c>
      <c r="AV188" s="14" t="s">
        <v>83</v>
      </c>
      <c r="AW188" s="14" t="s">
        <v>30</v>
      </c>
      <c r="AX188" s="14" t="s">
        <v>73</v>
      </c>
      <c r="AY188" s="255" t="s">
        <v>139</v>
      </c>
    </row>
    <row r="189" s="13" customFormat="1">
      <c r="A189" s="13"/>
      <c r="B189" s="234"/>
      <c r="C189" s="235"/>
      <c r="D189" s="236" t="s">
        <v>155</v>
      </c>
      <c r="E189" s="237" t="s">
        <v>1</v>
      </c>
      <c r="F189" s="238" t="s">
        <v>177</v>
      </c>
      <c r="G189" s="235"/>
      <c r="H189" s="237" t="s">
        <v>1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155</v>
      </c>
      <c r="AU189" s="244" t="s">
        <v>83</v>
      </c>
      <c r="AV189" s="13" t="s">
        <v>81</v>
      </c>
      <c r="AW189" s="13" t="s">
        <v>30</v>
      </c>
      <c r="AX189" s="13" t="s">
        <v>73</v>
      </c>
      <c r="AY189" s="244" t="s">
        <v>139</v>
      </c>
    </row>
    <row r="190" s="14" customFormat="1">
      <c r="A190" s="14"/>
      <c r="B190" s="245"/>
      <c r="C190" s="246"/>
      <c r="D190" s="236" t="s">
        <v>155</v>
      </c>
      <c r="E190" s="247" t="s">
        <v>1</v>
      </c>
      <c r="F190" s="248" t="s">
        <v>207</v>
      </c>
      <c r="G190" s="246"/>
      <c r="H190" s="249">
        <v>2.7999999999999998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155</v>
      </c>
      <c r="AU190" s="255" t="s">
        <v>83</v>
      </c>
      <c r="AV190" s="14" t="s">
        <v>83</v>
      </c>
      <c r="AW190" s="14" t="s">
        <v>30</v>
      </c>
      <c r="AX190" s="14" t="s">
        <v>73</v>
      </c>
      <c r="AY190" s="255" t="s">
        <v>139</v>
      </c>
    </row>
    <row r="191" s="15" customFormat="1">
      <c r="A191" s="15"/>
      <c r="B191" s="256"/>
      <c r="C191" s="257"/>
      <c r="D191" s="236" t="s">
        <v>155</v>
      </c>
      <c r="E191" s="258" t="s">
        <v>1</v>
      </c>
      <c r="F191" s="259" t="s">
        <v>160</v>
      </c>
      <c r="G191" s="257"/>
      <c r="H191" s="260">
        <v>7.5999999999999996</v>
      </c>
      <c r="I191" s="261"/>
      <c r="J191" s="257"/>
      <c r="K191" s="257"/>
      <c r="L191" s="262"/>
      <c r="M191" s="263"/>
      <c r="N191" s="264"/>
      <c r="O191" s="264"/>
      <c r="P191" s="264"/>
      <c r="Q191" s="264"/>
      <c r="R191" s="264"/>
      <c r="S191" s="264"/>
      <c r="T191" s="26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6" t="s">
        <v>155</v>
      </c>
      <c r="AU191" s="266" t="s">
        <v>83</v>
      </c>
      <c r="AV191" s="15" t="s">
        <v>146</v>
      </c>
      <c r="AW191" s="15" t="s">
        <v>30</v>
      </c>
      <c r="AX191" s="15" t="s">
        <v>81</v>
      </c>
      <c r="AY191" s="266" t="s">
        <v>139</v>
      </c>
    </row>
    <row r="192" s="2" customFormat="1" ht="24.15" customHeight="1">
      <c r="A192" s="38"/>
      <c r="B192" s="39"/>
      <c r="C192" s="220" t="s">
        <v>8</v>
      </c>
      <c r="D192" s="220" t="s">
        <v>142</v>
      </c>
      <c r="E192" s="221" t="s">
        <v>208</v>
      </c>
      <c r="F192" s="222" t="s">
        <v>209</v>
      </c>
      <c r="G192" s="223" t="s">
        <v>153</v>
      </c>
      <c r="H192" s="224">
        <v>2</v>
      </c>
      <c r="I192" s="225"/>
      <c r="J192" s="226">
        <f>ROUND(I192*H192,2)</f>
        <v>0</v>
      </c>
      <c r="K192" s="227"/>
      <c r="L192" s="44"/>
      <c r="M192" s="228" t="s">
        <v>1</v>
      </c>
      <c r="N192" s="229" t="s">
        <v>38</v>
      </c>
      <c r="O192" s="91"/>
      <c r="P192" s="230">
        <f>O192*H192</f>
        <v>0</v>
      </c>
      <c r="Q192" s="230">
        <v>0.00076000000000000004</v>
      </c>
      <c r="R192" s="230">
        <f>Q192*H192</f>
        <v>0.0015200000000000001</v>
      </c>
      <c r="S192" s="230">
        <v>0.0020999999999999999</v>
      </c>
      <c r="T192" s="231">
        <f>S192*H192</f>
        <v>0.0041999999999999997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2" t="s">
        <v>146</v>
      </c>
      <c r="AT192" s="232" t="s">
        <v>142</v>
      </c>
      <c r="AU192" s="232" t="s">
        <v>83</v>
      </c>
      <c r="AY192" s="17" t="s">
        <v>139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7" t="s">
        <v>81</v>
      </c>
      <c r="BK192" s="233">
        <f>ROUND(I192*H192,2)</f>
        <v>0</v>
      </c>
      <c r="BL192" s="17" t="s">
        <v>146</v>
      </c>
      <c r="BM192" s="232" t="s">
        <v>210</v>
      </c>
    </row>
    <row r="193" s="2" customFormat="1" ht="24.15" customHeight="1">
      <c r="A193" s="38"/>
      <c r="B193" s="39"/>
      <c r="C193" s="220" t="s">
        <v>211</v>
      </c>
      <c r="D193" s="220" t="s">
        <v>142</v>
      </c>
      <c r="E193" s="221" t="s">
        <v>212</v>
      </c>
      <c r="F193" s="222" t="s">
        <v>213</v>
      </c>
      <c r="G193" s="223" t="s">
        <v>153</v>
      </c>
      <c r="H193" s="224">
        <v>7.944</v>
      </c>
      <c r="I193" s="225"/>
      <c r="J193" s="226">
        <f>ROUND(I193*H193,2)</f>
        <v>0</v>
      </c>
      <c r="K193" s="227"/>
      <c r="L193" s="44"/>
      <c r="M193" s="228" t="s">
        <v>1</v>
      </c>
      <c r="N193" s="229" t="s">
        <v>38</v>
      </c>
      <c r="O193" s="91"/>
      <c r="P193" s="230">
        <f>O193*H193</f>
        <v>0</v>
      </c>
      <c r="Q193" s="230">
        <v>0.0024399999999999999</v>
      </c>
      <c r="R193" s="230">
        <f>Q193*H193</f>
        <v>0.019383359999999999</v>
      </c>
      <c r="S193" s="230">
        <v>0.056000000000000001</v>
      </c>
      <c r="T193" s="231">
        <f>S193*H193</f>
        <v>0.44486399999999998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2" t="s">
        <v>146</v>
      </c>
      <c r="AT193" s="232" t="s">
        <v>142</v>
      </c>
      <c r="AU193" s="232" t="s">
        <v>83</v>
      </c>
      <c r="AY193" s="17" t="s">
        <v>139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7" t="s">
        <v>81</v>
      </c>
      <c r="BK193" s="233">
        <f>ROUND(I193*H193,2)</f>
        <v>0</v>
      </c>
      <c r="BL193" s="17" t="s">
        <v>146</v>
      </c>
      <c r="BM193" s="232" t="s">
        <v>214</v>
      </c>
    </row>
    <row r="194" s="13" customFormat="1">
      <c r="A194" s="13"/>
      <c r="B194" s="234"/>
      <c r="C194" s="235"/>
      <c r="D194" s="236" t="s">
        <v>155</v>
      </c>
      <c r="E194" s="237" t="s">
        <v>1</v>
      </c>
      <c r="F194" s="238" t="s">
        <v>215</v>
      </c>
      <c r="G194" s="235"/>
      <c r="H194" s="237" t="s">
        <v>1</v>
      </c>
      <c r="I194" s="239"/>
      <c r="J194" s="235"/>
      <c r="K194" s="235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155</v>
      </c>
      <c r="AU194" s="244" t="s">
        <v>83</v>
      </c>
      <c r="AV194" s="13" t="s">
        <v>81</v>
      </c>
      <c r="AW194" s="13" t="s">
        <v>30</v>
      </c>
      <c r="AX194" s="13" t="s">
        <v>73</v>
      </c>
      <c r="AY194" s="244" t="s">
        <v>139</v>
      </c>
    </row>
    <row r="195" s="14" customFormat="1">
      <c r="A195" s="14"/>
      <c r="B195" s="245"/>
      <c r="C195" s="246"/>
      <c r="D195" s="236" t="s">
        <v>155</v>
      </c>
      <c r="E195" s="247" t="s">
        <v>1</v>
      </c>
      <c r="F195" s="248" t="s">
        <v>216</v>
      </c>
      <c r="G195" s="246"/>
      <c r="H195" s="249">
        <v>1.1970000000000001</v>
      </c>
      <c r="I195" s="250"/>
      <c r="J195" s="246"/>
      <c r="K195" s="246"/>
      <c r="L195" s="251"/>
      <c r="M195" s="252"/>
      <c r="N195" s="253"/>
      <c r="O195" s="253"/>
      <c r="P195" s="253"/>
      <c r="Q195" s="253"/>
      <c r="R195" s="253"/>
      <c r="S195" s="253"/>
      <c r="T195" s="25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5" t="s">
        <v>155</v>
      </c>
      <c r="AU195" s="255" t="s">
        <v>83</v>
      </c>
      <c r="AV195" s="14" t="s">
        <v>83</v>
      </c>
      <c r="AW195" s="14" t="s">
        <v>30</v>
      </c>
      <c r="AX195" s="14" t="s">
        <v>73</v>
      </c>
      <c r="AY195" s="255" t="s">
        <v>139</v>
      </c>
    </row>
    <row r="196" s="14" customFormat="1">
      <c r="A196" s="14"/>
      <c r="B196" s="245"/>
      <c r="C196" s="246"/>
      <c r="D196" s="236" t="s">
        <v>155</v>
      </c>
      <c r="E196" s="247" t="s">
        <v>1</v>
      </c>
      <c r="F196" s="248" t="s">
        <v>217</v>
      </c>
      <c r="G196" s="246"/>
      <c r="H196" s="249">
        <v>1.1439999999999999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155</v>
      </c>
      <c r="AU196" s="255" t="s">
        <v>83</v>
      </c>
      <c r="AV196" s="14" t="s">
        <v>83</v>
      </c>
      <c r="AW196" s="14" t="s">
        <v>30</v>
      </c>
      <c r="AX196" s="14" t="s">
        <v>73</v>
      </c>
      <c r="AY196" s="255" t="s">
        <v>139</v>
      </c>
    </row>
    <row r="197" s="13" customFormat="1">
      <c r="A197" s="13"/>
      <c r="B197" s="234"/>
      <c r="C197" s="235"/>
      <c r="D197" s="236" t="s">
        <v>155</v>
      </c>
      <c r="E197" s="237" t="s">
        <v>1</v>
      </c>
      <c r="F197" s="238" t="s">
        <v>218</v>
      </c>
      <c r="G197" s="235"/>
      <c r="H197" s="237" t="s">
        <v>1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155</v>
      </c>
      <c r="AU197" s="244" t="s">
        <v>83</v>
      </c>
      <c r="AV197" s="13" t="s">
        <v>81</v>
      </c>
      <c r="AW197" s="13" t="s">
        <v>30</v>
      </c>
      <c r="AX197" s="13" t="s">
        <v>73</v>
      </c>
      <c r="AY197" s="244" t="s">
        <v>139</v>
      </c>
    </row>
    <row r="198" s="14" customFormat="1">
      <c r="A198" s="14"/>
      <c r="B198" s="245"/>
      <c r="C198" s="246"/>
      <c r="D198" s="236" t="s">
        <v>155</v>
      </c>
      <c r="E198" s="247" t="s">
        <v>1</v>
      </c>
      <c r="F198" s="248" t="s">
        <v>219</v>
      </c>
      <c r="G198" s="246"/>
      <c r="H198" s="249">
        <v>1.1220000000000001</v>
      </c>
      <c r="I198" s="250"/>
      <c r="J198" s="246"/>
      <c r="K198" s="246"/>
      <c r="L198" s="251"/>
      <c r="M198" s="252"/>
      <c r="N198" s="253"/>
      <c r="O198" s="253"/>
      <c r="P198" s="253"/>
      <c r="Q198" s="253"/>
      <c r="R198" s="253"/>
      <c r="S198" s="253"/>
      <c r="T198" s="25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5" t="s">
        <v>155</v>
      </c>
      <c r="AU198" s="255" t="s">
        <v>83</v>
      </c>
      <c r="AV198" s="14" t="s">
        <v>83</v>
      </c>
      <c r="AW198" s="14" t="s">
        <v>30</v>
      </c>
      <c r="AX198" s="14" t="s">
        <v>73</v>
      </c>
      <c r="AY198" s="255" t="s">
        <v>139</v>
      </c>
    </row>
    <row r="199" s="14" customFormat="1">
      <c r="A199" s="14"/>
      <c r="B199" s="245"/>
      <c r="C199" s="246"/>
      <c r="D199" s="236" t="s">
        <v>155</v>
      </c>
      <c r="E199" s="247" t="s">
        <v>1</v>
      </c>
      <c r="F199" s="248" t="s">
        <v>220</v>
      </c>
      <c r="G199" s="246"/>
      <c r="H199" s="249">
        <v>1.0449999999999999</v>
      </c>
      <c r="I199" s="250"/>
      <c r="J199" s="246"/>
      <c r="K199" s="246"/>
      <c r="L199" s="251"/>
      <c r="M199" s="252"/>
      <c r="N199" s="253"/>
      <c r="O199" s="253"/>
      <c r="P199" s="253"/>
      <c r="Q199" s="253"/>
      <c r="R199" s="253"/>
      <c r="S199" s="253"/>
      <c r="T199" s="25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5" t="s">
        <v>155</v>
      </c>
      <c r="AU199" s="255" t="s">
        <v>83</v>
      </c>
      <c r="AV199" s="14" t="s">
        <v>83</v>
      </c>
      <c r="AW199" s="14" t="s">
        <v>30</v>
      </c>
      <c r="AX199" s="14" t="s">
        <v>73</v>
      </c>
      <c r="AY199" s="255" t="s">
        <v>139</v>
      </c>
    </row>
    <row r="200" s="13" customFormat="1">
      <c r="A200" s="13"/>
      <c r="B200" s="234"/>
      <c r="C200" s="235"/>
      <c r="D200" s="236" t="s">
        <v>155</v>
      </c>
      <c r="E200" s="237" t="s">
        <v>1</v>
      </c>
      <c r="F200" s="238" t="s">
        <v>221</v>
      </c>
      <c r="G200" s="235"/>
      <c r="H200" s="237" t="s">
        <v>1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155</v>
      </c>
      <c r="AU200" s="244" t="s">
        <v>83</v>
      </c>
      <c r="AV200" s="13" t="s">
        <v>81</v>
      </c>
      <c r="AW200" s="13" t="s">
        <v>30</v>
      </c>
      <c r="AX200" s="13" t="s">
        <v>73</v>
      </c>
      <c r="AY200" s="244" t="s">
        <v>139</v>
      </c>
    </row>
    <row r="201" s="14" customFormat="1">
      <c r="A201" s="14"/>
      <c r="B201" s="245"/>
      <c r="C201" s="246"/>
      <c r="D201" s="236" t="s">
        <v>155</v>
      </c>
      <c r="E201" s="247" t="s">
        <v>1</v>
      </c>
      <c r="F201" s="248" t="s">
        <v>222</v>
      </c>
      <c r="G201" s="246"/>
      <c r="H201" s="249">
        <v>0.77000000000000002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5" t="s">
        <v>155</v>
      </c>
      <c r="AU201" s="255" t="s">
        <v>83</v>
      </c>
      <c r="AV201" s="14" t="s">
        <v>83</v>
      </c>
      <c r="AW201" s="14" t="s">
        <v>30</v>
      </c>
      <c r="AX201" s="14" t="s">
        <v>73</v>
      </c>
      <c r="AY201" s="255" t="s">
        <v>139</v>
      </c>
    </row>
    <row r="202" s="14" customFormat="1">
      <c r="A202" s="14"/>
      <c r="B202" s="245"/>
      <c r="C202" s="246"/>
      <c r="D202" s="236" t="s">
        <v>155</v>
      </c>
      <c r="E202" s="247" t="s">
        <v>1</v>
      </c>
      <c r="F202" s="248" t="s">
        <v>223</v>
      </c>
      <c r="G202" s="246"/>
      <c r="H202" s="249">
        <v>1.1659999999999999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155</v>
      </c>
      <c r="AU202" s="255" t="s">
        <v>83</v>
      </c>
      <c r="AV202" s="14" t="s">
        <v>83</v>
      </c>
      <c r="AW202" s="14" t="s">
        <v>30</v>
      </c>
      <c r="AX202" s="14" t="s">
        <v>73</v>
      </c>
      <c r="AY202" s="255" t="s">
        <v>139</v>
      </c>
    </row>
    <row r="203" s="13" customFormat="1">
      <c r="A203" s="13"/>
      <c r="B203" s="234"/>
      <c r="C203" s="235"/>
      <c r="D203" s="236" t="s">
        <v>155</v>
      </c>
      <c r="E203" s="237" t="s">
        <v>1</v>
      </c>
      <c r="F203" s="238" t="s">
        <v>224</v>
      </c>
      <c r="G203" s="235"/>
      <c r="H203" s="237" t="s">
        <v>1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155</v>
      </c>
      <c r="AU203" s="244" t="s">
        <v>83</v>
      </c>
      <c r="AV203" s="13" t="s">
        <v>81</v>
      </c>
      <c r="AW203" s="13" t="s">
        <v>30</v>
      </c>
      <c r="AX203" s="13" t="s">
        <v>73</v>
      </c>
      <c r="AY203" s="244" t="s">
        <v>139</v>
      </c>
    </row>
    <row r="204" s="14" customFormat="1">
      <c r="A204" s="14"/>
      <c r="B204" s="245"/>
      <c r="C204" s="246"/>
      <c r="D204" s="236" t="s">
        <v>155</v>
      </c>
      <c r="E204" s="247" t="s">
        <v>1</v>
      </c>
      <c r="F204" s="248" t="s">
        <v>225</v>
      </c>
      <c r="G204" s="246"/>
      <c r="H204" s="249">
        <v>1.5</v>
      </c>
      <c r="I204" s="250"/>
      <c r="J204" s="246"/>
      <c r="K204" s="246"/>
      <c r="L204" s="251"/>
      <c r="M204" s="252"/>
      <c r="N204" s="253"/>
      <c r="O204" s="253"/>
      <c r="P204" s="253"/>
      <c r="Q204" s="253"/>
      <c r="R204" s="253"/>
      <c r="S204" s="253"/>
      <c r="T204" s="25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5" t="s">
        <v>155</v>
      </c>
      <c r="AU204" s="255" t="s">
        <v>83</v>
      </c>
      <c r="AV204" s="14" t="s">
        <v>83</v>
      </c>
      <c r="AW204" s="14" t="s">
        <v>30</v>
      </c>
      <c r="AX204" s="14" t="s">
        <v>73</v>
      </c>
      <c r="AY204" s="255" t="s">
        <v>139</v>
      </c>
    </row>
    <row r="205" s="15" customFormat="1">
      <c r="A205" s="15"/>
      <c r="B205" s="256"/>
      <c r="C205" s="257"/>
      <c r="D205" s="236" t="s">
        <v>155</v>
      </c>
      <c r="E205" s="258" t="s">
        <v>1</v>
      </c>
      <c r="F205" s="259" t="s">
        <v>160</v>
      </c>
      <c r="G205" s="257"/>
      <c r="H205" s="260">
        <v>7.944</v>
      </c>
      <c r="I205" s="261"/>
      <c r="J205" s="257"/>
      <c r="K205" s="257"/>
      <c r="L205" s="262"/>
      <c r="M205" s="263"/>
      <c r="N205" s="264"/>
      <c r="O205" s="264"/>
      <c r="P205" s="264"/>
      <c r="Q205" s="264"/>
      <c r="R205" s="264"/>
      <c r="S205" s="264"/>
      <c r="T205" s="26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6" t="s">
        <v>155</v>
      </c>
      <c r="AU205" s="266" t="s">
        <v>83</v>
      </c>
      <c r="AV205" s="15" t="s">
        <v>146</v>
      </c>
      <c r="AW205" s="15" t="s">
        <v>30</v>
      </c>
      <c r="AX205" s="15" t="s">
        <v>81</v>
      </c>
      <c r="AY205" s="266" t="s">
        <v>139</v>
      </c>
    </row>
    <row r="206" s="2" customFormat="1" ht="24.15" customHeight="1">
      <c r="A206" s="38"/>
      <c r="B206" s="39"/>
      <c r="C206" s="220" t="s">
        <v>194</v>
      </c>
      <c r="D206" s="220" t="s">
        <v>142</v>
      </c>
      <c r="E206" s="221" t="s">
        <v>226</v>
      </c>
      <c r="F206" s="222" t="s">
        <v>227</v>
      </c>
      <c r="G206" s="223" t="s">
        <v>153</v>
      </c>
      <c r="H206" s="224">
        <v>2</v>
      </c>
      <c r="I206" s="225"/>
      <c r="J206" s="226">
        <f>ROUND(I206*H206,2)</f>
        <v>0</v>
      </c>
      <c r="K206" s="227"/>
      <c r="L206" s="44"/>
      <c r="M206" s="228" t="s">
        <v>1</v>
      </c>
      <c r="N206" s="229" t="s">
        <v>38</v>
      </c>
      <c r="O206" s="91"/>
      <c r="P206" s="230">
        <f>O206*H206</f>
        <v>0</v>
      </c>
      <c r="Q206" s="230">
        <v>0.0027599999999999999</v>
      </c>
      <c r="R206" s="230">
        <f>Q206*H206</f>
        <v>0.0055199999999999997</v>
      </c>
      <c r="S206" s="230">
        <v>0.056000000000000001</v>
      </c>
      <c r="T206" s="231">
        <f>S206*H206</f>
        <v>0.112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2" t="s">
        <v>146</v>
      </c>
      <c r="AT206" s="232" t="s">
        <v>142</v>
      </c>
      <c r="AU206" s="232" t="s">
        <v>83</v>
      </c>
      <c r="AY206" s="17" t="s">
        <v>139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7" t="s">
        <v>81</v>
      </c>
      <c r="BK206" s="233">
        <f>ROUND(I206*H206,2)</f>
        <v>0</v>
      </c>
      <c r="BL206" s="17" t="s">
        <v>146</v>
      </c>
      <c r="BM206" s="232" t="s">
        <v>228</v>
      </c>
    </row>
    <row r="207" s="14" customFormat="1">
      <c r="A207" s="14"/>
      <c r="B207" s="245"/>
      <c r="C207" s="246"/>
      <c r="D207" s="236" t="s">
        <v>155</v>
      </c>
      <c r="E207" s="247" t="s">
        <v>1</v>
      </c>
      <c r="F207" s="248" t="s">
        <v>229</v>
      </c>
      <c r="G207" s="246"/>
      <c r="H207" s="249">
        <v>1.5</v>
      </c>
      <c r="I207" s="250"/>
      <c r="J207" s="246"/>
      <c r="K207" s="246"/>
      <c r="L207" s="251"/>
      <c r="M207" s="252"/>
      <c r="N207" s="253"/>
      <c r="O207" s="253"/>
      <c r="P207" s="253"/>
      <c r="Q207" s="253"/>
      <c r="R207" s="253"/>
      <c r="S207" s="253"/>
      <c r="T207" s="25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5" t="s">
        <v>155</v>
      </c>
      <c r="AU207" s="255" t="s">
        <v>83</v>
      </c>
      <c r="AV207" s="14" t="s">
        <v>83</v>
      </c>
      <c r="AW207" s="14" t="s">
        <v>30</v>
      </c>
      <c r="AX207" s="14" t="s">
        <v>73</v>
      </c>
      <c r="AY207" s="255" t="s">
        <v>139</v>
      </c>
    </row>
    <row r="208" s="14" customFormat="1">
      <c r="A208" s="14"/>
      <c r="B208" s="245"/>
      <c r="C208" s="246"/>
      <c r="D208" s="236" t="s">
        <v>155</v>
      </c>
      <c r="E208" s="247" t="s">
        <v>1</v>
      </c>
      <c r="F208" s="248" t="s">
        <v>230</v>
      </c>
      <c r="G208" s="246"/>
      <c r="H208" s="249">
        <v>0.5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5" t="s">
        <v>155</v>
      </c>
      <c r="AU208" s="255" t="s">
        <v>83</v>
      </c>
      <c r="AV208" s="14" t="s">
        <v>83</v>
      </c>
      <c r="AW208" s="14" t="s">
        <v>30</v>
      </c>
      <c r="AX208" s="14" t="s">
        <v>73</v>
      </c>
      <c r="AY208" s="255" t="s">
        <v>139</v>
      </c>
    </row>
    <row r="209" s="15" customFormat="1">
      <c r="A209" s="15"/>
      <c r="B209" s="256"/>
      <c r="C209" s="257"/>
      <c r="D209" s="236" t="s">
        <v>155</v>
      </c>
      <c r="E209" s="258" t="s">
        <v>1</v>
      </c>
      <c r="F209" s="259" t="s">
        <v>160</v>
      </c>
      <c r="G209" s="257"/>
      <c r="H209" s="260">
        <v>2</v>
      </c>
      <c r="I209" s="261"/>
      <c r="J209" s="257"/>
      <c r="K209" s="257"/>
      <c r="L209" s="262"/>
      <c r="M209" s="263"/>
      <c r="N209" s="264"/>
      <c r="O209" s="264"/>
      <c r="P209" s="264"/>
      <c r="Q209" s="264"/>
      <c r="R209" s="264"/>
      <c r="S209" s="264"/>
      <c r="T209" s="26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6" t="s">
        <v>155</v>
      </c>
      <c r="AU209" s="266" t="s">
        <v>83</v>
      </c>
      <c r="AV209" s="15" t="s">
        <v>146</v>
      </c>
      <c r="AW209" s="15" t="s">
        <v>30</v>
      </c>
      <c r="AX209" s="15" t="s">
        <v>81</v>
      </c>
      <c r="AY209" s="266" t="s">
        <v>139</v>
      </c>
    </row>
    <row r="210" s="12" customFormat="1" ht="22.8" customHeight="1">
      <c r="A210" s="12"/>
      <c r="B210" s="204"/>
      <c r="C210" s="205"/>
      <c r="D210" s="206" t="s">
        <v>72</v>
      </c>
      <c r="E210" s="218" t="s">
        <v>231</v>
      </c>
      <c r="F210" s="218" t="s">
        <v>232</v>
      </c>
      <c r="G210" s="205"/>
      <c r="H210" s="205"/>
      <c r="I210" s="208"/>
      <c r="J210" s="219">
        <f>BK210</f>
        <v>0</v>
      </c>
      <c r="K210" s="205"/>
      <c r="L210" s="210"/>
      <c r="M210" s="211"/>
      <c r="N210" s="212"/>
      <c r="O210" s="212"/>
      <c r="P210" s="213">
        <f>SUM(P211:P217)</f>
        <v>0</v>
      </c>
      <c r="Q210" s="212"/>
      <c r="R210" s="213">
        <f>SUM(R211:R217)</f>
        <v>0</v>
      </c>
      <c r="S210" s="212"/>
      <c r="T210" s="214">
        <f>SUM(T211:T217)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5" t="s">
        <v>81</v>
      </c>
      <c r="AT210" s="216" t="s">
        <v>72</v>
      </c>
      <c r="AU210" s="216" t="s">
        <v>81</v>
      </c>
      <c r="AY210" s="215" t="s">
        <v>139</v>
      </c>
      <c r="BK210" s="217">
        <f>SUM(BK211:BK217)</f>
        <v>0</v>
      </c>
    </row>
    <row r="211" s="2" customFormat="1" ht="24.15" customHeight="1">
      <c r="A211" s="38"/>
      <c r="B211" s="39"/>
      <c r="C211" s="220" t="s">
        <v>233</v>
      </c>
      <c r="D211" s="220" t="s">
        <v>142</v>
      </c>
      <c r="E211" s="221" t="s">
        <v>234</v>
      </c>
      <c r="F211" s="222" t="s">
        <v>235</v>
      </c>
      <c r="G211" s="223" t="s">
        <v>236</v>
      </c>
      <c r="H211" s="224">
        <v>22.196999999999999</v>
      </c>
      <c r="I211" s="225"/>
      <c r="J211" s="226">
        <f>ROUND(I211*H211,2)</f>
        <v>0</v>
      </c>
      <c r="K211" s="227"/>
      <c r="L211" s="44"/>
      <c r="M211" s="228" t="s">
        <v>1</v>
      </c>
      <c r="N211" s="229" t="s">
        <v>38</v>
      </c>
      <c r="O211" s="91"/>
      <c r="P211" s="230">
        <f>O211*H211</f>
        <v>0</v>
      </c>
      <c r="Q211" s="230">
        <v>0</v>
      </c>
      <c r="R211" s="230">
        <f>Q211*H211</f>
        <v>0</v>
      </c>
      <c r="S211" s="230">
        <v>0</v>
      </c>
      <c r="T211" s="231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2" t="s">
        <v>146</v>
      </c>
      <c r="AT211" s="232" t="s">
        <v>142</v>
      </c>
      <c r="AU211" s="232" t="s">
        <v>83</v>
      </c>
      <c r="AY211" s="17" t="s">
        <v>139</v>
      </c>
      <c r="BE211" s="233">
        <f>IF(N211="základní",J211,0)</f>
        <v>0</v>
      </c>
      <c r="BF211" s="233">
        <f>IF(N211="snížená",J211,0)</f>
        <v>0</v>
      </c>
      <c r="BG211" s="233">
        <f>IF(N211="zákl. přenesená",J211,0)</f>
        <v>0</v>
      </c>
      <c r="BH211" s="233">
        <f>IF(N211="sníž. přenesená",J211,0)</f>
        <v>0</v>
      </c>
      <c r="BI211" s="233">
        <f>IF(N211="nulová",J211,0)</f>
        <v>0</v>
      </c>
      <c r="BJ211" s="17" t="s">
        <v>81</v>
      </c>
      <c r="BK211" s="233">
        <f>ROUND(I211*H211,2)</f>
        <v>0</v>
      </c>
      <c r="BL211" s="17" t="s">
        <v>146</v>
      </c>
      <c r="BM211" s="232" t="s">
        <v>237</v>
      </c>
    </row>
    <row r="212" s="2" customFormat="1" ht="33" customHeight="1">
      <c r="A212" s="38"/>
      <c r="B212" s="39"/>
      <c r="C212" s="220" t="s">
        <v>238</v>
      </c>
      <c r="D212" s="220" t="s">
        <v>142</v>
      </c>
      <c r="E212" s="221" t="s">
        <v>239</v>
      </c>
      <c r="F212" s="222" t="s">
        <v>240</v>
      </c>
      <c r="G212" s="223" t="s">
        <v>236</v>
      </c>
      <c r="H212" s="224">
        <v>221.97</v>
      </c>
      <c r="I212" s="225"/>
      <c r="J212" s="226">
        <f>ROUND(I212*H212,2)</f>
        <v>0</v>
      </c>
      <c r="K212" s="227"/>
      <c r="L212" s="44"/>
      <c r="M212" s="228" t="s">
        <v>1</v>
      </c>
      <c r="N212" s="229" t="s">
        <v>38</v>
      </c>
      <c r="O212" s="91"/>
      <c r="P212" s="230">
        <f>O212*H212</f>
        <v>0</v>
      </c>
      <c r="Q212" s="230">
        <v>0</v>
      </c>
      <c r="R212" s="230">
        <f>Q212*H212</f>
        <v>0</v>
      </c>
      <c r="S212" s="230">
        <v>0</v>
      </c>
      <c r="T212" s="231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2" t="s">
        <v>146</v>
      </c>
      <c r="AT212" s="232" t="s">
        <v>142</v>
      </c>
      <c r="AU212" s="232" t="s">
        <v>83</v>
      </c>
      <c r="AY212" s="17" t="s">
        <v>139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7" t="s">
        <v>81</v>
      </c>
      <c r="BK212" s="233">
        <f>ROUND(I212*H212,2)</f>
        <v>0</v>
      </c>
      <c r="BL212" s="17" t="s">
        <v>146</v>
      </c>
      <c r="BM212" s="232" t="s">
        <v>241</v>
      </c>
    </row>
    <row r="213" s="14" customFormat="1">
      <c r="A213" s="14"/>
      <c r="B213" s="245"/>
      <c r="C213" s="246"/>
      <c r="D213" s="236" t="s">
        <v>155</v>
      </c>
      <c r="E213" s="246"/>
      <c r="F213" s="248" t="s">
        <v>242</v>
      </c>
      <c r="G213" s="246"/>
      <c r="H213" s="249">
        <v>221.97</v>
      </c>
      <c r="I213" s="250"/>
      <c r="J213" s="246"/>
      <c r="K213" s="246"/>
      <c r="L213" s="251"/>
      <c r="M213" s="252"/>
      <c r="N213" s="253"/>
      <c r="O213" s="253"/>
      <c r="P213" s="253"/>
      <c r="Q213" s="253"/>
      <c r="R213" s="253"/>
      <c r="S213" s="253"/>
      <c r="T213" s="25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5" t="s">
        <v>155</v>
      </c>
      <c r="AU213" s="255" t="s">
        <v>83</v>
      </c>
      <c r="AV213" s="14" t="s">
        <v>83</v>
      </c>
      <c r="AW213" s="14" t="s">
        <v>4</v>
      </c>
      <c r="AX213" s="14" t="s">
        <v>81</v>
      </c>
      <c r="AY213" s="255" t="s">
        <v>139</v>
      </c>
    </row>
    <row r="214" s="2" customFormat="1" ht="24.15" customHeight="1">
      <c r="A214" s="38"/>
      <c r="B214" s="39"/>
      <c r="C214" s="220" t="s">
        <v>243</v>
      </c>
      <c r="D214" s="220" t="s">
        <v>142</v>
      </c>
      <c r="E214" s="221" t="s">
        <v>244</v>
      </c>
      <c r="F214" s="222" t="s">
        <v>245</v>
      </c>
      <c r="G214" s="223" t="s">
        <v>236</v>
      </c>
      <c r="H214" s="224">
        <v>22.196999999999999</v>
      </c>
      <c r="I214" s="225"/>
      <c r="J214" s="226">
        <f>ROUND(I214*H214,2)</f>
        <v>0</v>
      </c>
      <c r="K214" s="227"/>
      <c r="L214" s="44"/>
      <c r="M214" s="228" t="s">
        <v>1</v>
      </c>
      <c r="N214" s="229" t="s">
        <v>38</v>
      </c>
      <c r="O214" s="91"/>
      <c r="P214" s="230">
        <f>O214*H214</f>
        <v>0</v>
      </c>
      <c r="Q214" s="230">
        <v>0</v>
      </c>
      <c r="R214" s="230">
        <f>Q214*H214</f>
        <v>0</v>
      </c>
      <c r="S214" s="230">
        <v>0</v>
      </c>
      <c r="T214" s="231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2" t="s">
        <v>146</v>
      </c>
      <c r="AT214" s="232" t="s">
        <v>142</v>
      </c>
      <c r="AU214" s="232" t="s">
        <v>83</v>
      </c>
      <c r="AY214" s="17" t="s">
        <v>139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7" t="s">
        <v>81</v>
      </c>
      <c r="BK214" s="233">
        <f>ROUND(I214*H214,2)</f>
        <v>0</v>
      </c>
      <c r="BL214" s="17" t="s">
        <v>146</v>
      </c>
      <c r="BM214" s="232" t="s">
        <v>246</v>
      </c>
    </row>
    <row r="215" s="2" customFormat="1" ht="24.15" customHeight="1">
      <c r="A215" s="38"/>
      <c r="B215" s="39"/>
      <c r="C215" s="220" t="s">
        <v>247</v>
      </c>
      <c r="D215" s="220" t="s">
        <v>142</v>
      </c>
      <c r="E215" s="221" t="s">
        <v>248</v>
      </c>
      <c r="F215" s="222" t="s">
        <v>249</v>
      </c>
      <c r="G215" s="223" t="s">
        <v>236</v>
      </c>
      <c r="H215" s="224">
        <v>421.743</v>
      </c>
      <c r="I215" s="225"/>
      <c r="J215" s="226">
        <f>ROUND(I215*H215,2)</f>
        <v>0</v>
      </c>
      <c r="K215" s="227"/>
      <c r="L215" s="44"/>
      <c r="M215" s="228" t="s">
        <v>1</v>
      </c>
      <c r="N215" s="229" t="s">
        <v>38</v>
      </c>
      <c r="O215" s="91"/>
      <c r="P215" s="230">
        <f>O215*H215</f>
        <v>0</v>
      </c>
      <c r="Q215" s="230">
        <v>0</v>
      </c>
      <c r="R215" s="230">
        <f>Q215*H215</f>
        <v>0</v>
      </c>
      <c r="S215" s="230">
        <v>0</v>
      </c>
      <c r="T215" s="231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2" t="s">
        <v>146</v>
      </c>
      <c r="AT215" s="232" t="s">
        <v>142</v>
      </c>
      <c r="AU215" s="232" t="s">
        <v>83</v>
      </c>
      <c r="AY215" s="17" t="s">
        <v>139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7" t="s">
        <v>81</v>
      </c>
      <c r="BK215" s="233">
        <f>ROUND(I215*H215,2)</f>
        <v>0</v>
      </c>
      <c r="BL215" s="17" t="s">
        <v>146</v>
      </c>
      <c r="BM215" s="232" t="s">
        <v>250</v>
      </c>
    </row>
    <row r="216" s="14" customFormat="1">
      <c r="A216" s="14"/>
      <c r="B216" s="245"/>
      <c r="C216" s="246"/>
      <c r="D216" s="236" t="s">
        <v>155</v>
      </c>
      <c r="E216" s="246"/>
      <c r="F216" s="248" t="s">
        <v>251</v>
      </c>
      <c r="G216" s="246"/>
      <c r="H216" s="249">
        <v>421.743</v>
      </c>
      <c r="I216" s="250"/>
      <c r="J216" s="246"/>
      <c r="K216" s="246"/>
      <c r="L216" s="251"/>
      <c r="M216" s="252"/>
      <c r="N216" s="253"/>
      <c r="O216" s="253"/>
      <c r="P216" s="253"/>
      <c r="Q216" s="253"/>
      <c r="R216" s="253"/>
      <c r="S216" s="253"/>
      <c r="T216" s="25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5" t="s">
        <v>155</v>
      </c>
      <c r="AU216" s="255" t="s">
        <v>83</v>
      </c>
      <c r="AV216" s="14" t="s">
        <v>83</v>
      </c>
      <c r="AW216" s="14" t="s">
        <v>4</v>
      </c>
      <c r="AX216" s="14" t="s">
        <v>81</v>
      </c>
      <c r="AY216" s="255" t="s">
        <v>139</v>
      </c>
    </row>
    <row r="217" s="2" customFormat="1" ht="44.25" customHeight="1">
      <c r="A217" s="38"/>
      <c r="B217" s="39"/>
      <c r="C217" s="220" t="s">
        <v>252</v>
      </c>
      <c r="D217" s="220" t="s">
        <v>142</v>
      </c>
      <c r="E217" s="221" t="s">
        <v>253</v>
      </c>
      <c r="F217" s="222" t="s">
        <v>254</v>
      </c>
      <c r="G217" s="223" t="s">
        <v>236</v>
      </c>
      <c r="H217" s="224">
        <v>22.196999999999999</v>
      </c>
      <c r="I217" s="225"/>
      <c r="J217" s="226">
        <f>ROUND(I217*H217,2)</f>
        <v>0</v>
      </c>
      <c r="K217" s="227"/>
      <c r="L217" s="44"/>
      <c r="M217" s="228" t="s">
        <v>1</v>
      </c>
      <c r="N217" s="229" t="s">
        <v>38</v>
      </c>
      <c r="O217" s="91"/>
      <c r="P217" s="230">
        <f>O217*H217</f>
        <v>0</v>
      </c>
      <c r="Q217" s="230">
        <v>0</v>
      </c>
      <c r="R217" s="230">
        <f>Q217*H217</f>
        <v>0</v>
      </c>
      <c r="S217" s="230">
        <v>0</v>
      </c>
      <c r="T217" s="231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2" t="s">
        <v>146</v>
      </c>
      <c r="AT217" s="232" t="s">
        <v>142</v>
      </c>
      <c r="AU217" s="232" t="s">
        <v>83</v>
      </c>
      <c r="AY217" s="17" t="s">
        <v>139</v>
      </c>
      <c r="BE217" s="233">
        <f>IF(N217="základní",J217,0)</f>
        <v>0</v>
      </c>
      <c r="BF217" s="233">
        <f>IF(N217="snížená",J217,0)</f>
        <v>0</v>
      </c>
      <c r="BG217" s="233">
        <f>IF(N217="zákl. přenesená",J217,0)</f>
        <v>0</v>
      </c>
      <c r="BH217" s="233">
        <f>IF(N217="sníž. přenesená",J217,0)</f>
        <v>0</v>
      </c>
      <c r="BI217" s="233">
        <f>IF(N217="nulová",J217,0)</f>
        <v>0</v>
      </c>
      <c r="BJ217" s="17" t="s">
        <v>81</v>
      </c>
      <c r="BK217" s="233">
        <f>ROUND(I217*H217,2)</f>
        <v>0</v>
      </c>
      <c r="BL217" s="17" t="s">
        <v>146</v>
      </c>
      <c r="BM217" s="232" t="s">
        <v>255</v>
      </c>
    </row>
    <row r="218" s="12" customFormat="1" ht="22.8" customHeight="1">
      <c r="A218" s="12"/>
      <c r="B218" s="204"/>
      <c r="C218" s="205"/>
      <c r="D218" s="206" t="s">
        <v>72</v>
      </c>
      <c r="E218" s="218" t="s">
        <v>256</v>
      </c>
      <c r="F218" s="218" t="s">
        <v>257</v>
      </c>
      <c r="G218" s="205"/>
      <c r="H218" s="205"/>
      <c r="I218" s="208"/>
      <c r="J218" s="219">
        <f>BK218</f>
        <v>0</v>
      </c>
      <c r="K218" s="205"/>
      <c r="L218" s="210"/>
      <c r="M218" s="211"/>
      <c r="N218" s="212"/>
      <c r="O218" s="212"/>
      <c r="P218" s="213">
        <f>SUM(P219:P220)</f>
        <v>0</v>
      </c>
      <c r="Q218" s="212"/>
      <c r="R218" s="213">
        <f>SUM(R219:R220)</f>
        <v>0</v>
      </c>
      <c r="S218" s="212"/>
      <c r="T218" s="214">
        <f>SUM(T219:T220)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5" t="s">
        <v>81</v>
      </c>
      <c r="AT218" s="216" t="s">
        <v>72</v>
      </c>
      <c r="AU218" s="216" t="s">
        <v>81</v>
      </c>
      <c r="AY218" s="215" t="s">
        <v>139</v>
      </c>
      <c r="BK218" s="217">
        <f>SUM(BK219:BK220)</f>
        <v>0</v>
      </c>
    </row>
    <row r="219" s="2" customFormat="1" ht="24.15" customHeight="1">
      <c r="A219" s="38"/>
      <c r="B219" s="39"/>
      <c r="C219" s="220" t="s">
        <v>258</v>
      </c>
      <c r="D219" s="220" t="s">
        <v>142</v>
      </c>
      <c r="E219" s="221" t="s">
        <v>259</v>
      </c>
      <c r="F219" s="222" t="s">
        <v>260</v>
      </c>
      <c r="G219" s="223" t="s">
        <v>236</v>
      </c>
      <c r="H219" s="224">
        <v>18.387</v>
      </c>
      <c r="I219" s="225"/>
      <c r="J219" s="226">
        <f>ROUND(I219*H219,2)</f>
        <v>0</v>
      </c>
      <c r="K219" s="227"/>
      <c r="L219" s="44"/>
      <c r="M219" s="228" t="s">
        <v>1</v>
      </c>
      <c r="N219" s="229" t="s">
        <v>38</v>
      </c>
      <c r="O219" s="91"/>
      <c r="P219" s="230">
        <f>O219*H219</f>
        <v>0</v>
      </c>
      <c r="Q219" s="230">
        <v>0</v>
      </c>
      <c r="R219" s="230">
        <f>Q219*H219</f>
        <v>0</v>
      </c>
      <c r="S219" s="230">
        <v>0</v>
      </c>
      <c r="T219" s="231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2" t="s">
        <v>146</v>
      </c>
      <c r="AT219" s="232" t="s">
        <v>142</v>
      </c>
      <c r="AU219" s="232" t="s">
        <v>83</v>
      </c>
      <c r="AY219" s="17" t="s">
        <v>139</v>
      </c>
      <c r="BE219" s="233">
        <f>IF(N219="základní",J219,0)</f>
        <v>0</v>
      </c>
      <c r="BF219" s="233">
        <f>IF(N219="snížená",J219,0)</f>
        <v>0</v>
      </c>
      <c r="BG219" s="233">
        <f>IF(N219="zákl. přenesená",J219,0)</f>
        <v>0</v>
      </c>
      <c r="BH219" s="233">
        <f>IF(N219="sníž. přenesená",J219,0)</f>
        <v>0</v>
      </c>
      <c r="BI219" s="233">
        <f>IF(N219="nulová",J219,0)</f>
        <v>0</v>
      </c>
      <c r="BJ219" s="17" t="s">
        <v>81</v>
      </c>
      <c r="BK219" s="233">
        <f>ROUND(I219*H219,2)</f>
        <v>0</v>
      </c>
      <c r="BL219" s="17" t="s">
        <v>146</v>
      </c>
      <c r="BM219" s="232" t="s">
        <v>261</v>
      </c>
    </row>
    <row r="220" s="2" customFormat="1" ht="24.15" customHeight="1">
      <c r="A220" s="38"/>
      <c r="B220" s="39"/>
      <c r="C220" s="220" t="s">
        <v>7</v>
      </c>
      <c r="D220" s="220" t="s">
        <v>142</v>
      </c>
      <c r="E220" s="221" t="s">
        <v>262</v>
      </c>
      <c r="F220" s="222" t="s">
        <v>263</v>
      </c>
      <c r="G220" s="223" t="s">
        <v>236</v>
      </c>
      <c r="H220" s="224">
        <v>18.387</v>
      </c>
      <c r="I220" s="225"/>
      <c r="J220" s="226">
        <f>ROUND(I220*H220,2)</f>
        <v>0</v>
      </c>
      <c r="K220" s="227"/>
      <c r="L220" s="44"/>
      <c r="M220" s="228" t="s">
        <v>1</v>
      </c>
      <c r="N220" s="229" t="s">
        <v>38</v>
      </c>
      <c r="O220" s="91"/>
      <c r="P220" s="230">
        <f>O220*H220</f>
        <v>0</v>
      </c>
      <c r="Q220" s="230">
        <v>0</v>
      </c>
      <c r="R220" s="230">
        <f>Q220*H220</f>
        <v>0</v>
      </c>
      <c r="S220" s="230">
        <v>0</v>
      </c>
      <c r="T220" s="231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2" t="s">
        <v>146</v>
      </c>
      <c r="AT220" s="232" t="s">
        <v>142</v>
      </c>
      <c r="AU220" s="232" t="s">
        <v>83</v>
      </c>
      <c r="AY220" s="17" t="s">
        <v>139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7" t="s">
        <v>81</v>
      </c>
      <c r="BK220" s="233">
        <f>ROUND(I220*H220,2)</f>
        <v>0</v>
      </c>
      <c r="BL220" s="17" t="s">
        <v>146</v>
      </c>
      <c r="BM220" s="232" t="s">
        <v>264</v>
      </c>
    </row>
    <row r="221" s="12" customFormat="1" ht="25.92" customHeight="1">
      <c r="A221" s="12"/>
      <c r="B221" s="204"/>
      <c r="C221" s="205"/>
      <c r="D221" s="206" t="s">
        <v>72</v>
      </c>
      <c r="E221" s="207" t="s">
        <v>265</v>
      </c>
      <c r="F221" s="207" t="s">
        <v>266</v>
      </c>
      <c r="G221" s="205"/>
      <c r="H221" s="205"/>
      <c r="I221" s="208"/>
      <c r="J221" s="209">
        <f>BK221</f>
        <v>0</v>
      </c>
      <c r="K221" s="205"/>
      <c r="L221" s="210"/>
      <c r="M221" s="211"/>
      <c r="N221" s="212"/>
      <c r="O221" s="212"/>
      <c r="P221" s="213">
        <f>P222+P224+P237+P247+P257+P267</f>
        <v>0</v>
      </c>
      <c r="Q221" s="212"/>
      <c r="R221" s="213">
        <f>R222+R224+R237+R247+R257+R267</f>
        <v>2.6269265800000001</v>
      </c>
      <c r="S221" s="212"/>
      <c r="T221" s="214">
        <f>T222+T224+T237+T247+T257+T267</f>
        <v>2.1438000000000002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5" t="s">
        <v>83</v>
      </c>
      <c r="AT221" s="216" t="s">
        <v>72</v>
      </c>
      <c r="AU221" s="216" t="s">
        <v>73</v>
      </c>
      <c r="AY221" s="215" t="s">
        <v>139</v>
      </c>
      <c r="BK221" s="217">
        <f>BK222+BK224+BK237+BK247+BK257+BK267</f>
        <v>0</v>
      </c>
    </row>
    <row r="222" s="12" customFormat="1" ht="22.8" customHeight="1">
      <c r="A222" s="12"/>
      <c r="B222" s="204"/>
      <c r="C222" s="205"/>
      <c r="D222" s="206" t="s">
        <v>72</v>
      </c>
      <c r="E222" s="218" t="s">
        <v>267</v>
      </c>
      <c r="F222" s="218" t="s">
        <v>268</v>
      </c>
      <c r="G222" s="205"/>
      <c r="H222" s="205"/>
      <c r="I222" s="208"/>
      <c r="J222" s="219">
        <f>BK222</f>
        <v>0</v>
      </c>
      <c r="K222" s="205"/>
      <c r="L222" s="210"/>
      <c r="M222" s="211"/>
      <c r="N222" s="212"/>
      <c r="O222" s="212"/>
      <c r="P222" s="213">
        <f>P223</f>
        <v>0</v>
      </c>
      <c r="Q222" s="212"/>
      <c r="R222" s="213">
        <f>R223</f>
        <v>0.0020807999999999998</v>
      </c>
      <c r="S222" s="212"/>
      <c r="T222" s="214">
        <f>T223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5" t="s">
        <v>83</v>
      </c>
      <c r="AT222" s="216" t="s">
        <v>72</v>
      </c>
      <c r="AU222" s="216" t="s">
        <v>81</v>
      </c>
      <c r="AY222" s="215" t="s">
        <v>139</v>
      </c>
      <c r="BK222" s="217">
        <f>BK223</f>
        <v>0</v>
      </c>
    </row>
    <row r="223" s="2" customFormat="1" ht="21.75" customHeight="1">
      <c r="A223" s="38"/>
      <c r="B223" s="39"/>
      <c r="C223" s="220" t="s">
        <v>269</v>
      </c>
      <c r="D223" s="220" t="s">
        <v>142</v>
      </c>
      <c r="E223" s="221" t="s">
        <v>270</v>
      </c>
      <c r="F223" s="222" t="s">
        <v>271</v>
      </c>
      <c r="G223" s="223" t="s">
        <v>272</v>
      </c>
      <c r="H223" s="224">
        <v>1</v>
      </c>
      <c r="I223" s="225"/>
      <c r="J223" s="226">
        <f>ROUND(I223*H223,2)</f>
        <v>0</v>
      </c>
      <c r="K223" s="227"/>
      <c r="L223" s="44"/>
      <c r="M223" s="228" t="s">
        <v>1</v>
      </c>
      <c r="N223" s="229" t="s">
        <v>38</v>
      </c>
      <c r="O223" s="91"/>
      <c r="P223" s="230">
        <f>O223*H223</f>
        <v>0</v>
      </c>
      <c r="Q223" s="230">
        <v>0.0020807999999999998</v>
      </c>
      <c r="R223" s="230">
        <f>Q223*H223</f>
        <v>0.0020807999999999998</v>
      </c>
      <c r="S223" s="230">
        <v>0</v>
      </c>
      <c r="T223" s="231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2" t="s">
        <v>238</v>
      </c>
      <c r="AT223" s="232" t="s">
        <v>142</v>
      </c>
      <c r="AU223" s="232" t="s">
        <v>83</v>
      </c>
      <c r="AY223" s="17" t="s">
        <v>139</v>
      </c>
      <c r="BE223" s="233">
        <f>IF(N223="základní",J223,0)</f>
        <v>0</v>
      </c>
      <c r="BF223" s="233">
        <f>IF(N223="snížená",J223,0)</f>
        <v>0</v>
      </c>
      <c r="BG223" s="233">
        <f>IF(N223="zákl. přenesená",J223,0)</f>
        <v>0</v>
      </c>
      <c r="BH223" s="233">
        <f>IF(N223="sníž. přenesená",J223,0)</f>
        <v>0</v>
      </c>
      <c r="BI223" s="233">
        <f>IF(N223="nulová",J223,0)</f>
        <v>0</v>
      </c>
      <c r="BJ223" s="17" t="s">
        <v>81</v>
      </c>
      <c r="BK223" s="233">
        <f>ROUND(I223*H223,2)</f>
        <v>0</v>
      </c>
      <c r="BL223" s="17" t="s">
        <v>238</v>
      </c>
      <c r="BM223" s="232" t="s">
        <v>273</v>
      </c>
    </row>
    <row r="224" s="12" customFormat="1" ht="22.8" customHeight="1">
      <c r="A224" s="12"/>
      <c r="B224" s="204"/>
      <c r="C224" s="205"/>
      <c r="D224" s="206" t="s">
        <v>72</v>
      </c>
      <c r="E224" s="218" t="s">
        <v>274</v>
      </c>
      <c r="F224" s="218" t="s">
        <v>275</v>
      </c>
      <c r="G224" s="205"/>
      <c r="H224" s="205"/>
      <c r="I224" s="208"/>
      <c r="J224" s="219">
        <f>BK224</f>
        <v>0</v>
      </c>
      <c r="K224" s="205"/>
      <c r="L224" s="210"/>
      <c r="M224" s="211"/>
      <c r="N224" s="212"/>
      <c r="O224" s="212"/>
      <c r="P224" s="213">
        <f>SUM(P225:P236)</f>
        <v>0</v>
      </c>
      <c r="Q224" s="212"/>
      <c r="R224" s="213">
        <f>SUM(R225:R236)</f>
        <v>0</v>
      </c>
      <c r="S224" s="212"/>
      <c r="T224" s="214">
        <f>SUM(T225:T236)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5" t="s">
        <v>83</v>
      </c>
      <c r="AT224" s="216" t="s">
        <v>72</v>
      </c>
      <c r="AU224" s="216" t="s">
        <v>81</v>
      </c>
      <c r="AY224" s="215" t="s">
        <v>139</v>
      </c>
      <c r="BK224" s="217">
        <f>SUM(BK225:BK236)</f>
        <v>0</v>
      </c>
    </row>
    <row r="225" s="2" customFormat="1" ht="33" customHeight="1">
      <c r="A225" s="38"/>
      <c r="B225" s="39"/>
      <c r="C225" s="220" t="s">
        <v>276</v>
      </c>
      <c r="D225" s="220" t="s">
        <v>142</v>
      </c>
      <c r="E225" s="221" t="s">
        <v>277</v>
      </c>
      <c r="F225" s="222" t="s">
        <v>278</v>
      </c>
      <c r="G225" s="223" t="s">
        <v>145</v>
      </c>
      <c r="H225" s="224">
        <v>25</v>
      </c>
      <c r="I225" s="225"/>
      <c r="J225" s="226">
        <f>ROUND(I225*H225,2)</f>
        <v>0</v>
      </c>
      <c r="K225" s="227"/>
      <c r="L225" s="44"/>
      <c r="M225" s="228" t="s">
        <v>1</v>
      </c>
      <c r="N225" s="229" t="s">
        <v>38</v>
      </c>
      <c r="O225" s="91"/>
      <c r="P225" s="230">
        <f>O225*H225</f>
        <v>0</v>
      </c>
      <c r="Q225" s="230">
        <v>0.00164</v>
      </c>
      <c r="R225" s="230">
        <f>Q225*H225</f>
        <v>0.041000000000000002</v>
      </c>
      <c r="S225" s="230">
        <v>0</v>
      </c>
      <c r="T225" s="231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2" t="s">
        <v>238</v>
      </c>
      <c r="AT225" s="232" t="s">
        <v>142</v>
      </c>
      <c r="AU225" s="232" t="s">
        <v>83</v>
      </c>
      <c r="AY225" s="17" t="s">
        <v>139</v>
      </c>
      <c r="BE225" s="233">
        <f>IF(N225="základní",J225,0)</f>
        <v>0</v>
      </c>
      <c r="BF225" s="233">
        <f>IF(N225="snížená",J225,0)</f>
        <v>0</v>
      </c>
      <c r="BG225" s="233">
        <f>IF(N225="zákl. přenesená",J225,0)</f>
        <v>0</v>
      </c>
      <c r="BH225" s="233">
        <f>IF(N225="sníž. přenesená",J225,0)</f>
        <v>0</v>
      </c>
      <c r="BI225" s="233">
        <f>IF(N225="nulová",J225,0)</f>
        <v>0</v>
      </c>
      <c r="BJ225" s="17" t="s">
        <v>81</v>
      </c>
      <c r="BK225" s="233">
        <f>ROUND(I225*H225,2)</f>
        <v>0</v>
      </c>
      <c r="BL225" s="17" t="s">
        <v>238</v>
      </c>
      <c r="BM225" s="232" t="s">
        <v>279</v>
      </c>
    </row>
    <row r="226" s="13" customFormat="1">
      <c r="A226" s="13"/>
      <c r="B226" s="234"/>
      <c r="C226" s="235"/>
      <c r="D226" s="236" t="s">
        <v>155</v>
      </c>
      <c r="E226" s="237" t="s">
        <v>1</v>
      </c>
      <c r="F226" s="238" t="s">
        <v>280</v>
      </c>
      <c r="G226" s="235"/>
      <c r="H226" s="237" t="s">
        <v>1</v>
      </c>
      <c r="I226" s="239"/>
      <c r="J226" s="235"/>
      <c r="K226" s="235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155</v>
      </c>
      <c r="AU226" s="244" t="s">
        <v>83</v>
      </c>
      <c r="AV226" s="13" t="s">
        <v>81</v>
      </c>
      <c r="AW226" s="13" t="s">
        <v>30</v>
      </c>
      <c r="AX226" s="13" t="s">
        <v>73</v>
      </c>
      <c r="AY226" s="244" t="s">
        <v>139</v>
      </c>
    </row>
    <row r="227" s="14" customFormat="1">
      <c r="A227" s="14"/>
      <c r="B227" s="245"/>
      <c r="C227" s="246"/>
      <c r="D227" s="236" t="s">
        <v>155</v>
      </c>
      <c r="E227" s="247" t="s">
        <v>1</v>
      </c>
      <c r="F227" s="248" t="s">
        <v>81</v>
      </c>
      <c r="G227" s="246"/>
      <c r="H227" s="249">
        <v>1</v>
      </c>
      <c r="I227" s="250"/>
      <c r="J227" s="246"/>
      <c r="K227" s="246"/>
      <c r="L227" s="251"/>
      <c r="M227" s="252"/>
      <c r="N227" s="253"/>
      <c r="O227" s="253"/>
      <c r="P227" s="253"/>
      <c r="Q227" s="253"/>
      <c r="R227" s="253"/>
      <c r="S227" s="253"/>
      <c r="T227" s="25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5" t="s">
        <v>155</v>
      </c>
      <c r="AU227" s="255" t="s">
        <v>83</v>
      </c>
      <c r="AV227" s="14" t="s">
        <v>83</v>
      </c>
      <c r="AW227" s="14" t="s">
        <v>30</v>
      </c>
      <c r="AX227" s="14" t="s">
        <v>73</v>
      </c>
      <c r="AY227" s="255" t="s">
        <v>139</v>
      </c>
    </row>
    <row r="228" s="13" customFormat="1">
      <c r="A228" s="13"/>
      <c r="B228" s="234"/>
      <c r="C228" s="235"/>
      <c r="D228" s="236" t="s">
        <v>155</v>
      </c>
      <c r="E228" s="237" t="s">
        <v>1</v>
      </c>
      <c r="F228" s="238" t="s">
        <v>215</v>
      </c>
      <c r="G228" s="235"/>
      <c r="H228" s="237" t="s">
        <v>1</v>
      </c>
      <c r="I228" s="239"/>
      <c r="J228" s="235"/>
      <c r="K228" s="235"/>
      <c r="L228" s="240"/>
      <c r="M228" s="241"/>
      <c r="N228" s="242"/>
      <c r="O228" s="242"/>
      <c r="P228" s="242"/>
      <c r="Q228" s="242"/>
      <c r="R228" s="242"/>
      <c r="S228" s="242"/>
      <c r="T228" s="24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4" t="s">
        <v>155</v>
      </c>
      <c r="AU228" s="244" t="s">
        <v>83</v>
      </c>
      <c r="AV228" s="13" t="s">
        <v>81</v>
      </c>
      <c r="AW228" s="13" t="s">
        <v>30</v>
      </c>
      <c r="AX228" s="13" t="s">
        <v>73</v>
      </c>
      <c r="AY228" s="244" t="s">
        <v>139</v>
      </c>
    </row>
    <row r="229" s="14" customFormat="1">
      <c r="A229" s="14"/>
      <c r="B229" s="245"/>
      <c r="C229" s="246"/>
      <c r="D229" s="236" t="s">
        <v>155</v>
      </c>
      <c r="E229" s="247" t="s">
        <v>1</v>
      </c>
      <c r="F229" s="248" t="s">
        <v>181</v>
      </c>
      <c r="G229" s="246"/>
      <c r="H229" s="249">
        <v>7</v>
      </c>
      <c r="I229" s="250"/>
      <c r="J229" s="246"/>
      <c r="K229" s="246"/>
      <c r="L229" s="251"/>
      <c r="M229" s="252"/>
      <c r="N229" s="253"/>
      <c r="O229" s="253"/>
      <c r="P229" s="253"/>
      <c r="Q229" s="253"/>
      <c r="R229" s="253"/>
      <c r="S229" s="253"/>
      <c r="T229" s="25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5" t="s">
        <v>155</v>
      </c>
      <c r="AU229" s="255" t="s">
        <v>83</v>
      </c>
      <c r="AV229" s="14" t="s">
        <v>83</v>
      </c>
      <c r="AW229" s="14" t="s">
        <v>30</v>
      </c>
      <c r="AX229" s="14" t="s">
        <v>73</v>
      </c>
      <c r="AY229" s="255" t="s">
        <v>139</v>
      </c>
    </row>
    <row r="230" s="13" customFormat="1">
      <c r="A230" s="13"/>
      <c r="B230" s="234"/>
      <c r="C230" s="235"/>
      <c r="D230" s="236" t="s">
        <v>155</v>
      </c>
      <c r="E230" s="237" t="s">
        <v>1</v>
      </c>
      <c r="F230" s="238" t="s">
        <v>176</v>
      </c>
      <c r="G230" s="235"/>
      <c r="H230" s="237" t="s">
        <v>1</v>
      </c>
      <c r="I230" s="239"/>
      <c r="J230" s="235"/>
      <c r="K230" s="235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155</v>
      </c>
      <c r="AU230" s="244" t="s">
        <v>83</v>
      </c>
      <c r="AV230" s="13" t="s">
        <v>81</v>
      </c>
      <c r="AW230" s="13" t="s">
        <v>30</v>
      </c>
      <c r="AX230" s="13" t="s">
        <v>73</v>
      </c>
      <c r="AY230" s="244" t="s">
        <v>139</v>
      </c>
    </row>
    <row r="231" s="14" customFormat="1">
      <c r="A231" s="14"/>
      <c r="B231" s="245"/>
      <c r="C231" s="246"/>
      <c r="D231" s="236" t="s">
        <v>155</v>
      </c>
      <c r="E231" s="247" t="s">
        <v>1</v>
      </c>
      <c r="F231" s="248" t="s">
        <v>140</v>
      </c>
      <c r="G231" s="246"/>
      <c r="H231" s="249">
        <v>6</v>
      </c>
      <c r="I231" s="250"/>
      <c r="J231" s="246"/>
      <c r="K231" s="246"/>
      <c r="L231" s="251"/>
      <c r="M231" s="252"/>
      <c r="N231" s="253"/>
      <c r="O231" s="253"/>
      <c r="P231" s="253"/>
      <c r="Q231" s="253"/>
      <c r="R231" s="253"/>
      <c r="S231" s="253"/>
      <c r="T231" s="25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5" t="s">
        <v>155</v>
      </c>
      <c r="AU231" s="255" t="s">
        <v>83</v>
      </c>
      <c r="AV231" s="14" t="s">
        <v>83</v>
      </c>
      <c r="AW231" s="14" t="s">
        <v>30</v>
      </c>
      <c r="AX231" s="14" t="s">
        <v>73</v>
      </c>
      <c r="AY231" s="255" t="s">
        <v>139</v>
      </c>
    </row>
    <row r="232" s="13" customFormat="1">
      <c r="A232" s="13"/>
      <c r="B232" s="234"/>
      <c r="C232" s="235"/>
      <c r="D232" s="236" t="s">
        <v>155</v>
      </c>
      <c r="E232" s="237" t="s">
        <v>1</v>
      </c>
      <c r="F232" s="238" t="s">
        <v>177</v>
      </c>
      <c r="G232" s="235"/>
      <c r="H232" s="237" t="s">
        <v>1</v>
      </c>
      <c r="I232" s="239"/>
      <c r="J232" s="235"/>
      <c r="K232" s="235"/>
      <c r="L232" s="240"/>
      <c r="M232" s="241"/>
      <c r="N232" s="242"/>
      <c r="O232" s="242"/>
      <c r="P232" s="242"/>
      <c r="Q232" s="242"/>
      <c r="R232" s="242"/>
      <c r="S232" s="242"/>
      <c r="T232" s="24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4" t="s">
        <v>155</v>
      </c>
      <c r="AU232" s="244" t="s">
        <v>83</v>
      </c>
      <c r="AV232" s="13" t="s">
        <v>81</v>
      </c>
      <c r="AW232" s="13" t="s">
        <v>30</v>
      </c>
      <c r="AX232" s="13" t="s">
        <v>73</v>
      </c>
      <c r="AY232" s="244" t="s">
        <v>139</v>
      </c>
    </row>
    <row r="233" s="14" customFormat="1">
      <c r="A233" s="14"/>
      <c r="B233" s="245"/>
      <c r="C233" s="246"/>
      <c r="D233" s="236" t="s">
        <v>155</v>
      </c>
      <c r="E233" s="247" t="s">
        <v>1</v>
      </c>
      <c r="F233" s="248" t="s">
        <v>186</v>
      </c>
      <c r="G233" s="246"/>
      <c r="H233" s="249">
        <v>8</v>
      </c>
      <c r="I233" s="250"/>
      <c r="J233" s="246"/>
      <c r="K233" s="246"/>
      <c r="L233" s="251"/>
      <c r="M233" s="252"/>
      <c r="N233" s="253"/>
      <c r="O233" s="253"/>
      <c r="P233" s="253"/>
      <c r="Q233" s="253"/>
      <c r="R233" s="253"/>
      <c r="S233" s="253"/>
      <c r="T233" s="25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5" t="s">
        <v>155</v>
      </c>
      <c r="AU233" s="255" t="s">
        <v>83</v>
      </c>
      <c r="AV233" s="14" t="s">
        <v>83</v>
      </c>
      <c r="AW233" s="14" t="s">
        <v>30</v>
      </c>
      <c r="AX233" s="14" t="s">
        <v>73</v>
      </c>
      <c r="AY233" s="255" t="s">
        <v>139</v>
      </c>
    </row>
    <row r="234" s="13" customFormat="1">
      <c r="A234" s="13"/>
      <c r="B234" s="234"/>
      <c r="C234" s="235"/>
      <c r="D234" s="236" t="s">
        <v>155</v>
      </c>
      <c r="E234" s="237" t="s">
        <v>1</v>
      </c>
      <c r="F234" s="238" t="s">
        <v>281</v>
      </c>
      <c r="G234" s="235"/>
      <c r="H234" s="237" t="s">
        <v>1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155</v>
      </c>
      <c r="AU234" s="244" t="s">
        <v>83</v>
      </c>
      <c r="AV234" s="13" t="s">
        <v>81</v>
      </c>
      <c r="AW234" s="13" t="s">
        <v>30</v>
      </c>
      <c r="AX234" s="13" t="s">
        <v>73</v>
      </c>
      <c r="AY234" s="244" t="s">
        <v>139</v>
      </c>
    </row>
    <row r="235" s="14" customFormat="1">
      <c r="A235" s="14"/>
      <c r="B235" s="245"/>
      <c r="C235" s="246"/>
      <c r="D235" s="236" t="s">
        <v>155</v>
      </c>
      <c r="E235" s="247" t="s">
        <v>1</v>
      </c>
      <c r="F235" s="248" t="s">
        <v>90</v>
      </c>
      <c r="G235" s="246"/>
      <c r="H235" s="249">
        <v>3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5" t="s">
        <v>155</v>
      </c>
      <c r="AU235" s="255" t="s">
        <v>83</v>
      </c>
      <c r="AV235" s="14" t="s">
        <v>83</v>
      </c>
      <c r="AW235" s="14" t="s">
        <v>30</v>
      </c>
      <c r="AX235" s="14" t="s">
        <v>73</v>
      </c>
      <c r="AY235" s="255" t="s">
        <v>139</v>
      </c>
    </row>
    <row r="236" s="15" customFormat="1">
      <c r="A236" s="15"/>
      <c r="B236" s="256"/>
      <c r="C236" s="257"/>
      <c r="D236" s="236" t="s">
        <v>155</v>
      </c>
      <c r="E236" s="258" t="s">
        <v>1</v>
      </c>
      <c r="F236" s="259" t="s">
        <v>160</v>
      </c>
      <c r="G236" s="257"/>
      <c r="H236" s="260">
        <v>25</v>
      </c>
      <c r="I236" s="261"/>
      <c r="J236" s="257"/>
      <c r="K236" s="257"/>
      <c r="L236" s="262"/>
      <c r="M236" s="263"/>
      <c r="N236" s="264"/>
      <c r="O236" s="264"/>
      <c r="P236" s="264"/>
      <c r="Q236" s="264"/>
      <c r="R236" s="264"/>
      <c r="S236" s="264"/>
      <c r="T236" s="26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6" t="s">
        <v>155</v>
      </c>
      <c r="AU236" s="266" t="s">
        <v>83</v>
      </c>
      <c r="AV236" s="15" t="s">
        <v>146</v>
      </c>
      <c r="AW236" s="15" t="s">
        <v>30</v>
      </c>
      <c r="AX236" s="15" t="s">
        <v>81</v>
      </c>
      <c r="AY236" s="266" t="s">
        <v>139</v>
      </c>
    </row>
    <row r="237" s="12" customFormat="1" ht="22.8" customHeight="1">
      <c r="A237" s="12"/>
      <c r="B237" s="204"/>
      <c r="C237" s="205"/>
      <c r="D237" s="206" t="s">
        <v>72</v>
      </c>
      <c r="E237" s="218" t="s">
        <v>282</v>
      </c>
      <c r="F237" s="218" t="s">
        <v>283</v>
      </c>
      <c r="G237" s="205"/>
      <c r="H237" s="205"/>
      <c r="I237" s="208"/>
      <c r="J237" s="219">
        <f>BK237</f>
        <v>0</v>
      </c>
      <c r="K237" s="205"/>
      <c r="L237" s="210"/>
      <c r="M237" s="211"/>
      <c r="N237" s="212"/>
      <c r="O237" s="212"/>
      <c r="P237" s="213">
        <f>SUM(P238:P246)</f>
        <v>0</v>
      </c>
      <c r="Q237" s="212"/>
      <c r="R237" s="213">
        <f>SUM(R238:R246)</f>
        <v>0.62391406000000005</v>
      </c>
      <c r="S237" s="212"/>
      <c r="T237" s="214">
        <f>SUM(T238:T246)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5" t="s">
        <v>83</v>
      </c>
      <c r="AT237" s="216" t="s">
        <v>72</v>
      </c>
      <c r="AU237" s="216" t="s">
        <v>81</v>
      </c>
      <c r="AY237" s="215" t="s">
        <v>139</v>
      </c>
      <c r="BK237" s="217">
        <f>SUM(BK238:BK246)</f>
        <v>0</v>
      </c>
    </row>
    <row r="238" s="2" customFormat="1" ht="24.15" customHeight="1">
      <c r="A238" s="38"/>
      <c r="B238" s="39"/>
      <c r="C238" s="220" t="s">
        <v>284</v>
      </c>
      <c r="D238" s="220" t="s">
        <v>142</v>
      </c>
      <c r="E238" s="221" t="s">
        <v>285</v>
      </c>
      <c r="F238" s="222" t="s">
        <v>286</v>
      </c>
      <c r="G238" s="223" t="s">
        <v>163</v>
      </c>
      <c r="H238" s="224">
        <v>20.690999999999999</v>
      </c>
      <c r="I238" s="225"/>
      <c r="J238" s="226">
        <f>ROUND(I238*H238,2)</f>
        <v>0</v>
      </c>
      <c r="K238" s="227"/>
      <c r="L238" s="44"/>
      <c r="M238" s="228" t="s">
        <v>1</v>
      </c>
      <c r="N238" s="229" t="s">
        <v>38</v>
      </c>
      <c r="O238" s="91"/>
      <c r="P238" s="230">
        <f>O238*H238</f>
        <v>0</v>
      </c>
      <c r="Q238" s="230">
        <v>0.028660000000000001</v>
      </c>
      <c r="R238" s="230">
        <f>Q238*H238</f>
        <v>0.59300406000000006</v>
      </c>
      <c r="S238" s="230">
        <v>0</v>
      </c>
      <c r="T238" s="231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2" t="s">
        <v>238</v>
      </c>
      <c r="AT238" s="232" t="s">
        <v>142</v>
      </c>
      <c r="AU238" s="232" t="s">
        <v>83</v>
      </c>
      <c r="AY238" s="17" t="s">
        <v>139</v>
      </c>
      <c r="BE238" s="233">
        <f>IF(N238="základní",J238,0)</f>
        <v>0</v>
      </c>
      <c r="BF238" s="233">
        <f>IF(N238="snížená",J238,0)</f>
        <v>0</v>
      </c>
      <c r="BG238" s="233">
        <f>IF(N238="zákl. přenesená",J238,0)</f>
        <v>0</v>
      </c>
      <c r="BH238" s="233">
        <f>IF(N238="sníž. přenesená",J238,0)</f>
        <v>0</v>
      </c>
      <c r="BI238" s="233">
        <f>IF(N238="nulová",J238,0)</f>
        <v>0</v>
      </c>
      <c r="BJ238" s="17" t="s">
        <v>81</v>
      </c>
      <c r="BK238" s="233">
        <f>ROUND(I238*H238,2)</f>
        <v>0</v>
      </c>
      <c r="BL238" s="17" t="s">
        <v>238</v>
      </c>
      <c r="BM238" s="232" t="s">
        <v>287</v>
      </c>
    </row>
    <row r="239" s="14" customFormat="1">
      <c r="A239" s="14"/>
      <c r="B239" s="245"/>
      <c r="C239" s="246"/>
      <c r="D239" s="236" t="s">
        <v>155</v>
      </c>
      <c r="E239" s="247" t="s">
        <v>1</v>
      </c>
      <c r="F239" s="248" t="s">
        <v>288</v>
      </c>
      <c r="G239" s="246"/>
      <c r="H239" s="249">
        <v>24.236999999999998</v>
      </c>
      <c r="I239" s="250"/>
      <c r="J239" s="246"/>
      <c r="K239" s="246"/>
      <c r="L239" s="251"/>
      <c r="M239" s="252"/>
      <c r="N239" s="253"/>
      <c r="O239" s="253"/>
      <c r="P239" s="253"/>
      <c r="Q239" s="253"/>
      <c r="R239" s="253"/>
      <c r="S239" s="253"/>
      <c r="T239" s="25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5" t="s">
        <v>155</v>
      </c>
      <c r="AU239" s="255" t="s">
        <v>83</v>
      </c>
      <c r="AV239" s="14" t="s">
        <v>83</v>
      </c>
      <c r="AW239" s="14" t="s">
        <v>30</v>
      </c>
      <c r="AX239" s="14" t="s">
        <v>73</v>
      </c>
      <c r="AY239" s="255" t="s">
        <v>139</v>
      </c>
    </row>
    <row r="240" s="14" customFormat="1">
      <c r="A240" s="14"/>
      <c r="B240" s="245"/>
      <c r="C240" s="246"/>
      <c r="D240" s="236" t="s">
        <v>155</v>
      </c>
      <c r="E240" s="247" t="s">
        <v>1</v>
      </c>
      <c r="F240" s="248" t="s">
        <v>289</v>
      </c>
      <c r="G240" s="246"/>
      <c r="H240" s="249">
        <v>-3.5459999999999998</v>
      </c>
      <c r="I240" s="250"/>
      <c r="J240" s="246"/>
      <c r="K240" s="246"/>
      <c r="L240" s="251"/>
      <c r="M240" s="252"/>
      <c r="N240" s="253"/>
      <c r="O240" s="253"/>
      <c r="P240" s="253"/>
      <c r="Q240" s="253"/>
      <c r="R240" s="253"/>
      <c r="S240" s="253"/>
      <c r="T240" s="25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5" t="s">
        <v>155</v>
      </c>
      <c r="AU240" s="255" t="s">
        <v>83</v>
      </c>
      <c r="AV240" s="14" t="s">
        <v>83</v>
      </c>
      <c r="AW240" s="14" t="s">
        <v>30</v>
      </c>
      <c r="AX240" s="14" t="s">
        <v>73</v>
      </c>
      <c r="AY240" s="255" t="s">
        <v>139</v>
      </c>
    </row>
    <row r="241" s="15" customFormat="1">
      <c r="A241" s="15"/>
      <c r="B241" s="256"/>
      <c r="C241" s="257"/>
      <c r="D241" s="236" t="s">
        <v>155</v>
      </c>
      <c r="E241" s="258" t="s">
        <v>1</v>
      </c>
      <c r="F241" s="259" t="s">
        <v>160</v>
      </c>
      <c r="G241" s="257"/>
      <c r="H241" s="260">
        <v>20.690999999999999</v>
      </c>
      <c r="I241" s="261"/>
      <c r="J241" s="257"/>
      <c r="K241" s="257"/>
      <c r="L241" s="262"/>
      <c r="M241" s="263"/>
      <c r="N241" s="264"/>
      <c r="O241" s="264"/>
      <c r="P241" s="264"/>
      <c r="Q241" s="264"/>
      <c r="R241" s="264"/>
      <c r="S241" s="264"/>
      <c r="T241" s="26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6" t="s">
        <v>155</v>
      </c>
      <c r="AU241" s="266" t="s">
        <v>83</v>
      </c>
      <c r="AV241" s="15" t="s">
        <v>146</v>
      </c>
      <c r="AW241" s="15" t="s">
        <v>30</v>
      </c>
      <c r="AX241" s="15" t="s">
        <v>81</v>
      </c>
      <c r="AY241" s="266" t="s">
        <v>139</v>
      </c>
    </row>
    <row r="242" s="2" customFormat="1" ht="21.75" customHeight="1">
      <c r="A242" s="38"/>
      <c r="B242" s="39"/>
      <c r="C242" s="220" t="s">
        <v>290</v>
      </c>
      <c r="D242" s="220" t="s">
        <v>142</v>
      </c>
      <c r="E242" s="221" t="s">
        <v>291</v>
      </c>
      <c r="F242" s="222" t="s">
        <v>292</v>
      </c>
      <c r="G242" s="223" t="s">
        <v>145</v>
      </c>
      <c r="H242" s="224">
        <v>2</v>
      </c>
      <c r="I242" s="225"/>
      <c r="J242" s="226">
        <f>ROUND(I242*H242,2)</f>
        <v>0</v>
      </c>
      <c r="K242" s="227"/>
      <c r="L242" s="44"/>
      <c r="M242" s="228" t="s">
        <v>1</v>
      </c>
      <c r="N242" s="229" t="s">
        <v>38</v>
      </c>
      <c r="O242" s="91"/>
      <c r="P242" s="230">
        <f>O242*H242</f>
        <v>0</v>
      </c>
      <c r="Q242" s="230">
        <v>0.00022000000000000001</v>
      </c>
      <c r="R242" s="230">
        <f>Q242*H242</f>
        <v>0.00044000000000000002</v>
      </c>
      <c r="S242" s="230">
        <v>0</v>
      </c>
      <c r="T242" s="231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2" t="s">
        <v>238</v>
      </c>
      <c r="AT242" s="232" t="s">
        <v>142</v>
      </c>
      <c r="AU242" s="232" t="s">
        <v>83</v>
      </c>
      <c r="AY242" s="17" t="s">
        <v>139</v>
      </c>
      <c r="BE242" s="233">
        <f>IF(N242="základní",J242,0)</f>
        <v>0</v>
      </c>
      <c r="BF242" s="233">
        <f>IF(N242="snížená",J242,0)</f>
        <v>0</v>
      </c>
      <c r="BG242" s="233">
        <f>IF(N242="zákl. přenesená",J242,0)</f>
        <v>0</v>
      </c>
      <c r="BH242" s="233">
        <f>IF(N242="sníž. přenesená",J242,0)</f>
        <v>0</v>
      </c>
      <c r="BI242" s="233">
        <f>IF(N242="nulová",J242,0)</f>
        <v>0</v>
      </c>
      <c r="BJ242" s="17" t="s">
        <v>81</v>
      </c>
      <c r="BK242" s="233">
        <f>ROUND(I242*H242,2)</f>
        <v>0</v>
      </c>
      <c r="BL242" s="17" t="s">
        <v>238</v>
      </c>
      <c r="BM242" s="232" t="s">
        <v>293</v>
      </c>
    </row>
    <row r="243" s="2" customFormat="1" ht="33" customHeight="1">
      <c r="A243" s="38"/>
      <c r="B243" s="39"/>
      <c r="C243" s="267" t="s">
        <v>294</v>
      </c>
      <c r="D243" s="267" t="s">
        <v>295</v>
      </c>
      <c r="E243" s="268" t="s">
        <v>296</v>
      </c>
      <c r="F243" s="269" t="s">
        <v>297</v>
      </c>
      <c r="G243" s="270" t="s">
        <v>145</v>
      </c>
      <c r="H243" s="271">
        <v>2</v>
      </c>
      <c r="I243" s="272"/>
      <c r="J243" s="273">
        <f>ROUND(I243*H243,2)</f>
        <v>0</v>
      </c>
      <c r="K243" s="274"/>
      <c r="L243" s="275"/>
      <c r="M243" s="276" t="s">
        <v>1</v>
      </c>
      <c r="N243" s="277" t="s">
        <v>38</v>
      </c>
      <c r="O243" s="91"/>
      <c r="P243" s="230">
        <f>O243*H243</f>
        <v>0</v>
      </c>
      <c r="Q243" s="230">
        <v>0.01272</v>
      </c>
      <c r="R243" s="230">
        <f>Q243*H243</f>
        <v>0.025440000000000001</v>
      </c>
      <c r="S243" s="230">
        <v>0</v>
      </c>
      <c r="T243" s="231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2" t="s">
        <v>298</v>
      </c>
      <c r="AT243" s="232" t="s">
        <v>295</v>
      </c>
      <c r="AU243" s="232" t="s">
        <v>83</v>
      </c>
      <c r="AY243" s="17" t="s">
        <v>139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7" t="s">
        <v>81</v>
      </c>
      <c r="BK243" s="233">
        <f>ROUND(I243*H243,2)</f>
        <v>0</v>
      </c>
      <c r="BL243" s="17" t="s">
        <v>238</v>
      </c>
      <c r="BM243" s="232" t="s">
        <v>299</v>
      </c>
    </row>
    <row r="244" s="2" customFormat="1" ht="24.15" customHeight="1">
      <c r="A244" s="38"/>
      <c r="B244" s="39"/>
      <c r="C244" s="220" t="s">
        <v>300</v>
      </c>
      <c r="D244" s="220" t="s">
        <v>142</v>
      </c>
      <c r="E244" s="221" t="s">
        <v>301</v>
      </c>
      <c r="F244" s="222" t="s">
        <v>302</v>
      </c>
      <c r="G244" s="223" t="s">
        <v>145</v>
      </c>
      <c r="H244" s="224">
        <v>1</v>
      </c>
      <c r="I244" s="225"/>
      <c r="J244" s="226">
        <f>ROUND(I244*H244,2)</f>
        <v>0</v>
      </c>
      <c r="K244" s="227"/>
      <c r="L244" s="44"/>
      <c r="M244" s="228" t="s">
        <v>1</v>
      </c>
      <c r="N244" s="229" t="s">
        <v>38</v>
      </c>
      <c r="O244" s="91"/>
      <c r="P244" s="230">
        <f>O244*H244</f>
        <v>0</v>
      </c>
      <c r="Q244" s="230">
        <v>0.0050299999999999997</v>
      </c>
      <c r="R244" s="230">
        <f>Q244*H244</f>
        <v>0.0050299999999999997</v>
      </c>
      <c r="S244" s="230">
        <v>0</v>
      </c>
      <c r="T244" s="231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2" t="s">
        <v>238</v>
      </c>
      <c r="AT244" s="232" t="s">
        <v>142</v>
      </c>
      <c r="AU244" s="232" t="s">
        <v>83</v>
      </c>
      <c r="AY244" s="17" t="s">
        <v>139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7" t="s">
        <v>81</v>
      </c>
      <c r="BK244" s="233">
        <f>ROUND(I244*H244,2)</f>
        <v>0</v>
      </c>
      <c r="BL244" s="17" t="s">
        <v>238</v>
      </c>
      <c r="BM244" s="232" t="s">
        <v>303</v>
      </c>
    </row>
    <row r="245" s="2" customFormat="1" ht="24.15" customHeight="1">
      <c r="A245" s="38"/>
      <c r="B245" s="39"/>
      <c r="C245" s="220" t="s">
        <v>304</v>
      </c>
      <c r="D245" s="220" t="s">
        <v>142</v>
      </c>
      <c r="E245" s="221" t="s">
        <v>305</v>
      </c>
      <c r="F245" s="222" t="s">
        <v>306</v>
      </c>
      <c r="G245" s="223" t="s">
        <v>236</v>
      </c>
      <c r="H245" s="224">
        <v>0.624</v>
      </c>
      <c r="I245" s="225"/>
      <c r="J245" s="226">
        <f>ROUND(I245*H245,2)</f>
        <v>0</v>
      </c>
      <c r="K245" s="227"/>
      <c r="L245" s="44"/>
      <c r="M245" s="228" t="s">
        <v>1</v>
      </c>
      <c r="N245" s="229" t="s">
        <v>38</v>
      </c>
      <c r="O245" s="91"/>
      <c r="P245" s="230">
        <f>O245*H245</f>
        <v>0</v>
      </c>
      <c r="Q245" s="230">
        <v>0</v>
      </c>
      <c r="R245" s="230">
        <f>Q245*H245</f>
        <v>0</v>
      </c>
      <c r="S245" s="230">
        <v>0</v>
      </c>
      <c r="T245" s="231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2" t="s">
        <v>238</v>
      </c>
      <c r="AT245" s="232" t="s">
        <v>142</v>
      </c>
      <c r="AU245" s="232" t="s">
        <v>83</v>
      </c>
      <c r="AY245" s="17" t="s">
        <v>139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7" t="s">
        <v>81</v>
      </c>
      <c r="BK245" s="233">
        <f>ROUND(I245*H245,2)</f>
        <v>0</v>
      </c>
      <c r="BL245" s="17" t="s">
        <v>238</v>
      </c>
      <c r="BM245" s="232" t="s">
        <v>307</v>
      </c>
    </row>
    <row r="246" s="2" customFormat="1" ht="37.8" customHeight="1">
      <c r="A246" s="38"/>
      <c r="B246" s="39"/>
      <c r="C246" s="220" t="s">
        <v>308</v>
      </c>
      <c r="D246" s="220" t="s">
        <v>142</v>
      </c>
      <c r="E246" s="221" t="s">
        <v>309</v>
      </c>
      <c r="F246" s="222" t="s">
        <v>310</v>
      </c>
      <c r="G246" s="223" t="s">
        <v>236</v>
      </c>
      <c r="H246" s="224">
        <v>0.624</v>
      </c>
      <c r="I246" s="225"/>
      <c r="J246" s="226">
        <f>ROUND(I246*H246,2)</f>
        <v>0</v>
      </c>
      <c r="K246" s="227"/>
      <c r="L246" s="44"/>
      <c r="M246" s="228" t="s">
        <v>1</v>
      </c>
      <c r="N246" s="229" t="s">
        <v>38</v>
      </c>
      <c r="O246" s="91"/>
      <c r="P246" s="230">
        <f>O246*H246</f>
        <v>0</v>
      </c>
      <c r="Q246" s="230">
        <v>0</v>
      </c>
      <c r="R246" s="230">
        <f>Q246*H246</f>
        <v>0</v>
      </c>
      <c r="S246" s="230">
        <v>0</v>
      </c>
      <c r="T246" s="231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2" t="s">
        <v>238</v>
      </c>
      <c r="AT246" s="232" t="s">
        <v>142</v>
      </c>
      <c r="AU246" s="232" t="s">
        <v>83</v>
      </c>
      <c r="AY246" s="17" t="s">
        <v>139</v>
      </c>
      <c r="BE246" s="233">
        <f>IF(N246="základní",J246,0)</f>
        <v>0</v>
      </c>
      <c r="BF246" s="233">
        <f>IF(N246="snížená",J246,0)</f>
        <v>0</v>
      </c>
      <c r="BG246" s="233">
        <f>IF(N246="zákl. přenesená",J246,0)</f>
        <v>0</v>
      </c>
      <c r="BH246" s="233">
        <f>IF(N246="sníž. přenesená",J246,0)</f>
        <v>0</v>
      </c>
      <c r="BI246" s="233">
        <f>IF(N246="nulová",J246,0)</f>
        <v>0</v>
      </c>
      <c r="BJ246" s="17" t="s">
        <v>81</v>
      </c>
      <c r="BK246" s="233">
        <f>ROUND(I246*H246,2)</f>
        <v>0</v>
      </c>
      <c r="BL246" s="17" t="s">
        <v>238</v>
      </c>
      <c r="BM246" s="232" t="s">
        <v>311</v>
      </c>
    </row>
    <row r="247" s="12" customFormat="1" ht="22.8" customHeight="1">
      <c r="A247" s="12"/>
      <c r="B247" s="204"/>
      <c r="C247" s="205"/>
      <c r="D247" s="206" t="s">
        <v>72</v>
      </c>
      <c r="E247" s="218" t="s">
        <v>312</v>
      </c>
      <c r="F247" s="218" t="s">
        <v>313</v>
      </c>
      <c r="G247" s="205"/>
      <c r="H247" s="205"/>
      <c r="I247" s="208"/>
      <c r="J247" s="219">
        <f>BK247</f>
        <v>0</v>
      </c>
      <c r="K247" s="205"/>
      <c r="L247" s="210"/>
      <c r="M247" s="211"/>
      <c r="N247" s="212"/>
      <c r="O247" s="212"/>
      <c r="P247" s="213">
        <f>SUM(P248:P256)</f>
        <v>0</v>
      </c>
      <c r="Q247" s="212"/>
      <c r="R247" s="213">
        <f>SUM(R248:R256)</f>
        <v>0.098699999999999996</v>
      </c>
      <c r="S247" s="212"/>
      <c r="T247" s="214">
        <f>SUM(T248:T256)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5" t="s">
        <v>83</v>
      </c>
      <c r="AT247" s="216" t="s">
        <v>72</v>
      </c>
      <c r="AU247" s="216" t="s">
        <v>81</v>
      </c>
      <c r="AY247" s="215" t="s">
        <v>139</v>
      </c>
      <c r="BK247" s="217">
        <f>SUM(BK248:BK256)</f>
        <v>0</v>
      </c>
    </row>
    <row r="248" s="2" customFormat="1" ht="24.15" customHeight="1">
      <c r="A248" s="38"/>
      <c r="B248" s="39"/>
      <c r="C248" s="220" t="s">
        <v>314</v>
      </c>
      <c r="D248" s="220" t="s">
        <v>142</v>
      </c>
      <c r="E248" s="221" t="s">
        <v>315</v>
      </c>
      <c r="F248" s="222" t="s">
        <v>316</v>
      </c>
      <c r="G248" s="223" t="s">
        <v>145</v>
      </c>
      <c r="H248" s="224">
        <v>2</v>
      </c>
      <c r="I248" s="225"/>
      <c r="J248" s="226">
        <f>ROUND(I248*H248,2)</f>
        <v>0</v>
      </c>
      <c r="K248" s="227"/>
      <c r="L248" s="44"/>
      <c r="M248" s="228" t="s">
        <v>1</v>
      </c>
      <c r="N248" s="229" t="s">
        <v>38</v>
      </c>
      <c r="O248" s="91"/>
      <c r="P248" s="230">
        <f>O248*H248</f>
        <v>0</v>
      </c>
      <c r="Q248" s="230">
        <v>0</v>
      </c>
      <c r="R248" s="230">
        <f>Q248*H248</f>
        <v>0</v>
      </c>
      <c r="S248" s="230">
        <v>0</v>
      </c>
      <c r="T248" s="231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2" t="s">
        <v>238</v>
      </c>
      <c r="AT248" s="232" t="s">
        <v>142</v>
      </c>
      <c r="AU248" s="232" t="s">
        <v>83</v>
      </c>
      <c r="AY248" s="17" t="s">
        <v>139</v>
      </c>
      <c r="BE248" s="233">
        <f>IF(N248="základní",J248,0)</f>
        <v>0</v>
      </c>
      <c r="BF248" s="233">
        <f>IF(N248="snížená",J248,0)</f>
        <v>0</v>
      </c>
      <c r="BG248" s="233">
        <f>IF(N248="zákl. přenesená",J248,0)</f>
        <v>0</v>
      </c>
      <c r="BH248" s="233">
        <f>IF(N248="sníž. přenesená",J248,0)</f>
        <v>0</v>
      </c>
      <c r="BI248" s="233">
        <f>IF(N248="nulová",J248,0)</f>
        <v>0</v>
      </c>
      <c r="BJ248" s="17" t="s">
        <v>81</v>
      </c>
      <c r="BK248" s="233">
        <f>ROUND(I248*H248,2)</f>
        <v>0</v>
      </c>
      <c r="BL248" s="17" t="s">
        <v>238</v>
      </c>
      <c r="BM248" s="232" t="s">
        <v>317</v>
      </c>
    </row>
    <row r="249" s="2" customFormat="1" ht="33" customHeight="1">
      <c r="A249" s="38"/>
      <c r="B249" s="39"/>
      <c r="C249" s="267" t="s">
        <v>318</v>
      </c>
      <c r="D249" s="267" t="s">
        <v>295</v>
      </c>
      <c r="E249" s="268" t="s">
        <v>319</v>
      </c>
      <c r="F249" s="269" t="s">
        <v>320</v>
      </c>
      <c r="G249" s="270" t="s">
        <v>145</v>
      </c>
      <c r="H249" s="271">
        <v>2</v>
      </c>
      <c r="I249" s="272"/>
      <c r="J249" s="273">
        <f>ROUND(I249*H249,2)</f>
        <v>0</v>
      </c>
      <c r="K249" s="274"/>
      <c r="L249" s="275"/>
      <c r="M249" s="276" t="s">
        <v>1</v>
      </c>
      <c r="N249" s="277" t="s">
        <v>38</v>
      </c>
      <c r="O249" s="91"/>
      <c r="P249" s="230">
        <f>O249*H249</f>
        <v>0</v>
      </c>
      <c r="Q249" s="230">
        <v>0.027</v>
      </c>
      <c r="R249" s="230">
        <f>Q249*H249</f>
        <v>0.053999999999999999</v>
      </c>
      <c r="S249" s="230">
        <v>0</v>
      </c>
      <c r="T249" s="231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2" t="s">
        <v>298</v>
      </c>
      <c r="AT249" s="232" t="s">
        <v>295</v>
      </c>
      <c r="AU249" s="232" t="s">
        <v>83</v>
      </c>
      <c r="AY249" s="17" t="s">
        <v>139</v>
      </c>
      <c r="BE249" s="233">
        <f>IF(N249="základní",J249,0)</f>
        <v>0</v>
      </c>
      <c r="BF249" s="233">
        <f>IF(N249="snížená",J249,0)</f>
        <v>0</v>
      </c>
      <c r="BG249" s="233">
        <f>IF(N249="zákl. přenesená",J249,0)</f>
        <v>0</v>
      </c>
      <c r="BH249" s="233">
        <f>IF(N249="sníž. přenesená",J249,0)</f>
        <v>0</v>
      </c>
      <c r="BI249" s="233">
        <f>IF(N249="nulová",J249,0)</f>
        <v>0</v>
      </c>
      <c r="BJ249" s="17" t="s">
        <v>81</v>
      </c>
      <c r="BK249" s="233">
        <f>ROUND(I249*H249,2)</f>
        <v>0</v>
      </c>
      <c r="BL249" s="17" t="s">
        <v>238</v>
      </c>
      <c r="BM249" s="232" t="s">
        <v>321</v>
      </c>
    </row>
    <row r="250" s="2" customFormat="1" ht="24.15" customHeight="1">
      <c r="A250" s="38"/>
      <c r="B250" s="39"/>
      <c r="C250" s="220" t="s">
        <v>298</v>
      </c>
      <c r="D250" s="220" t="s">
        <v>142</v>
      </c>
      <c r="E250" s="221" t="s">
        <v>322</v>
      </c>
      <c r="F250" s="222" t="s">
        <v>323</v>
      </c>
      <c r="G250" s="223" t="s">
        <v>145</v>
      </c>
      <c r="H250" s="224">
        <v>1</v>
      </c>
      <c r="I250" s="225"/>
      <c r="J250" s="226">
        <f>ROUND(I250*H250,2)</f>
        <v>0</v>
      </c>
      <c r="K250" s="227"/>
      <c r="L250" s="44"/>
      <c r="M250" s="228" t="s">
        <v>1</v>
      </c>
      <c r="N250" s="229" t="s">
        <v>38</v>
      </c>
      <c r="O250" s="91"/>
      <c r="P250" s="230">
        <f>O250*H250</f>
        <v>0</v>
      </c>
      <c r="Q250" s="230">
        <v>0.040000000000000001</v>
      </c>
      <c r="R250" s="230">
        <f>Q250*H250</f>
        <v>0.040000000000000001</v>
      </c>
      <c r="S250" s="230">
        <v>0</v>
      </c>
      <c r="T250" s="231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2" t="s">
        <v>238</v>
      </c>
      <c r="AT250" s="232" t="s">
        <v>142</v>
      </c>
      <c r="AU250" s="232" t="s">
        <v>83</v>
      </c>
      <c r="AY250" s="17" t="s">
        <v>139</v>
      </c>
      <c r="BE250" s="233">
        <f>IF(N250="základní",J250,0)</f>
        <v>0</v>
      </c>
      <c r="BF250" s="233">
        <f>IF(N250="snížená",J250,0)</f>
        <v>0</v>
      </c>
      <c r="BG250" s="233">
        <f>IF(N250="zákl. přenesená",J250,0)</f>
        <v>0</v>
      </c>
      <c r="BH250" s="233">
        <f>IF(N250="sníž. přenesená",J250,0)</f>
        <v>0</v>
      </c>
      <c r="BI250" s="233">
        <f>IF(N250="nulová",J250,0)</f>
        <v>0</v>
      </c>
      <c r="BJ250" s="17" t="s">
        <v>81</v>
      </c>
      <c r="BK250" s="233">
        <f>ROUND(I250*H250,2)</f>
        <v>0</v>
      </c>
      <c r="BL250" s="17" t="s">
        <v>238</v>
      </c>
      <c r="BM250" s="232" t="s">
        <v>324</v>
      </c>
    </row>
    <row r="251" s="2" customFormat="1" ht="21.75" customHeight="1">
      <c r="A251" s="38"/>
      <c r="B251" s="39"/>
      <c r="C251" s="220" t="s">
        <v>325</v>
      </c>
      <c r="D251" s="220" t="s">
        <v>142</v>
      </c>
      <c r="E251" s="221" t="s">
        <v>326</v>
      </c>
      <c r="F251" s="222" t="s">
        <v>327</v>
      </c>
      <c r="G251" s="223" t="s">
        <v>145</v>
      </c>
      <c r="H251" s="224">
        <v>2</v>
      </c>
      <c r="I251" s="225"/>
      <c r="J251" s="226">
        <f>ROUND(I251*H251,2)</f>
        <v>0</v>
      </c>
      <c r="K251" s="227"/>
      <c r="L251" s="44"/>
      <c r="M251" s="228" t="s">
        <v>1</v>
      </c>
      <c r="N251" s="229" t="s">
        <v>38</v>
      </c>
      <c r="O251" s="91"/>
      <c r="P251" s="230">
        <f>O251*H251</f>
        <v>0</v>
      </c>
      <c r="Q251" s="230">
        <v>0</v>
      </c>
      <c r="R251" s="230">
        <f>Q251*H251</f>
        <v>0</v>
      </c>
      <c r="S251" s="230">
        <v>0</v>
      </c>
      <c r="T251" s="231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2" t="s">
        <v>238</v>
      </c>
      <c r="AT251" s="232" t="s">
        <v>142</v>
      </c>
      <c r="AU251" s="232" t="s">
        <v>83</v>
      </c>
      <c r="AY251" s="17" t="s">
        <v>139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7" t="s">
        <v>81</v>
      </c>
      <c r="BK251" s="233">
        <f>ROUND(I251*H251,2)</f>
        <v>0</v>
      </c>
      <c r="BL251" s="17" t="s">
        <v>238</v>
      </c>
      <c r="BM251" s="232" t="s">
        <v>328</v>
      </c>
    </row>
    <row r="252" s="2" customFormat="1" ht="24.15" customHeight="1">
      <c r="A252" s="38"/>
      <c r="B252" s="39"/>
      <c r="C252" s="267" t="s">
        <v>329</v>
      </c>
      <c r="D252" s="267" t="s">
        <v>295</v>
      </c>
      <c r="E252" s="268" t="s">
        <v>330</v>
      </c>
      <c r="F252" s="269" t="s">
        <v>331</v>
      </c>
      <c r="G252" s="270" t="s">
        <v>145</v>
      </c>
      <c r="H252" s="271">
        <v>2</v>
      </c>
      <c r="I252" s="272"/>
      <c r="J252" s="273">
        <f>ROUND(I252*H252,2)</f>
        <v>0</v>
      </c>
      <c r="K252" s="274"/>
      <c r="L252" s="275"/>
      <c r="M252" s="276" t="s">
        <v>1</v>
      </c>
      <c r="N252" s="277" t="s">
        <v>38</v>
      </c>
      <c r="O252" s="91"/>
      <c r="P252" s="230">
        <f>O252*H252</f>
        <v>0</v>
      </c>
      <c r="Q252" s="230">
        <v>0.0022000000000000001</v>
      </c>
      <c r="R252" s="230">
        <f>Q252*H252</f>
        <v>0.0044000000000000003</v>
      </c>
      <c r="S252" s="230">
        <v>0</v>
      </c>
      <c r="T252" s="231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2" t="s">
        <v>298</v>
      </c>
      <c r="AT252" s="232" t="s">
        <v>295</v>
      </c>
      <c r="AU252" s="232" t="s">
        <v>83</v>
      </c>
      <c r="AY252" s="17" t="s">
        <v>139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7" t="s">
        <v>81</v>
      </c>
      <c r="BK252" s="233">
        <f>ROUND(I252*H252,2)</f>
        <v>0</v>
      </c>
      <c r="BL252" s="17" t="s">
        <v>238</v>
      </c>
      <c r="BM252" s="232" t="s">
        <v>332</v>
      </c>
    </row>
    <row r="253" s="2" customFormat="1" ht="16.5" customHeight="1">
      <c r="A253" s="38"/>
      <c r="B253" s="39"/>
      <c r="C253" s="220" t="s">
        <v>333</v>
      </c>
      <c r="D253" s="220" t="s">
        <v>142</v>
      </c>
      <c r="E253" s="221" t="s">
        <v>334</v>
      </c>
      <c r="F253" s="222" t="s">
        <v>335</v>
      </c>
      <c r="G253" s="223" t="s">
        <v>145</v>
      </c>
      <c r="H253" s="224">
        <v>2</v>
      </c>
      <c r="I253" s="225"/>
      <c r="J253" s="226">
        <f>ROUND(I253*H253,2)</f>
        <v>0</v>
      </c>
      <c r="K253" s="227"/>
      <c r="L253" s="44"/>
      <c r="M253" s="228" t="s">
        <v>1</v>
      </c>
      <c r="N253" s="229" t="s">
        <v>38</v>
      </c>
      <c r="O253" s="91"/>
      <c r="P253" s="230">
        <f>O253*H253</f>
        <v>0</v>
      </c>
      <c r="Q253" s="230">
        <v>0</v>
      </c>
      <c r="R253" s="230">
        <f>Q253*H253</f>
        <v>0</v>
      </c>
      <c r="S253" s="230">
        <v>0</v>
      </c>
      <c r="T253" s="231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2" t="s">
        <v>238</v>
      </c>
      <c r="AT253" s="232" t="s">
        <v>142</v>
      </c>
      <c r="AU253" s="232" t="s">
        <v>83</v>
      </c>
      <c r="AY253" s="17" t="s">
        <v>139</v>
      </c>
      <c r="BE253" s="233">
        <f>IF(N253="základní",J253,0)</f>
        <v>0</v>
      </c>
      <c r="BF253" s="233">
        <f>IF(N253="snížená",J253,0)</f>
        <v>0</v>
      </c>
      <c r="BG253" s="233">
        <f>IF(N253="zákl. přenesená",J253,0)</f>
        <v>0</v>
      </c>
      <c r="BH253" s="233">
        <f>IF(N253="sníž. přenesená",J253,0)</f>
        <v>0</v>
      </c>
      <c r="BI253" s="233">
        <f>IF(N253="nulová",J253,0)</f>
        <v>0</v>
      </c>
      <c r="BJ253" s="17" t="s">
        <v>81</v>
      </c>
      <c r="BK253" s="233">
        <f>ROUND(I253*H253,2)</f>
        <v>0</v>
      </c>
      <c r="BL253" s="17" t="s">
        <v>238</v>
      </c>
      <c r="BM253" s="232" t="s">
        <v>336</v>
      </c>
    </row>
    <row r="254" s="2" customFormat="1" ht="16.5" customHeight="1">
      <c r="A254" s="38"/>
      <c r="B254" s="39"/>
      <c r="C254" s="267" t="s">
        <v>337</v>
      </c>
      <c r="D254" s="267" t="s">
        <v>295</v>
      </c>
      <c r="E254" s="268" t="s">
        <v>338</v>
      </c>
      <c r="F254" s="269" t="s">
        <v>339</v>
      </c>
      <c r="G254" s="270" t="s">
        <v>145</v>
      </c>
      <c r="H254" s="271">
        <v>2</v>
      </c>
      <c r="I254" s="272"/>
      <c r="J254" s="273">
        <f>ROUND(I254*H254,2)</f>
        <v>0</v>
      </c>
      <c r="K254" s="274"/>
      <c r="L254" s="275"/>
      <c r="M254" s="276" t="s">
        <v>1</v>
      </c>
      <c r="N254" s="277" t="s">
        <v>38</v>
      </c>
      <c r="O254" s="91"/>
      <c r="P254" s="230">
        <f>O254*H254</f>
        <v>0</v>
      </c>
      <c r="Q254" s="230">
        <v>0.00014999999999999999</v>
      </c>
      <c r="R254" s="230">
        <f>Q254*H254</f>
        <v>0.00029999999999999997</v>
      </c>
      <c r="S254" s="230">
        <v>0</v>
      </c>
      <c r="T254" s="231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2" t="s">
        <v>298</v>
      </c>
      <c r="AT254" s="232" t="s">
        <v>295</v>
      </c>
      <c r="AU254" s="232" t="s">
        <v>83</v>
      </c>
      <c r="AY254" s="17" t="s">
        <v>139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7" t="s">
        <v>81</v>
      </c>
      <c r="BK254" s="233">
        <f>ROUND(I254*H254,2)</f>
        <v>0</v>
      </c>
      <c r="BL254" s="17" t="s">
        <v>238</v>
      </c>
      <c r="BM254" s="232" t="s">
        <v>340</v>
      </c>
    </row>
    <row r="255" s="2" customFormat="1" ht="24.15" customHeight="1">
      <c r="A255" s="38"/>
      <c r="B255" s="39"/>
      <c r="C255" s="220" t="s">
        <v>341</v>
      </c>
      <c r="D255" s="220" t="s">
        <v>142</v>
      </c>
      <c r="E255" s="221" t="s">
        <v>342</v>
      </c>
      <c r="F255" s="222" t="s">
        <v>343</v>
      </c>
      <c r="G255" s="223" t="s">
        <v>236</v>
      </c>
      <c r="H255" s="224">
        <v>0.099000000000000005</v>
      </c>
      <c r="I255" s="225"/>
      <c r="J255" s="226">
        <f>ROUND(I255*H255,2)</f>
        <v>0</v>
      </c>
      <c r="K255" s="227"/>
      <c r="L255" s="44"/>
      <c r="M255" s="228" t="s">
        <v>1</v>
      </c>
      <c r="N255" s="229" t="s">
        <v>38</v>
      </c>
      <c r="O255" s="91"/>
      <c r="P255" s="230">
        <f>O255*H255</f>
        <v>0</v>
      </c>
      <c r="Q255" s="230">
        <v>0</v>
      </c>
      <c r="R255" s="230">
        <f>Q255*H255</f>
        <v>0</v>
      </c>
      <c r="S255" s="230">
        <v>0</v>
      </c>
      <c r="T255" s="231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2" t="s">
        <v>238</v>
      </c>
      <c r="AT255" s="232" t="s">
        <v>142</v>
      </c>
      <c r="AU255" s="232" t="s">
        <v>83</v>
      </c>
      <c r="AY255" s="17" t="s">
        <v>139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7" t="s">
        <v>81</v>
      </c>
      <c r="BK255" s="233">
        <f>ROUND(I255*H255,2)</f>
        <v>0</v>
      </c>
      <c r="BL255" s="17" t="s">
        <v>238</v>
      </c>
      <c r="BM255" s="232" t="s">
        <v>344</v>
      </c>
    </row>
    <row r="256" s="2" customFormat="1" ht="33" customHeight="1">
      <c r="A256" s="38"/>
      <c r="B256" s="39"/>
      <c r="C256" s="220" t="s">
        <v>345</v>
      </c>
      <c r="D256" s="220" t="s">
        <v>142</v>
      </c>
      <c r="E256" s="221" t="s">
        <v>346</v>
      </c>
      <c r="F256" s="222" t="s">
        <v>347</v>
      </c>
      <c r="G256" s="223" t="s">
        <v>236</v>
      </c>
      <c r="H256" s="224">
        <v>0.099000000000000005</v>
      </c>
      <c r="I256" s="225"/>
      <c r="J256" s="226">
        <f>ROUND(I256*H256,2)</f>
        <v>0</v>
      </c>
      <c r="K256" s="227"/>
      <c r="L256" s="44"/>
      <c r="M256" s="228" t="s">
        <v>1</v>
      </c>
      <c r="N256" s="229" t="s">
        <v>38</v>
      </c>
      <c r="O256" s="91"/>
      <c r="P256" s="230">
        <f>O256*H256</f>
        <v>0</v>
      </c>
      <c r="Q256" s="230">
        <v>0</v>
      </c>
      <c r="R256" s="230">
        <f>Q256*H256</f>
        <v>0</v>
      </c>
      <c r="S256" s="230">
        <v>0</v>
      </c>
      <c r="T256" s="231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2" t="s">
        <v>238</v>
      </c>
      <c r="AT256" s="232" t="s">
        <v>142</v>
      </c>
      <c r="AU256" s="232" t="s">
        <v>83</v>
      </c>
      <c r="AY256" s="17" t="s">
        <v>139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7" t="s">
        <v>81</v>
      </c>
      <c r="BK256" s="233">
        <f>ROUND(I256*H256,2)</f>
        <v>0</v>
      </c>
      <c r="BL256" s="17" t="s">
        <v>238</v>
      </c>
      <c r="BM256" s="232" t="s">
        <v>348</v>
      </c>
    </row>
    <row r="257" s="12" customFormat="1" ht="22.8" customHeight="1">
      <c r="A257" s="12"/>
      <c r="B257" s="204"/>
      <c r="C257" s="205"/>
      <c r="D257" s="206" t="s">
        <v>72</v>
      </c>
      <c r="E257" s="218" t="s">
        <v>349</v>
      </c>
      <c r="F257" s="218" t="s">
        <v>350</v>
      </c>
      <c r="G257" s="205"/>
      <c r="H257" s="205"/>
      <c r="I257" s="208"/>
      <c r="J257" s="219">
        <f>BK257</f>
        <v>0</v>
      </c>
      <c r="K257" s="205"/>
      <c r="L257" s="210"/>
      <c r="M257" s="211"/>
      <c r="N257" s="212"/>
      <c r="O257" s="212"/>
      <c r="P257" s="213">
        <f>SUM(P258:P266)</f>
        <v>0</v>
      </c>
      <c r="Q257" s="212"/>
      <c r="R257" s="213">
        <f>SUM(R258:R266)</f>
        <v>1.8747518999999999</v>
      </c>
      <c r="S257" s="212"/>
      <c r="T257" s="214">
        <f>SUM(T258:T266)</f>
        <v>2.1438000000000002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5" t="s">
        <v>83</v>
      </c>
      <c r="AT257" s="216" t="s">
        <v>72</v>
      </c>
      <c r="AU257" s="216" t="s">
        <v>81</v>
      </c>
      <c r="AY257" s="215" t="s">
        <v>139</v>
      </c>
      <c r="BK257" s="217">
        <f>SUM(BK258:BK266)</f>
        <v>0</v>
      </c>
    </row>
    <row r="258" s="2" customFormat="1" ht="16.5" customHeight="1">
      <c r="A258" s="38"/>
      <c r="B258" s="39"/>
      <c r="C258" s="220" t="s">
        <v>351</v>
      </c>
      <c r="D258" s="220" t="s">
        <v>142</v>
      </c>
      <c r="E258" s="221" t="s">
        <v>352</v>
      </c>
      <c r="F258" s="222" t="s">
        <v>353</v>
      </c>
      <c r="G258" s="223" t="s">
        <v>163</v>
      </c>
      <c r="H258" s="224">
        <v>107.19</v>
      </c>
      <c r="I258" s="225"/>
      <c r="J258" s="226">
        <f>ROUND(I258*H258,2)</f>
        <v>0</v>
      </c>
      <c r="K258" s="227"/>
      <c r="L258" s="44"/>
      <c r="M258" s="228" t="s">
        <v>1</v>
      </c>
      <c r="N258" s="229" t="s">
        <v>38</v>
      </c>
      <c r="O258" s="91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2" t="s">
        <v>238</v>
      </c>
      <c r="AT258" s="232" t="s">
        <v>142</v>
      </c>
      <c r="AU258" s="232" t="s">
        <v>83</v>
      </c>
      <c r="AY258" s="17" t="s">
        <v>139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7" t="s">
        <v>81</v>
      </c>
      <c r="BK258" s="233">
        <f>ROUND(I258*H258,2)</f>
        <v>0</v>
      </c>
      <c r="BL258" s="17" t="s">
        <v>238</v>
      </c>
      <c r="BM258" s="232" t="s">
        <v>354</v>
      </c>
    </row>
    <row r="259" s="2" customFormat="1" ht="16.5" customHeight="1">
      <c r="A259" s="38"/>
      <c r="B259" s="39"/>
      <c r="C259" s="220" t="s">
        <v>355</v>
      </c>
      <c r="D259" s="220" t="s">
        <v>142</v>
      </c>
      <c r="E259" s="221" t="s">
        <v>356</v>
      </c>
      <c r="F259" s="222" t="s">
        <v>357</v>
      </c>
      <c r="G259" s="223" t="s">
        <v>163</v>
      </c>
      <c r="H259" s="224">
        <v>107.19</v>
      </c>
      <c r="I259" s="225"/>
      <c r="J259" s="226">
        <f>ROUND(I259*H259,2)</f>
        <v>0</v>
      </c>
      <c r="K259" s="227"/>
      <c r="L259" s="44"/>
      <c r="M259" s="228" t="s">
        <v>1</v>
      </c>
      <c r="N259" s="229" t="s">
        <v>38</v>
      </c>
      <c r="O259" s="91"/>
      <c r="P259" s="230">
        <f>O259*H259</f>
        <v>0</v>
      </c>
      <c r="Q259" s="230">
        <v>0</v>
      </c>
      <c r="R259" s="230">
        <f>Q259*H259</f>
        <v>0</v>
      </c>
      <c r="S259" s="230">
        <v>0</v>
      </c>
      <c r="T259" s="231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2" t="s">
        <v>238</v>
      </c>
      <c r="AT259" s="232" t="s">
        <v>142</v>
      </c>
      <c r="AU259" s="232" t="s">
        <v>83</v>
      </c>
      <c r="AY259" s="17" t="s">
        <v>139</v>
      </c>
      <c r="BE259" s="233">
        <f>IF(N259="základní",J259,0)</f>
        <v>0</v>
      </c>
      <c r="BF259" s="233">
        <f>IF(N259="snížená",J259,0)</f>
        <v>0</v>
      </c>
      <c r="BG259" s="233">
        <f>IF(N259="zákl. přenesená",J259,0)</f>
        <v>0</v>
      </c>
      <c r="BH259" s="233">
        <f>IF(N259="sníž. přenesená",J259,0)</f>
        <v>0</v>
      </c>
      <c r="BI259" s="233">
        <f>IF(N259="nulová",J259,0)</f>
        <v>0</v>
      </c>
      <c r="BJ259" s="17" t="s">
        <v>81</v>
      </c>
      <c r="BK259" s="233">
        <f>ROUND(I259*H259,2)</f>
        <v>0</v>
      </c>
      <c r="BL259" s="17" t="s">
        <v>238</v>
      </c>
      <c r="BM259" s="232" t="s">
        <v>358</v>
      </c>
    </row>
    <row r="260" s="2" customFormat="1" ht="24.15" customHeight="1">
      <c r="A260" s="38"/>
      <c r="B260" s="39"/>
      <c r="C260" s="220" t="s">
        <v>359</v>
      </c>
      <c r="D260" s="220" t="s">
        <v>142</v>
      </c>
      <c r="E260" s="221" t="s">
        <v>360</v>
      </c>
      <c r="F260" s="222" t="s">
        <v>361</v>
      </c>
      <c r="G260" s="223" t="s">
        <v>163</v>
      </c>
      <c r="H260" s="224">
        <v>107.19</v>
      </c>
      <c r="I260" s="225"/>
      <c r="J260" s="226">
        <f>ROUND(I260*H260,2)</f>
        <v>0</v>
      </c>
      <c r="K260" s="227"/>
      <c r="L260" s="44"/>
      <c r="M260" s="228" t="s">
        <v>1</v>
      </c>
      <c r="N260" s="229" t="s">
        <v>38</v>
      </c>
      <c r="O260" s="91"/>
      <c r="P260" s="230">
        <f>O260*H260</f>
        <v>0</v>
      </c>
      <c r="Q260" s="230">
        <v>3.0000000000000001E-05</v>
      </c>
      <c r="R260" s="230">
        <f>Q260*H260</f>
        <v>0.0032157000000000002</v>
      </c>
      <c r="S260" s="230">
        <v>0</v>
      </c>
      <c r="T260" s="231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2" t="s">
        <v>238</v>
      </c>
      <c r="AT260" s="232" t="s">
        <v>142</v>
      </c>
      <c r="AU260" s="232" t="s">
        <v>83</v>
      </c>
      <c r="AY260" s="17" t="s">
        <v>139</v>
      </c>
      <c r="BE260" s="233">
        <f>IF(N260="základní",J260,0)</f>
        <v>0</v>
      </c>
      <c r="BF260" s="233">
        <f>IF(N260="snížená",J260,0)</f>
        <v>0</v>
      </c>
      <c r="BG260" s="233">
        <f>IF(N260="zákl. přenesená",J260,0)</f>
        <v>0</v>
      </c>
      <c r="BH260" s="233">
        <f>IF(N260="sníž. přenesená",J260,0)</f>
        <v>0</v>
      </c>
      <c r="BI260" s="233">
        <f>IF(N260="nulová",J260,0)</f>
        <v>0</v>
      </c>
      <c r="BJ260" s="17" t="s">
        <v>81</v>
      </c>
      <c r="BK260" s="233">
        <f>ROUND(I260*H260,2)</f>
        <v>0</v>
      </c>
      <c r="BL260" s="17" t="s">
        <v>238</v>
      </c>
      <c r="BM260" s="232" t="s">
        <v>362</v>
      </c>
    </row>
    <row r="261" s="2" customFormat="1" ht="24.15" customHeight="1">
      <c r="A261" s="38"/>
      <c r="B261" s="39"/>
      <c r="C261" s="220" t="s">
        <v>363</v>
      </c>
      <c r="D261" s="220" t="s">
        <v>142</v>
      </c>
      <c r="E261" s="221" t="s">
        <v>364</v>
      </c>
      <c r="F261" s="222" t="s">
        <v>365</v>
      </c>
      <c r="G261" s="223" t="s">
        <v>163</v>
      </c>
      <c r="H261" s="224">
        <v>107.19</v>
      </c>
      <c r="I261" s="225"/>
      <c r="J261" s="226">
        <f>ROUND(I261*H261,2)</f>
        <v>0</v>
      </c>
      <c r="K261" s="227"/>
      <c r="L261" s="44"/>
      <c r="M261" s="228" t="s">
        <v>1</v>
      </c>
      <c r="N261" s="229" t="s">
        <v>38</v>
      </c>
      <c r="O261" s="91"/>
      <c r="P261" s="230">
        <f>O261*H261</f>
        <v>0</v>
      </c>
      <c r="Q261" s="230">
        <v>0</v>
      </c>
      <c r="R261" s="230">
        <f>Q261*H261</f>
        <v>0</v>
      </c>
      <c r="S261" s="230">
        <v>0.02</v>
      </c>
      <c r="T261" s="231">
        <f>S261*H261</f>
        <v>2.1438000000000002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2" t="s">
        <v>238</v>
      </c>
      <c r="AT261" s="232" t="s">
        <v>142</v>
      </c>
      <c r="AU261" s="232" t="s">
        <v>83</v>
      </c>
      <c r="AY261" s="17" t="s">
        <v>139</v>
      </c>
      <c r="BE261" s="233">
        <f>IF(N261="základní",J261,0)</f>
        <v>0</v>
      </c>
      <c r="BF261" s="233">
        <f>IF(N261="snížená",J261,0)</f>
        <v>0</v>
      </c>
      <c r="BG261" s="233">
        <f>IF(N261="zákl. přenesená",J261,0)</f>
        <v>0</v>
      </c>
      <c r="BH261" s="233">
        <f>IF(N261="sníž. přenesená",J261,0)</f>
        <v>0</v>
      </c>
      <c r="BI261" s="233">
        <f>IF(N261="nulová",J261,0)</f>
        <v>0</v>
      </c>
      <c r="BJ261" s="17" t="s">
        <v>81</v>
      </c>
      <c r="BK261" s="233">
        <f>ROUND(I261*H261,2)</f>
        <v>0</v>
      </c>
      <c r="BL261" s="17" t="s">
        <v>238</v>
      </c>
      <c r="BM261" s="232" t="s">
        <v>366</v>
      </c>
    </row>
    <row r="262" s="2" customFormat="1" ht="24.15" customHeight="1">
      <c r="A262" s="38"/>
      <c r="B262" s="39"/>
      <c r="C262" s="220" t="s">
        <v>367</v>
      </c>
      <c r="D262" s="220" t="s">
        <v>142</v>
      </c>
      <c r="E262" s="221" t="s">
        <v>368</v>
      </c>
      <c r="F262" s="222" t="s">
        <v>369</v>
      </c>
      <c r="G262" s="223" t="s">
        <v>163</v>
      </c>
      <c r="H262" s="224">
        <v>107.19</v>
      </c>
      <c r="I262" s="225"/>
      <c r="J262" s="226">
        <f>ROUND(I262*H262,2)</f>
        <v>0</v>
      </c>
      <c r="K262" s="227"/>
      <c r="L262" s="44"/>
      <c r="M262" s="228" t="s">
        <v>1</v>
      </c>
      <c r="N262" s="229" t="s">
        <v>38</v>
      </c>
      <c r="O262" s="91"/>
      <c r="P262" s="230">
        <f>O262*H262</f>
        <v>0</v>
      </c>
      <c r="Q262" s="230">
        <v>0.01098</v>
      </c>
      <c r="R262" s="230">
        <f>Q262*H262</f>
        <v>1.1769461999999999</v>
      </c>
      <c r="S262" s="230">
        <v>0</v>
      </c>
      <c r="T262" s="231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2" t="s">
        <v>238</v>
      </c>
      <c r="AT262" s="232" t="s">
        <v>142</v>
      </c>
      <c r="AU262" s="232" t="s">
        <v>83</v>
      </c>
      <c r="AY262" s="17" t="s">
        <v>139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7" t="s">
        <v>81</v>
      </c>
      <c r="BK262" s="233">
        <f>ROUND(I262*H262,2)</f>
        <v>0</v>
      </c>
      <c r="BL262" s="17" t="s">
        <v>238</v>
      </c>
      <c r="BM262" s="232" t="s">
        <v>370</v>
      </c>
    </row>
    <row r="263" s="2" customFormat="1" ht="16.5" customHeight="1">
      <c r="A263" s="38"/>
      <c r="B263" s="39"/>
      <c r="C263" s="267" t="s">
        <v>371</v>
      </c>
      <c r="D263" s="267" t="s">
        <v>295</v>
      </c>
      <c r="E263" s="268" t="s">
        <v>372</v>
      </c>
      <c r="F263" s="269" t="s">
        <v>373</v>
      </c>
      <c r="G263" s="270" t="s">
        <v>163</v>
      </c>
      <c r="H263" s="271">
        <v>115.765</v>
      </c>
      <c r="I263" s="272"/>
      <c r="J263" s="273">
        <f>ROUND(I263*H263,2)</f>
        <v>0</v>
      </c>
      <c r="K263" s="274"/>
      <c r="L263" s="275"/>
      <c r="M263" s="276" t="s">
        <v>1</v>
      </c>
      <c r="N263" s="277" t="s">
        <v>38</v>
      </c>
      <c r="O263" s="91"/>
      <c r="P263" s="230">
        <f>O263*H263</f>
        <v>0</v>
      </c>
      <c r="Q263" s="230">
        <v>0.0060000000000000001</v>
      </c>
      <c r="R263" s="230">
        <f>Q263*H263</f>
        <v>0.69459000000000004</v>
      </c>
      <c r="S263" s="230">
        <v>0</v>
      </c>
      <c r="T263" s="231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2" t="s">
        <v>298</v>
      </c>
      <c r="AT263" s="232" t="s">
        <v>295</v>
      </c>
      <c r="AU263" s="232" t="s">
        <v>83</v>
      </c>
      <c r="AY263" s="17" t="s">
        <v>139</v>
      </c>
      <c r="BE263" s="233">
        <f>IF(N263="základní",J263,0)</f>
        <v>0</v>
      </c>
      <c r="BF263" s="233">
        <f>IF(N263="snížená",J263,0)</f>
        <v>0</v>
      </c>
      <c r="BG263" s="233">
        <f>IF(N263="zákl. přenesená",J263,0)</f>
        <v>0</v>
      </c>
      <c r="BH263" s="233">
        <f>IF(N263="sníž. přenesená",J263,0)</f>
        <v>0</v>
      </c>
      <c r="BI263" s="233">
        <f>IF(N263="nulová",J263,0)</f>
        <v>0</v>
      </c>
      <c r="BJ263" s="17" t="s">
        <v>81</v>
      </c>
      <c r="BK263" s="233">
        <f>ROUND(I263*H263,2)</f>
        <v>0</v>
      </c>
      <c r="BL263" s="17" t="s">
        <v>238</v>
      </c>
      <c r="BM263" s="232" t="s">
        <v>374</v>
      </c>
    </row>
    <row r="264" s="14" customFormat="1">
      <c r="A264" s="14"/>
      <c r="B264" s="245"/>
      <c r="C264" s="246"/>
      <c r="D264" s="236" t="s">
        <v>155</v>
      </c>
      <c r="E264" s="246"/>
      <c r="F264" s="248" t="s">
        <v>375</v>
      </c>
      <c r="G264" s="246"/>
      <c r="H264" s="249">
        <v>115.765</v>
      </c>
      <c r="I264" s="250"/>
      <c r="J264" s="246"/>
      <c r="K264" s="246"/>
      <c r="L264" s="251"/>
      <c r="M264" s="252"/>
      <c r="N264" s="253"/>
      <c r="O264" s="253"/>
      <c r="P264" s="253"/>
      <c r="Q264" s="253"/>
      <c r="R264" s="253"/>
      <c r="S264" s="253"/>
      <c r="T264" s="25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5" t="s">
        <v>155</v>
      </c>
      <c r="AU264" s="255" t="s">
        <v>83</v>
      </c>
      <c r="AV264" s="14" t="s">
        <v>83</v>
      </c>
      <c r="AW264" s="14" t="s">
        <v>4</v>
      </c>
      <c r="AX264" s="14" t="s">
        <v>81</v>
      </c>
      <c r="AY264" s="255" t="s">
        <v>139</v>
      </c>
    </row>
    <row r="265" s="2" customFormat="1" ht="24.15" customHeight="1">
      <c r="A265" s="38"/>
      <c r="B265" s="39"/>
      <c r="C265" s="220" t="s">
        <v>376</v>
      </c>
      <c r="D265" s="220" t="s">
        <v>142</v>
      </c>
      <c r="E265" s="221" t="s">
        <v>377</v>
      </c>
      <c r="F265" s="222" t="s">
        <v>378</v>
      </c>
      <c r="G265" s="223" t="s">
        <v>236</v>
      </c>
      <c r="H265" s="224">
        <v>1.875</v>
      </c>
      <c r="I265" s="225"/>
      <c r="J265" s="226">
        <f>ROUND(I265*H265,2)</f>
        <v>0</v>
      </c>
      <c r="K265" s="227"/>
      <c r="L265" s="44"/>
      <c r="M265" s="228" t="s">
        <v>1</v>
      </c>
      <c r="N265" s="229" t="s">
        <v>38</v>
      </c>
      <c r="O265" s="91"/>
      <c r="P265" s="230">
        <f>O265*H265</f>
        <v>0</v>
      </c>
      <c r="Q265" s="230">
        <v>0</v>
      </c>
      <c r="R265" s="230">
        <f>Q265*H265</f>
        <v>0</v>
      </c>
      <c r="S265" s="230">
        <v>0</v>
      </c>
      <c r="T265" s="231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2" t="s">
        <v>238</v>
      </c>
      <c r="AT265" s="232" t="s">
        <v>142</v>
      </c>
      <c r="AU265" s="232" t="s">
        <v>83</v>
      </c>
      <c r="AY265" s="17" t="s">
        <v>139</v>
      </c>
      <c r="BE265" s="233">
        <f>IF(N265="základní",J265,0)</f>
        <v>0</v>
      </c>
      <c r="BF265" s="233">
        <f>IF(N265="snížená",J265,0)</f>
        <v>0</v>
      </c>
      <c r="BG265" s="233">
        <f>IF(N265="zákl. přenesená",J265,0)</f>
        <v>0</v>
      </c>
      <c r="BH265" s="233">
        <f>IF(N265="sníž. přenesená",J265,0)</f>
        <v>0</v>
      </c>
      <c r="BI265" s="233">
        <f>IF(N265="nulová",J265,0)</f>
        <v>0</v>
      </c>
      <c r="BJ265" s="17" t="s">
        <v>81</v>
      </c>
      <c r="BK265" s="233">
        <f>ROUND(I265*H265,2)</f>
        <v>0</v>
      </c>
      <c r="BL265" s="17" t="s">
        <v>238</v>
      </c>
      <c r="BM265" s="232" t="s">
        <v>379</v>
      </c>
    </row>
    <row r="266" s="2" customFormat="1" ht="33" customHeight="1">
      <c r="A266" s="38"/>
      <c r="B266" s="39"/>
      <c r="C266" s="220" t="s">
        <v>380</v>
      </c>
      <c r="D266" s="220" t="s">
        <v>142</v>
      </c>
      <c r="E266" s="221" t="s">
        <v>381</v>
      </c>
      <c r="F266" s="222" t="s">
        <v>382</v>
      </c>
      <c r="G266" s="223" t="s">
        <v>236</v>
      </c>
      <c r="H266" s="224">
        <v>1.875</v>
      </c>
      <c r="I266" s="225"/>
      <c r="J266" s="226">
        <f>ROUND(I266*H266,2)</f>
        <v>0</v>
      </c>
      <c r="K266" s="227"/>
      <c r="L266" s="44"/>
      <c r="M266" s="228" t="s">
        <v>1</v>
      </c>
      <c r="N266" s="229" t="s">
        <v>38</v>
      </c>
      <c r="O266" s="91"/>
      <c r="P266" s="230">
        <f>O266*H266</f>
        <v>0</v>
      </c>
      <c r="Q266" s="230">
        <v>0</v>
      </c>
      <c r="R266" s="230">
        <f>Q266*H266</f>
        <v>0</v>
      </c>
      <c r="S266" s="230">
        <v>0</v>
      </c>
      <c r="T266" s="231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2" t="s">
        <v>238</v>
      </c>
      <c r="AT266" s="232" t="s">
        <v>142</v>
      </c>
      <c r="AU266" s="232" t="s">
        <v>83</v>
      </c>
      <c r="AY266" s="17" t="s">
        <v>139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7" t="s">
        <v>81</v>
      </c>
      <c r="BK266" s="233">
        <f>ROUND(I266*H266,2)</f>
        <v>0</v>
      </c>
      <c r="BL266" s="17" t="s">
        <v>238</v>
      </c>
      <c r="BM266" s="232" t="s">
        <v>383</v>
      </c>
    </row>
    <row r="267" s="12" customFormat="1" ht="22.8" customHeight="1">
      <c r="A267" s="12"/>
      <c r="B267" s="204"/>
      <c r="C267" s="205"/>
      <c r="D267" s="206" t="s">
        <v>72</v>
      </c>
      <c r="E267" s="218" t="s">
        <v>384</v>
      </c>
      <c r="F267" s="218" t="s">
        <v>385</v>
      </c>
      <c r="G267" s="205"/>
      <c r="H267" s="205"/>
      <c r="I267" s="208"/>
      <c r="J267" s="219">
        <f>BK267</f>
        <v>0</v>
      </c>
      <c r="K267" s="205"/>
      <c r="L267" s="210"/>
      <c r="M267" s="211"/>
      <c r="N267" s="212"/>
      <c r="O267" s="212"/>
      <c r="P267" s="213">
        <f>SUM(P268:P272)</f>
        <v>0</v>
      </c>
      <c r="Q267" s="212"/>
      <c r="R267" s="213">
        <f>SUM(R268:R272)</f>
        <v>0.027479819999999999</v>
      </c>
      <c r="S267" s="212"/>
      <c r="T267" s="214">
        <f>SUM(T268:T272)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5" t="s">
        <v>83</v>
      </c>
      <c r="AT267" s="216" t="s">
        <v>72</v>
      </c>
      <c r="AU267" s="216" t="s">
        <v>81</v>
      </c>
      <c r="AY267" s="215" t="s">
        <v>139</v>
      </c>
      <c r="BK267" s="217">
        <f>SUM(BK268:BK272)</f>
        <v>0</v>
      </c>
    </row>
    <row r="268" s="2" customFormat="1" ht="24.15" customHeight="1">
      <c r="A268" s="38"/>
      <c r="B268" s="39"/>
      <c r="C268" s="220" t="s">
        <v>386</v>
      </c>
      <c r="D268" s="220" t="s">
        <v>142</v>
      </c>
      <c r="E268" s="221" t="s">
        <v>387</v>
      </c>
      <c r="F268" s="222" t="s">
        <v>388</v>
      </c>
      <c r="G268" s="223" t="s">
        <v>163</v>
      </c>
      <c r="H268" s="224">
        <v>53.881999999999998</v>
      </c>
      <c r="I268" s="225"/>
      <c r="J268" s="226">
        <f>ROUND(I268*H268,2)</f>
        <v>0</v>
      </c>
      <c r="K268" s="227"/>
      <c r="L268" s="44"/>
      <c r="M268" s="228" t="s">
        <v>1</v>
      </c>
      <c r="N268" s="229" t="s">
        <v>38</v>
      </c>
      <c r="O268" s="91"/>
      <c r="P268" s="230">
        <f>O268*H268</f>
        <v>0</v>
      </c>
      <c r="Q268" s="230">
        <v>0.00021000000000000001</v>
      </c>
      <c r="R268" s="230">
        <f>Q268*H268</f>
        <v>0.011315220000000001</v>
      </c>
      <c r="S268" s="230">
        <v>0</v>
      </c>
      <c r="T268" s="231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2" t="s">
        <v>238</v>
      </c>
      <c r="AT268" s="232" t="s">
        <v>142</v>
      </c>
      <c r="AU268" s="232" t="s">
        <v>83</v>
      </c>
      <c r="AY268" s="17" t="s">
        <v>139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7" t="s">
        <v>81</v>
      </c>
      <c r="BK268" s="233">
        <f>ROUND(I268*H268,2)</f>
        <v>0</v>
      </c>
      <c r="BL268" s="17" t="s">
        <v>238</v>
      </c>
      <c r="BM268" s="232" t="s">
        <v>389</v>
      </c>
    </row>
    <row r="269" s="14" customFormat="1">
      <c r="A269" s="14"/>
      <c r="B269" s="245"/>
      <c r="C269" s="246"/>
      <c r="D269" s="236" t="s">
        <v>155</v>
      </c>
      <c r="E269" s="247" t="s">
        <v>1</v>
      </c>
      <c r="F269" s="248" t="s">
        <v>390</v>
      </c>
      <c r="G269" s="246"/>
      <c r="H269" s="249">
        <v>41.381999999999998</v>
      </c>
      <c r="I269" s="250"/>
      <c r="J269" s="246"/>
      <c r="K269" s="246"/>
      <c r="L269" s="251"/>
      <c r="M269" s="252"/>
      <c r="N269" s="253"/>
      <c r="O269" s="253"/>
      <c r="P269" s="253"/>
      <c r="Q269" s="253"/>
      <c r="R269" s="253"/>
      <c r="S269" s="253"/>
      <c r="T269" s="25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5" t="s">
        <v>155</v>
      </c>
      <c r="AU269" s="255" t="s">
        <v>83</v>
      </c>
      <c r="AV269" s="14" t="s">
        <v>83</v>
      </c>
      <c r="AW269" s="14" t="s">
        <v>30</v>
      </c>
      <c r="AX269" s="14" t="s">
        <v>73</v>
      </c>
      <c r="AY269" s="255" t="s">
        <v>139</v>
      </c>
    </row>
    <row r="270" s="14" customFormat="1">
      <c r="A270" s="14"/>
      <c r="B270" s="245"/>
      <c r="C270" s="246"/>
      <c r="D270" s="236" t="s">
        <v>155</v>
      </c>
      <c r="E270" s="247" t="s">
        <v>1</v>
      </c>
      <c r="F270" s="248" t="s">
        <v>391</v>
      </c>
      <c r="G270" s="246"/>
      <c r="H270" s="249">
        <v>12.5</v>
      </c>
      <c r="I270" s="250"/>
      <c r="J270" s="246"/>
      <c r="K270" s="246"/>
      <c r="L270" s="251"/>
      <c r="M270" s="252"/>
      <c r="N270" s="253"/>
      <c r="O270" s="253"/>
      <c r="P270" s="253"/>
      <c r="Q270" s="253"/>
      <c r="R270" s="253"/>
      <c r="S270" s="253"/>
      <c r="T270" s="25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5" t="s">
        <v>155</v>
      </c>
      <c r="AU270" s="255" t="s">
        <v>83</v>
      </c>
      <c r="AV270" s="14" t="s">
        <v>83</v>
      </c>
      <c r="AW270" s="14" t="s">
        <v>30</v>
      </c>
      <c r="AX270" s="14" t="s">
        <v>73</v>
      </c>
      <c r="AY270" s="255" t="s">
        <v>139</v>
      </c>
    </row>
    <row r="271" s="15" customFormat="1">
      <c r="A271" s="15"/>
      <c r="B271" s="256"/>
      <c r="C271" s="257"/>
      <c r="D271" s="236" t="s">
        <v>155</v>
      </c>
      <c r="E271" s="258" t="s">
        <v>1</v>
      </c>
      <c r="F271" s="259" t="s">
        <v>160</v>
      </c>
      <c r="G271" s="257"/>
      <c r="H271" s="260">
        <v>53.881999999999998</v>
      </c>
      <c r="I271" s="261"/>
      <c r="J271" s="257"/>
      <c r="K271" s="257"/>
      <c r="L271" s="262"/>
      <c r="M271" s="263"/>
      <c r="N271" s="264"/>
      <c r="O271" s="264"/>
      <c r="P271" s="264"/>
      <c r="Q271" s="264"/>
      <c r="R271" s="264"/>
      <c r="S271" s="264"/>
      <c r="T271" s="26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6" t="s">
        <v>155</v>
      </c>
      <c r="AU271" s="266" t="s">
        <v>83</v>
      </c>
      <c r="AV271" s="15" t="s">
        <v>146</v>
      </c>
      <c r="AW271" s="15" t="s">
        <v>30</v>
      </c>
      <c r="AX271" s="15" t="s">
        <v>81</v>
      </c>
      <c r="AY271" s="266" t="s">
        <v>139</v>
      </c>
    </row>
    <row r="272" s="2" customFormat="1" ht="33" customHeight="1">
      <c r="A272" s="38"/>
      <c r="B272" s="39"/>
      <c r="C272" s="220" t="s">
        <v>392</v>
      </c>
      <c r="D272" s="220" t="s">
        <v>142</v>
      </c>
      <c r="E272" s="221" t="s">
        <v>393</v>
      </c>
      <c r="F272" s="222" t="s">
        <v>394</v>
      </c>
      <c r="G272" s="223" t="s">
        <v>163</v>
      </c>
      <c r="H272" s="224">
        <v>53.881999999999998</v>
      </c>
      <c r="I272" s="225"/>
      <c r="J272" s="226">
        <f>ROUND(I272*H272,2)</f>
        <v>0</v>
      </c>
      <c r="K272" s="227"/>
      <c r="L272" s="44"/>
      <c r="M272" s="228" t="s">
        <v>1</v>
      </c>
      <c r="N272" s="229" t="s">
        <v>38</v>
      </c>
      <c r="O272" s="91"/>
      <c r="P272" s="230">
        <f>O272*H272</f>
        <v>0</v>
      </c>
      <c r="Q272" s="230">
        <v>0.00029999999999999997</v>
      </c>
      <c r="R272" s="230">
        <f>Q272*H272</f>
        <v>0.016164599999999998</v>
      </c>
      <c r="S272" s="230">
        <v>0</v>
      </c>
      <c r="T272" s="231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2" t="s">
        <v>238</v>
      </c>
      <c r="AT272" s="232" t="s">
        <v>142</v>
      </c>
      <c r="AU272" s="232" t="s">
        <v>83</v>
      </c>
      <c r="AY272" s="17" t="s">
        <v>139</v>
      </c>
      <c r="BE272" s="233">
        <f>IF(N272="základní",J272,0)</f>
        <v>0</v>
      </c>
      <c r="BF272" s="233">
        <f>IF(N272="snížená",J272,0)</f>
        <v>0</v>
      </c>
      <c r="BG272" s="233">
        <f>IF(N272="zákl. přenesená",J272,0)</f>
        <v>0</v>
      </c>
      <c r="BH272" s="233">
        <f>IF(N272="sníž. přenesená",J272,0)</f>
        <v>0</v>
      </c>
      <c r="BI272" s="233">
        <f>IF(N272="nulová",J272,0)</f>
        <v>0</v>
      </c>
      <c r="BJ272" s="17" t="s">
        <v>81</v>
      </c>
      <c r="BK272" s="233">
        <f>ROUND(I272*H272,2)</f>
        <v>0</v>
      </c>
      <c r="BL272" s="17" t="s">
        <v>238</v>
      </c>
      <c r="BM272" s="232" t="s">
        <v>395</v>
      </c>
    </row>
    <row r="273" s="12" customFormat="1" ht="25.92" customHeight="1">
      <c r="A273" s="12"/>
      <c r="B273" s="204"/>
      <c r="C273" s="205"/>
      <c r="D273" s="206" t="s">
        <v>72</v>
      </c>
      <c r="E273" s="207" t="s">
        <v>396</v>
      </c>
      <c r="F273" s="207" t="s">
        <v>397</v>
      </c>
      <c r="G273" s="205"/>
      <c r="H273" s="205"/>
      <c r="I273" s="208"/>
      <c r="J273" s="209">
        <f>BK273</f>
        <v>0</v>
      </c>
      <c r="K273" s="205"/>
      <c r="L273" s="210"/>
      <c r="M273" s="211"/>
      <c r="N273" s="212"/>
      <c r="O273" s="212"/>
      <c r="P273" s="213">
        <f>P274</f>
        <v>0</v>
      </c>
      <c r="Q273" s="212"/>
      <c r="R273" s="213">
        <f>R274</f>
        <v>0</v>
      </c>
      <c r="S273" s="212"/>
      <c r="T273" s="214">
        <f>T274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15" t="s">
        <v>146</v>
      </c>
      <c r="AT273" s="216" t="s">
        <v>72</v>
      </c>
      <c r="AU273" s="216" t="s">
        <v>73</v>
      </c>
      <c r="AY273" s="215" t="s">
        <v>139</v>
      </c>
      <c r="BK273" s="217">
        <f>BK274</f>
        <v>0</v>
      </c>
    </row>
    <row r="274" s="2" customFormat="1" ht="37.8" customHeight="1">
      <c r="A274" s="38"/>
      <c r="B274" s="39"/>
      <c r="C274" s="220" t="s">
        <v>398</v>
      </c>
      <c r="D274" s="220" t="s">
        <v>142</v>
      </c>
      <c r="E274" s="221" t="s">
        <v>399</v>
      </c>
      <c r="F274" s="222" t="s">
        <v>400</v>
      </c>
      <c r="G274" s="223" t="s">
        <v>401</v>
      </c>
      <c r="H274" s="224">
        <v>120</v>
      </c>
      <c r="I274" s="225"/>
      <c r="J274" s="226">
        <f>ROUND(I274*H274,2)</f>
        <v>0</v>
      </c>
      <c r="K274" s="227"/>
      <c r="L274" s="44"/>
      <c r="M274" s="228" t="s">
        <v>1</v>
      </c>
      <c r="N274" s="229" t="s">
        <v>38</v>
      </c>
      <c r="O274" s="91"/>
      <c r="P274" s="230">
        <f>O274*H274</f>
        <v>0</v>
      </c>
      <c r="Q274" s="230">
        <v>0</v>
      </c>
      <c r="R274" s="230">
        <f>Q274*H274</f>
        <v>0</v>
      </c>
      <c r="S274" s="230">
        <v>0</v>
      </c>
      <c r="T274" s="231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2" t="s">
        <v>402</v>
      </c>
      <c r="AT274" s="232" t="s">
        <v>142</v>
      </c>
      <c r="AU274" s="232" t="s">
        <v>81</v>
      </c>
      <c r="AY274" s="17" t="s">
        <v>139</v>
      </c>
      <c r="BE274" s="233">
        <f>IF(N274="základní",J274,0)</f>
        <v>0</v>
      </c>
      <c r="BF274" s="233">
        <f>IF(N274="snížená",J274,0)</f>
        <v>0</v>
      </c>
      <c r="BG274" s="233">
        <f>IF(N274="zákl. přenesená",J274,0)</f>
        <v>0</v>
      </c>
      <c r="BH274" s="233">
        <f>IF(N274="sníž. přenesená",J274,0)</f>
        <v>0</v>
      </c>
      <c r="BI274" s="233">
        <f>IF(N274="nulová",J274,0)</f>
        <v>0</v>
      </c>
      <c r="BJ274" s="17" t="s">
        <v>81</v>
      </c>
      <c r="BK274" s="233">
        <f>ROUND(I274*H274,2)</f>
        <v>0</v>
      </c>
      <c r="BL274" s="17" t="s">
        <v>402</v>
      </c>
      <c r="BM274" s="232" t="s">
        <v>403</v>
      </c>
    </row>
    <row r="275" s="12" customFormat="1" ht="25.92" customHeight="1">
      <c r="A275" s="12"/>
      <c r="B275" s="204"/>
      <c r="C275" s="205"/>
      <c r="D275" s="206" t="s">
        <v>72</v>
      </c>
      <c r="E275" s="207" t="s">
        <v>404</v>
      </c>
      <c r="F275" s="207" t="s">
        <v>405</v>
      </c>
      <c r="G275" s="205"/>
      <c r="H275" s="205"/>
      <c r="I275" s="208"/>
      <c r="J275" s="209">
        <f>BK275</f>
        <v>0</v>
      </c>
      <c r="K275" s="205"/>
      <c r="L275" s="210"/>
      <c r="M275" s="211"/>
      <c r="N275" s="212"/>
      <c r="O275" s="212"/>
      <c r="P275" s="213">
        <f>P276+P278+P280</f>
        <v>0</v>
      </c>
      <c r="Q275" s="212"/>
      <c r="R275" s="213">
        <f>R276+R278+R280</f>
        <v>0</v>
      </c>
      <c r="S275" s="212"/>
      <c r="T275" s="214">
        <f>T276+T278+T280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15" t="s">
        <v>167</v>
      </c>
      <c r="AT275" s="216" t="s">
        <v>72</v>
      </c>
      <c r="AU275" s="216" t="s">
        <v>73</v>
      </c>
      <c r="AY275" s="215" t="s">
        <v>139</v>
      </c>
      <c r="BK275" s="217">
        <f>BK276+BK278+BK280</f>
        <v>0</v>
      </c>
    </row>
    <row r="276" s="12" customFormat="1" ht="22.8" customHeight="1">
      <c r="A276" s="12"/>
      <c r="B276" s="204"/>
      <c r="C276" s="205"/>
      <c r="D276" s="206" t="s">
        <v>72</v>
      </c>
      <c r="E276" s="218" t="s">
        <v>406</v>
      </c>
      <c r="F276" s="218" t="s">
        <v>407</v>
      </c>
      <c r="G276" s="205"/>
      <c r="H276" s="205"/>
      <c r="I276" s="208"/>
      <c r="J276" s="219">
        <f>BK276</f>
        <v>0</v>
      </c>
      <c r="K276" s="205"/>
      <c r="L276" s="210"/>
      <c r="M276" s="211"/>
      <c r="N276" s="212"/>
      <c r="O276" s="212"/>
      <c r="P276" s="213">
        <f>P277</f>
        <v>0</v>
      </c>
      <c r="Q276" s="212"/>
      <c r="R276" s="213">
        <f>R277</f>
        <v>0</v>
      </c>
      <c r="S276" s="212"/>
      <c r="T276" s="214">
        <f>T277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5" t="s">
        <v>167</v>
      </c>
      <c r="AT276" s="216" t="s">
        <v>72</v>
      </c>
      <c r="AU276" s="216" t="s">
        <v>81</v>
      </c>
      <c r="AY276" s="215" t="s">
        <v>139</v>
      </c>
      <c r="BK276" s="217">
        <f>BK277</f>
        <v>0</v>
      </c>
    </row>
    <row r="277" s="2" customFormat="1" ht="16.5" customHeight="1">
      <c r="A277" s="38"/>
      <c r="B277" s="39"/>
      <c r="C277" s="220" t="s">
        <v>408</v>
      </c>
      <c r="D277" s="220" t="s">
        <v>142</v>
      </c>
      <c r="E277" s="221" t="s">
        <v>409</v>
      </c>
      <c r="F277" s="222" t="s">
        <v>407</v>
      </c>
      <c r="G277" s="223" t="s">
        <v>410</v>
      </c>
      <c r="H277" s="224">
        <v>1</v>
      </c>
      <c r="I277" s="225"/>
      <c r="J277" s="226">
        <f>ROUND(I277*H277,2)</f>
        <v>0</v>
      </c>
      <c r="K277" s="227"/>
      <c r="L277" s="44"/>
      <c r="M277" s="228" t="s">
        <v>1</v>
      </c>
      <c r="N277" s="229" t="s">
        <v>38</v>
      </c>
      <c r="O277" s="91"/>
      <c r="P277" s="230">
        <f>O277*H277</f>
        <v>0</v>
      </c>
      <c r="Q277" s="230">
        <v>0</v>
      </c>
      <c r="R277" s="230">
        <f>Q277*H277</f>
        <v>0</v>
      </c>
      <c r="S277" s="230">
        <v>0</v>
      </c>
      <c r="T277" s="231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2" t="s">
        <v>411</v>
      </c>
      <c r="AT277" s="232" t="s">
        <v>142</v>
      </c>
      <c r="AU277" s="232" t="s">
        <v>83</v>
      </c>
      <c r="AY277" s="17" t="s">
        <v>139</v>
      </c>
      <c r="BE277" s="233">
        <f>IF(N277="základní",J277,0)</f>
        <v>0</v>
      </c>
      <c r="BF277" s="233">
        <f>IF(N277="snížená",J277,0)</f>
        <v>0</v>
      </c>
      <c r="BG277" s="233">
        <f>IF(N277="zákl. přenesená",J277,0)</f>
        <v>0</v>
      </c>
      <c r="BH277" s="233">
        <f>IF(N277="sníž. přenesená",J277,0)</f>
        <v>0</v>
      </c>
      <c r="BI277" s="233">
        <f>IF(N277="nulová",J277,0)</f>
        <v>0</v>
      </c>
      <c r="BJ277" s="17" t="s">
        <v>81</v>
      </c>
      <c r="BK277" s="233">
        <f>ROUND(I277*H277,2)</f>
        <v>0</v>
      </c>
      <c r="BL277" s="17" t="s">
        <v>411</v>
      </c>
      <c r="BM277" s="232" t="s">
        <v>412</v>
      </c>
    </row>
    <row r="278" s="12" customFormat="1" ht="22.8" customHeight="1">
      <c r="A278" s="12"/>
      <c r="B278" s="204"/>
      <c r="C278" s="205"/>
      <c r="D278" s="206" t="s">
        <v>72</v>
      </c>
      <c r="E278" s="218" t="s">
        <v>413</v>
      </c>
      <c r="F278" s="218" t="s">
        <v>414</v>
      </c>
      <c r="G278" s="205"/>
      <c r="H278" s="205"/>
      <c r="I278" s="208"/>
      <c r="J278" s="219">
        <f>BK278</f>
        <v>0</v>
      </c>
      <c r="K278" s="205"/>
      <c r="L278" s="210"/>
      <c r="M278" s="211"/>
      <c r="N278" s="212"/>
      <c r="O278" s="212"/>
      <c r="P278" s="213">
        <f>P279</f>
        <v>0</v>
      </c>
      <c r="Q278" s="212"/>
      <c r="R278" s="213">
        <f>R279</f>
        <v>0</v>
      </c>
      <c r="S278" s="212"/>
      <c r="T278" s="214">
        <f>T279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5" t="s">
        <v>167</v>
      </c>
      <c r="AT278" s="216" t="s">
        <v>72</v>
      </c>
      <c r="AU278" s="216" t="s">
        <v>81</v>
      </c>
      <c r="AY278" s="215" t="s">
        <v>139</v>
      </c>
      <c r="BK278" s="217">
        <f>BK279</f>
        <v>0</v>
      </c>
    </row>
    <row r="279" s="2" customFormat="1" ht="16.5" customHeight="1">
      <c r="A279" s="38"/>
      <c r="B279" s="39"/>
      <c r="C279" s="220" t="s">
        <v>415</v>
      </c>
      <c r="D279" s="220" t="s">
        <v>142</v>
      </c>
      <c r="E279" s="221" t="s">
        <v>416</v>
      </c>
      <c r="F279" s="222" t="s">
        <v>414</v>
      </c>
      <c r="G279" s="223" t="s">
        <v>410</v>
      </c>
      <c r="H279" s="224">
        <v>1</v>
      </c>
      <c r="I279" s="225"/>
      <c r="J279" s="226">
        <f>ROUND(I279*H279,2)</f>
        <v>0</v>
      </c>
      <c r="K279" s="227"/>
      <c r="L279" s="44"/>
      <c r="M279" s="228" t="s">
        <v>1</v>
      </c>
      <c r="N279" s="229" t="s">
        <v>38</v>
      </c>
      <c r="O279" s="91"/>
      <c r="P279" s="230">
        <f>O279*H279</f>
        <v>0</v>
      </c>
      <c r="Q279" s="230">
        <v>0</v>
      </c>
      <c r="R279" s="230">
        <f>Q279*H279</f>
        <v>0</v>
      </c>
      <c r="S279" s="230">
        <v>0</v>
      </c>
      <c r="T279" s="231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2" t="s">
        <v>411</v>
      </c>
      <c r="AT279" s="232" t="s">
        <v>142</v>
      </c>
      <c r="AU279" s="232" t="s">
        <v>83</v>
      </c>
      <c r="AY279" s="17" t="s">
        <v>139</v>
      </c>
      <c r="BE279" s="233">
        <f>IF(N279="základní",J279,0)</f>
        <v>0</v>
      </c>
      <c r="BF279" s="233">
        <f>IF(N279="snížená",J279,0)</f>
        <v>0</v>
      </c>
      <c r="BG279" s="233">
        <f>IF(N279="zákl. přenesená",J279,0)</f>
        <v>0</v>
      </c>
      <c r="BH279" s="233">
        <f>IF(N279="sníž. přenesená",J279,0)</f>
        <v>0</v>
      </c>
      <c r="BI279" s="233">
        <f>IF(N279="nulová",J279,0)</f>
        <v>0</v>
      </c>
      <c r="BJ279" s="17" t="s">
        <v>81</v>
      </c>
      <c r="BK279" s="233">
        <f>ROUND(I279*H279,2)</f>
        <v>0</v>
      </c>
      <c r="BL279" s="17" t="s">
        <v>411</v>
      </c>
      <c r="BM279" s="232" t="s">
        <v>417</v>
      </c>
    </row>
    <row r="280" s="12" customFormat="1" ht="22.8" customHeight="1">
      <c r="A280" s="12"/>
      <c r="B280" s="204"/>
      <c r="C280" s="205"/>
      <c r="D280" s="206" t="s">
        <v>72</v>
      </c>
      <c r="E280" s="218" t="s">
        <v>418</v>
      </c>
      <c r="F280" s="218" t="s">
        <v>419</v>
      </c>
      <c r="G280" s="205"/>
      <c r="H280" s="205"/>
      <c r="I280" s="208"/>
      <c r="J280" s="219">
        <f>BK280</f>
        <v>0</v>
      </c>
      <c r="K280" s="205"/>
      <c r="L280" s="210"/>
      <c r="M280" s="211"/>
      <c r="N280" s="212"/>
      <c r="O280" s="212"/>
      <c r="P280" s="213">
        <f>P281</f>
        <v>0</v>
      </c>
      <c r="Q280" s="212"/>
      <c r="R280" s="213">
        <f>R281</f>
        <v>0</v>
      </c>
      <c r="S280" s="212"/>
      <c r="T280" s="214">
        <f>T281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15" t="s">
        <v>167</v>
      </c>
      <c r="AT280" s="216" t="s">
        <v>72</v>
      </c>
      <c r="AU280" s="216" t="s">
        <v>81</v>
      </c>
      <c r="AY280" s="215" t="s">
        <v>139</v>
      </c>
      <c r="BK280" s="217">
        <f>BK281</f>
        <v>0</v>
      </c>
    </row>
    <row r="281" s="2" customFormat="1" ht="16.5" customHeight="1">
      <c r="A281" s="38"/>
      <c r="B281" s="39"/>
      <c r="C281" s="220" t="s">
        <v>420</v>
      </c>
      <c r="D281" s="220" t="s">
        <v>142</v>
      </c>
      <c r="E281" s="221" t="s">
        <v>421</v>
      </c>
      <c r="F281" s="222" t="s">
        <v>419</v>
      </c>
      <c r="G281" s="223" t="s">
        <v>410</v>
      </c>
      <c r="H281" s="224">
        <v>1</v>
      </c>
      <c r="I281" s="225"/>
      <c r="J281" s="226">
        <f>ROUND(I281*H281,2)</f>
        <v>0</v>
      </c>
      <c r="K281" s="227"/>
      <c r="L281" s="44"/>
      <c r="M281" s="278" t="s">
        <v>1</v>
      </c>
      <c r="N281" s="279" t="s">
        <v>38</v>
      </c>
      <c r="O281" s="280"/>
      <c r="P281" s="281">
        <f>O281*H281</f>
        <v>0</v>
      </c>
      <c r="Q281" s="281">
        <v>0</v>
      </c>
      <c r="R281" s="281">
        <f>Q281*H281</f>
        <v>0</v>
      </c>
      <c r="S281" s="281">
        <v>0</v>
      </c>
      <c r="T281" s="282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2" t="s">
        <v>411</v>
      </c>
      <c r="AT281" s="232" t="s">
        <v>142</v>
      </c>
      <c r="AU281" s="232" t="s">
        <v>83</v>
      </c>
      <c r="AY281" s="17" t="s">
        <v>139</v>
      </c>
      <c r="BE281" s="233">
        <f>IF(N281="základní",J281,0)</f>
        <v>0</v>
      </c>
      <c r="BF281" s="233">
        <f>IF(N281="snížená",J281,0)</f>
        <v>0</v>
      </c>
      <c r="BG281" s="233">
        <f>IF(N281="zákl. přenesená",J281,0)</f>
        <v>0</v>
      </c>
      <c r="BH281" s="233">
        <f>IF(N281="sníž. přenesená",J281,0)</f>
        <v>0</v>
      </c>
      <c r="BI281" s="233">
        <f>IF(N281="nulová",J281,0)</f>
        <v>0</v>
      </c>
      <c r="BJ281" s="17" t="s">
        <v>81</v>
      </c>
      <c r="BK281" s="233">
        <f>ROUND(I281*H281,2)</f>
        <v>0</v>
      </c>
      <c r="BL281" s="17" t="s">
        <v>411</v>
      </c>
      <c r="BM281" s="232" t="s">
        <v>422</v>
      </c>
    </row>
    <row r="282" s="2" customFormat="1" ht="6.96" customHeight="1">
      <c r="A282" s="38"/>
      <c r="B282" s="66"/>
      <c r="C282" s="67"/>
      <c r="D282" s="67"/>
      <c r="E282" s="67"/>
      <c r="F282" s="67"/>
      <c r="G282" s="67"/>
      <c r="H282" s="67"/>
      <c r="I282" s="67"/>
      <c r="J282" s="67"/>
      <c r="K282" s="67"/>
      <c r="L282" s="44"/>
      <c r="M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</row>
  </sheetData>
  <sheetProtection sheet="1" autoFilter="0" formatColumns="0" formatRows="0" objects="1" scenarios="1" spinCount="100000" saltValue="8wO4Ko2dcxcP1ARkn+qH7ycenj9QbPaejVNMQuHBGMIFdFU+0rwyuQPmIFjH8f7WFRCpmnmx3IoUnNUdsOPFoA==" hashValue="hO+dEHfDKhT1YCIs5soRWh9d0PdZCIboeeC4kRLMhjNGlSFUnDSeQck+V0ysOBvyAUFffHcl84ci+Vuzh8MqoQ==" algorithmName="SHA-512" password="CC35"/>
  <autoFilter ref="C132:K281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83</v>
      </c>
    </row>
    <row r="4" s="1" customFormat="1" ht="24.96" customHeight="1">
      <c r="B4" s="20"/>
      <c r="D4" s="139" t="s">
        <v>94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26.25" customHeight="1">
      <c r="B7" s="20"/>
      <c r="E7" s="142" t="str">
        <f>'Rekapitulace stavby'!K6</f>
        <v>Zámek Liberec, Felberova 1-2 - Redernovo křídlo - Elektroinstalace pro kanceláře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423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26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33</v>
      </c>
      <c r="E30" s="38"/>
      <c r="F30" s="38"/>
      <c r="G30" s="38"/>
      <c r="H30" s="38"/>
      <c r="I30" s="38"/>
      <c r="J30" s="152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35</v>
      </c>
      <c r="G32" s="38"/>
      <c r="H32" s="38"/>
      <c r="I32" s="153" t="s">
        <v>34</v>
      </c>
      <c r="J32" s="153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37</v>
      </c>
      <c r="E33" s="141" t="s">
        <v>38</v>
      </c>
      <c r="F33" s="155">
        <f>ROUND((SUM(BE128:BE210)),  2)</f>
        <v>0</v>
      </c>
      <c r="G33" s="38"/>
      <c r="H33" s="38"/>
      <c r="I33" s="156">
        <v>0.20999999999999999</v>
      </c>
      <c r="J33" s="155">
        <f>ROUND(((SUM(BE128:BE210))*I33),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39</v>
      </c>
      <c r="F34" s="155">
        <f>ROUND((SUM(BF128:BF210)),  2)</f>
        <v>0</v>
      </c>
      <c r="G34" s="38"/>
      <c r="H34" s="38"/>
      <c r="I34" s="156">
        <v>0.12</v>
      </c>
      <c r="J34" s="155">
        <f>ROUND(((SUM(BF128:BF210))*I34),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40</v>
      </c>
      <c r="F35" s="155">
        <f>ROUND((SUM(BG128:BG210)),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41</v>
      </c>
      <c r="F36" s="155">
        <f>ROUND((SUM(BH128:BH210)),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42</v>
      </c>
      <c r="F37" s="155">
        <f>ROUND((SUM(BI128:BI210)),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Zámek Liberec, Felberova 1-2 - Redernovo křídlo - Elektroinstalace pro kanceláře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02 - Silnoproudá a slaboproudá instalace pro kanceláře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103</v>
      </c>
      <c r="D94" s="177"/>
      <c r="E94" s="177"/>
      <c r="F94" s="177"/>
      <c r="G94" s="177"/>
      <c r="H94" s="177"/>
      <c r="I94" s="177"/>
      <c r="J94" s="178" t="s">
        <v>104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105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80"/>
      <c r="C97" s="181"/>
      <c r="D97" s="182" t="s">
        <v>424</v>
      </c>
      <c r="E97" s="183"/>
      <c r="F97" s="183"/>
      <c r="G97" s="183"/>
      <c r="H97" s="183"/>
      <c r="I97" s="183"/>
      <c r="J97" s="184">
        <f>J129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425</v>
      </c>
      <c r="E98" s="183"/>
      <c r="F98" s="183"/>
      <c r="G98" s="183"/>
      <c r="H98" s="183"/>
      <c r="I98" s="183"/>
      <c r="J98" s="184">
        <f>J138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426</v>
      </c>
      <c r="E99" s="183"/>
      <c r="F99" s="183"/>
      <c r="G99" s="183"/>
      <c r="H99" s="183"/>
      <c r="I99" s="183"/>
      <c r="J99" s="184">
        <f>J147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427</v>
      </c>
      <c r="E100" s="183"/>
      <c r="F100" s="183"/>
      <c r="G100" s="183"/>
      <c r="H100" s="183"/>
      <c r="I100" s="183"/>
      <c r="J100" s="184">
        <f>J157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0"/>
      <c r="C101" s="181"/>
      <c r="D101" s="182" t="s">
        <v>428</v>
      </c>
      <c r="E101" s="183"/>
      <c r="F101" s="183"/>
      <c r="G101" s="183"/>
      <c r="H101" s="183"/>
      <c r="I101" s="183"/>
      <c r="J101" s="184">
        <f>J160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0"/>
      <c r="C102" s="181"/>
      <c r="D102" s="182" t="s">
        <v>429</v>
      </c>
      <c r="E102" s="183"/>
      <c r="F102" s="183"/>
      <c r="G102" s="183"/>
      <c r="H102" s="183"/>
      <c r="I102" s="183"/>
      <c r="J102" s="184">
        <f>J163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0"/>
      <c r="C103" s="181"/>
      <c r="D103" s="182" t="s">
        <v>430</v>
      </c>
      <c r="E103" s="183"/>
      <c r="F103" s="183"/>
      <c r="G103" s="183"/>
      <c r="H103" s="183"/>
      <c r="I103" s="183"/>
      <c r="J103" s="184">
        <f>J166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0"/>
      <c r="C104" s="181"/>
      <c r="D104" s="182" t="s">
        <v>431</v>
      </c>
      <c r="E104" s="183"/>
      <c r="F104" s="183"/>
      <c r="G104" s="183"/>
      <c r="H104" s="183"/>
      <c r="I104" s="183"/>
      <c r="J104" s="184">
        <f>J172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0"/>
      <c r="C105" s="181"/>
      <c r="D105" s="182" t="s">
        <v>432</v>
      </c>
      <c r="E105" s="183"/>
      <c r="F105" s="183"/>
      <c r="G105" s="183"/>
      <c r="H105" s="183"/>
      <c r="I105" s="183"/>
      <c r="J105" s="184">
        <f>J176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0"/>
      <c r="C106" s="181"/>
      <c r="D106" s="182" t="s">
        <v>433</v>
      </c>
      <c r="E106" s="183"/>
      <c r="F106" s="183"/>
      <c r="G106" s="183"/>
      <c r="H106" s="183"/>
      <c r="I106" s="183"/>
      <c r="J106" s="184">
        <f>J178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80"/>
      <c r="C107" s="181"/>
      <c r="D107" s="182" t="s">
        <v>434</v>
      </c>
      <c r="E107" s="183"/>
      <c r="F107" s="183"/>
      <c r="G107" s="183"/>
      <c r="H107" s="183"/>
      <c r="I107" s="183"/>
      <c r="J107" s="184">
        <f>J186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80"/>
      <c r="C108" s="181"/>
      <c r="D108" s="182" t="s">
        <v>435</v>
      </c>
      <c r="E108" s="183"/>
      <c r="F108" s="183"/>
      <c r="G108" s="183"/>
      <c r="H108" s="183"/>
      <c r="I108" s="183"/>
      <c r="J108" s="184">
        <f>J207</f>
        <v>0</v>
      </c>
      <c r="K108" s="181"/>
      <c r="L108" s="18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124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6.25" customHeight="1">
      <c r="A118" s="38"/>
      <c r="B118" s="39"/>
      <c r="C118" s="40"/>
      <c r="D118" s="40"/>
      <c r="E118" s="175" t="str">
        <f>E7</f>
        <v>Zámek Liberec, Felberova 1-2 - Redernovo křídlo - Elektroinstalace pro kanceláře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100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E9</f>
        <v>SO 02 - Silnoproudá a slaboproudá instalace pro kanceláře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F12</f>
        <v xml:space="preserve"> </v>
      </c>
      <c r="G122" s="40"/>
      <c r="H122" s="40"/>
      <c r="I122" s="32" t="s">
        <v>22</v>
      </c>
      <c r="J122" s="79" t="str">
        <f>IF(J12="","",J12)</f>
        <v>6. 1. 2026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E15</f>
        <v xml:space="preserve"> </v>
      </c>
      <c r="G124" s="40"/>
      <c r="H124" s="40"/>
      <c r="I124" s="32" t="s">
        <v>29</v>
      </c>
      <c r="J124" s="36" t="str">
        <f>E21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27</v>
      </c>
      <c r="D125" s="40"/>
      <c r="E125" s="40"/>
      <c r="F125" s="27" t="str">
        <f>IF(E18="","",E18)</f>
        <v>Vyplň údaj</v>
      </c>
      <c r="G125" s="40"/>
      <c r="H125" s="40"/>
      <c r="I125" s="32" t="s">
        <v>31</v>
      </c>
      <c r="J125" s="36" t="str">
        <f>E24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2"/>
      <c r="B127" s="193"/>
      <c r="C127" s="194" t="s">
        <v>125</v>
      </c>
      <c r="D127" s="195" t="s">
        <v>58</v>
      </c>
      <c r="E127" s="195" t="s">
        <v>54</v>
      </c>
      <c r="F127" s="195" t="s">
        <v>55</v>
      </c>
      <c r="G127" s="195" t="s">
        <v>126</v>
      </c>
      <c r="H127" s="195" t="s">
        <v>127</v>
      </c>
      <c r="I127" s="195" t="s">
        <v>128</v>
      </c>
      <c r="J127" s="196" t="s">
        <v>104</v>
      </c>
      <c r="K127" s="197" t="s">
        <v>129</v>
      </c>
      <c r="L127" s="198"/>
      <c r="M127" s="100" t="s">
        <v>1</v>
      </c>
      <c r="N127" s="101" t="s">
        <v>37</v>
      </c>
      <c r="O127" s="101" t="s">
        <v>130</v>
      </c>
      <c r="P127" s="101" t="s">
        <v>131</v>
      </c>
      <c r="Q127" s="101" t="s">
        <v>132</v>
      </c>
      <c r="R127" s="101" t="s">
        <v>133</v>
      </c>
      <c r="S127" s="101" t="s">
        <v>134</v>
      </c>
      <c r="T127" s="102" t="s">
        <v>135</v>
      </c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</row>
    <row r="128" s="2" customFormat="1" ht="22.8" customHeight="1">
      <c r="A128" s="38"/>
      <c r="B128" s="39"/>
      <c r="C128" s="107" t="s">
        <v>136</v>
      </c>
      <c r="D128" s="40"/>
      <c r="E128" s="40"/>
      <c r="F128" s="40"/>
      <c r="G128" s="40"/>
      <c r="H128" s="40"/>
      <c r="I128" s="40"/>
      <c r="J128" s="199">
        <f>BK128</f>
        <v>0</v>
      </c>
      <c r="K128" s="40"/>
      <c r="L128" s="44"/>
      <c r="M128" s="103"/>
      <c r="N128" s="200"/>
      <c r="O128" s="104"/>
      <c r="P128" s="201">
        <f>P129+P138+P147+P157+P160+P163+P166+P172+P176+P178+P186+P207</f>
        <v>0</v>
      </c>
      <c r="Q128" s="104"/>
      <c r="R128" s="201">
        <f>R129+R138+R147+R157+R160+R163+R166+R172+R176+R178+R186+R207</f>
        <v>0</v>
      </c>
      <c r="S128" s="104"/>
      <c r="T128" s="202">
        <f>T129+T138+T147+T157+T160+T163+T166+T172+T176+T178+T186+T207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72</v>
      </c>
      <c r="AU128" s="17" t="s">
        <v>106</v>
      </c>
      <c r="BK128" s="203">
        <f>BK129+BK138+BK147+BK157+BK160+BK163+BK166+BK172+BK176+BK178+BK186+BK207</f>
        <v>0</v>
      </c>
    </row>
    <row r="129" s="12" customFormat="1" ht="25.92" customHeight="1">
      <c r="A129" s="12"/>
      <c r="B129" s="204"/>
      <c r="C129" s="205"/>
      <c r="D129" s="206" t="s">
        <v>72</v>
      </c>
      <c r="E129" s="207" t="s">
        <v>436</v>
      </c>
      <c r="F129" s="207" t="s">
        <v>437</v>
      </c>
      <c r="G129" s="205"/>
      <c r="H129" s="205"/>
      <c r="I129" s="208"/>
      <c r="J129" s="209">
        <f>BK129</f>
        <v>0</v>
      </c>
      <c r="K129" s="205"/>
      <c r="L129" s="210"/>
      <c r="M129" s="211"/>
      <c r="N129" s="212"/>
      <c r="O129" s="212"/>
      <c r="P129" s="213">
        <f>SUM(P130:P137)</f>
        <v>0</v>
      </c>
      <c r="Q129" s="212"/>
      <c r="R129" s="213">
        <f>SUM(R130:R137)</f>
        <v>0</v>
      </c>
      <c r="S129" s="212"/>
      <c r="T129" s="214">
        <f>SUM(T130:T137)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81</v>
      </c>
      <c r="AT129" s="216" t="s">
        <v>72</v>
      </c>
      <c r="AU129" s="216" t="s">
        <v>73</v>
      </c>
      <c r="AY129" s="215" t="s">
        <v>139</v>
      </c>
      <c r="BK129" s="217">
        <f>SUM(BK130:BK137)</f>
        <v>0</v>
      </c>
    </row>
    <row r="130" s="2" customFormat="1" ht="16.5" customHeight="1">
      <c r="A130" s="38"/>
      <c r="B130" s="39"/>
      <c r="C130" s="220" t="s">
        <v>73</v>
      </c>
      <c r="D130" s="220" t="s">
        <v>142</v>
      </c>
      <c r="E130" s="221" t="s">
        <v>438</v>
      </c>
      <c r="F130" s="222" t="s">
        <v>439</v>
      </c>
      <c r="G130" s="223" t="s">
        <v>440</v>
      </c>
      <c r="H130" s="224">
        <v>1</v>
      </c>
      <c r="I130" s="225"/>
      <c r="J130" s="226">
        <f>ROUND(I130*H130,2)</f>
        <v>0</v>
      </c>
      <c r="K130" s="227"/>
      <c r="L130" s="44"/>
      <c r="M130" s="228" t="s">
        <v>1</v>
      </c>
      <c r="N130" s="229" t="s">
        <v>38</v>
      </c>
      <c r="O130" s="91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2" t="s">
        <v>146</v>
      </c>
      <c r="AT130" s="232" t="s">
        <v>142</v>
      </c>
      <c r="AU130" s="232" t="s">
        <v>81</v>
      </c>
      <c r="AY130" s="17" t="s">
        <v>139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7" t="s">
        <v>81</v>
      </c>
      <c r="BK130" s="233">
        <f>ROUND(I130*H130,2)</f>
        <v>0</v>
      </c>
      <c r="BL130" s="17" t="s">
        <v>146</v>
      </c>
      <c r="BM130" s="232" t="s">
        <v>83</v>
      </c>
    </row>
    <row r="131" s="2" customFormat="1" ht="16.5" customHeight="1">
      <c r="A131" s="38"/>
      <c r="B131" s="39"/>
      <c r="C131" s="220" t="s">
        <v>73</v>
      </c>
      <c r="D131" s="220" t="s">
        <v>142</v>
      </c>
      <c r="E131" s="221" t="s">
        <v>441</v>
      </c>
      <c r="F131" s="222" t="s">
        <v>442</v>
      </c>
      <c r="G131" s="223" t="s">
        <v>440</v>
      </c>
      <c r="H131" s="224">
        <v>2</v>
      </c>
      <c r="I131" s="225"/>
      <c r="J131" s="226">
        <f>ROUND(I131*H131,2)</f>
        <v>0</v>
      </c>
      <c r="K131" s="227"/>
      <c r="L131" s="44"/>
      <c r="M131" s="228" t="s">
        <v>1</v>
      </c>
      <c r="N131" s="229" t="s">
        <v>38</v>
      </c>
      <c r="O131" s="91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2" t="s">
        <v>146</v>
      </c>
      <c r="AT131" s="232" t="s">
        <v>142</v>
      </c>
      <c r="AU131" s="232" t="s">
        <v>81</v>
      </c>
      <c r="AY131" s="17" t="s">
        <v>139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7" t="s">
        <v>81</v>
      </c>
      <c r="BK131" s="233">
        <f>ROUND(I131*H131,2)</f>
        <v>0</v>
      </c>
      <c r="BL131" s="17" t="s">
        <v>146</v>
      </c>
      <c r="BM131" s="232" t="s">
        <v>146</v>
      </c>
    </row>
    <row r="132" s="2" customFormat="1" ht="16.5" customHeight="1">
      <c r="A132" s="38"/>
      <c r="B132" s="39"/>
      <c r="C132" s="220" t="s">
        <v>73</v>
      </c>
      <c r="D132" s="220" t="s">
        <v>142</v>
      </c>
      <c r="E132" s="221" t="s">
        <v>443</v>
      </c>
      <c r="F132" s="222" t="s">
        <v>444</v>
      </c>
      <c r="G132" s="223" t="s">
        <v>440</v>
      </c>
      <c r="H132" s="224">
        <v>1</v>
      </c>
      <c r="I132" s="225"/>
      <c r="J132" s="226">
        <f>ROUND(I132*H132,2)</f>
        <v>0</v>
      </c>
      <c r="K132" s="227"/>
      <c r="L132" s="44"/>
      <c r="M132" s="228" t="s">
        <v>1</v>
      </c>
      <c r="N132" s="229" t="s">
        <v>38</v>
      </c>
      <c r="O132" s="91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2" t="s">
        <v>146</v>
      </c>
      <c r="AT132" s="232" t="s">
        <v>142</v>
      </c>
      <c r="AU132" s="232" t="s">
        <v>81</v>
      </c>
      <c r="AY132" s="17" t="s">
        <v>139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7" t="s">
        <v>81</v>
      </c>
      <c r="BK132" s="233">
        <f>ROUND(I132*H132,2)</f>
        <v>0</v>
      </c>
      <c r="BL132" s="17" t="s">
        <v>146</v>
      </c>
      <c r="BM132" s="232" t="s">
        <v>140</v>
      </c>
    </row>
    <row r="133" s="2" customFormat="1" ht="16.5" customHeight="1">
      <c r="A133" s="38"/>
      <c r="B133" s="39"/>
      <c r="C133" s="220" t="s">
        <v>73</v>
      </c>
      <c r="D133" s="220" t="s">
        <v>142</v>
      </c>
      <c r="E133" s="221" t="s">
        <v>445</v>
      </c>
      <c r="F133" s="222" t="s">
        <v>446</v>
      </c>
      <c r="G133" s="223" t="s">
        <v>440</v>
      </c>
      <c r="H133" s="224">
        <v>19</v>
      </c>
      <c r="I133" s="225"/>
      <c r="J133" s="226">
        <f>ROUND(I133*H133,2)</f>
        <v>0</v>
      </c>
      <c r="K133" s="227"/>
      <c r="L133" s="44"/>
      <c r="M133" s="228" t="s">
        <v>1</v>
      </c>
      <c r="N133" s="229" t="s">
        <v>38</v>
      </c>
      <c r="O133" s="91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2" t="s">
        <v>146</v>
      </c>
      <c r="AT133" s="232" t="s">
        <v>142</v>
      </c>
      <c r="AU133" s="232" t="s">
        <v>81</v>
      </c>
      <c r="AY133" s="17" t="s">
        <v>139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81</v>
      </c>
      <c r="BK133" s="233">
        <f>ROUND(I133*H133,2)</f>
        <v>0</v>
      </c>
      <c r="BL133" s="17" t="s">
        <v>146</v>
      </c>
      <c r="BM133" s="232" t="s">
        <v>186</v>
      </c>
    </row>
    <row r="134" s="2" customFormat="1" ht="16.5" customHeight="1">
      <c r="A134" s="38"/>
      <c r="B134" s="39"/>
      <c r="C134" s="220" t="s">
        <v>73</v>
      </c>
      <c r="D134" s="220" t="s">
        <v>142</v>
      </c>
      <c r="E134" s="221" t="s">
        <v>447</v>
      </c>
      <c r="F134" s="222" t="s">
        <v>448</v>
      </c>
      <c r="G134" s="223" t="s">
        <v>440</v>
      </c>
      <c r="H134" s="224">
        <v>10</v>
      </c>
      <c r="I134" s="225"/>
      <c r="J134" s="226">
        <f>ROUND(I134*H134,2)</f>
        <v>0</v>
      </c>
      <c r="K134" s="227"/>
      <c r="L134" s="44"/>
      <c r="M134" s="228" t="s">
        <v>1</v>
      </c>
      <c r="N134" s="229" t="s">
        <v>38</v>
      </c>
      <c r="O134" s="91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2" t="s">
        <v>146</v>
      </c>
      <c r="AT134" s="232" t="s">
        <v>142</v>
      </c>
      <c r="AU134" s="232" t="s">
        <v>81</v>
      </c>
      <c r="AY134" s="17" t="s">
        <v>139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7" t="s">
        <v>81</v>
      </c>
      <c r="BK134" s="233">
        <f>ROUND(I134*H134,2)</f>
        <v>0</v>
      </c>
      <c r="BL134" s="17" t="s">
        <v>146</v>
      </c>
      <c r="BM134" s="232" t="s">
        <v>195</v>
      </c>
    </row>
    <row r="135" s="2" customFormat="1" ht="16.5" customHeight="1">
      <c r="A135" s="38"/>
      <c r="B135" s="39"/>
      <c r="C135" s="220" t="s">
        <v>73</v>
      </c>
      <c r="D135" s="220" t="s">
        <v>142</v>
      </c>
      <c r="E135" s="221" t="s">
        <v>449</v>
      </c>
      <c r="F135" s="222" t="s">
        <v>450</v>
      </c>
      <c r="G135" s="223" t="s">
        <v>440</v>
      </c>
      <c r="H135" s="224">
        <v>1</v>
      </c>
      <c r="I135" s="225"/>
      <c r="J135" s="226">
        <f>ROUND(I135*H135,2)</f>
        <v>0</v>
      </c>
      <c r="K135" s="227"/>
      <c r="L135" s="44"/>
      <c r="M135" s="228" t="s">
        <v>1</v>
      </c>
      <c r="N135" s="229" t="s">
        <v>38</v>
      </c>
      <c r="O135" s="91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2" t="s">
        <v>146</v>
      </c>
      <c r="AT135" s="232" t="s">
        <v>142</v>
      </c>
      <c r="AU135" s="232" t="s">
        <v>81</v>
      </c>
      <c r="AY135" s="17" t="s">
        <v>139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7" t="s">
        <v>81</v>
      </c>
      <c r="BK135" s="233">
        <f>ROUND(I135*H135,2)</f>
        <v>0</v>
      </c>
      <c r="BL135" s="17" t="s">
        <v>146</v>
      </c>
      <c r="BM135" s="232" t="s">
        <v>8</v>
      </c>
    </row>
    <row r="136" s="2" customFormat="1" ht="16.5" customHeight="1">
      <c r="A136" s="38"/>
      <c r="B136" s="39"/>
      <c r="C136" s="220" t="s">
        <v>73</v>
      </c>
      <c r="D136" s="220" t="s">
        <v>142</v>
      </c>
      <c r="E136" s="221" t="s">
        <v>451</v>
      </c>
      <c r="F136" s="222" t="s">
        <v>452</v>
      </c>
      <c r="G136" s="223" t="s">
        <v>440</v>
      </c>
      <c r="H136" s="224">
        <v>1</v>
      </c>
      <c r="I136" s="225"/>
      <c r="J136" s="226">
        <f>ROUND(I136*H136,2)</f>
        <v>0</v>
      </c>
      <c r="K136" s="227"/>
      <c r="L136" s="44"/>
      <c r="M136" s="228" t="s">
        <v>1</v>
      </c>
      <c r="N136" s="229" t="s">
        <v>38</v>
      </c>
      <c r="O136" s="91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2" t="s">
        <v>146</v>
      </c>
      <c r="AT136" s="232" t="s">
        <v>142</v>
      </c>
      <c r="AU136" s="232" t="s">
        <v>81</v>
      </c>
      <c r="AY136" s="17" t="s">
        <v>139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7" t="s">
        <v>81</v>
      </c>
      <c r="BK136" s="233">
        <f>ROUND(I136*H136,2)</f>
        <v>0</v>
      </c>
      <c r="BL136" s="17" t="s">
        <v>146</v>
      </c>
      <c r="BM136" s="232" t="s">
        <v>194</v>
      </c>
    </row>
    <row r="137" s="2" customFormat="1" ht="16.5" customHeight="1">
      <c r="A137" s="38"/>
      <c r="B137" s="39"/>
      <c r="C137" s="220" t="s">
        <v>73</v>
      </c>
      <c r="D137" s="220" t="s">
        <v>142</v>
      </c>
      <c r="E137" s="221" t="s">
        <v>453</v>
      </c>
      <c r="F137" s="222" t="s">
        <v>454</v>
      </c>
      <c r="G137" s="223" t="s">
        <v>440</v>
      </c>
      <c r="H137" s="224">
        <v>3</v>
      </c>
      <c r="I137" s="225"/>
      <c r="J137" s="226">
        <f>ROUND(I137*H137,2)</f>
        <v>0</v>
      </c>
      <c r="K137" s="227"/>
      <c r="L137" s="44"/>
      <c r="M137" s="228" t="s">
        <v>1</v>
      </c>
      <c r="N137" s="229" t="s">
        <v>38</v>
      </c>
      <c r="O137" s="91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2" t="s">
        <v>146</v>
      </c>
      <c r="AT137" s="232" t="s">
        <v>142</v>
      </c>
      <c r="AU137" s="232" t="s">
        <v>81</v>
      </c>
      <c r="AY137" s="17" t="s">
        <v>139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7" t="s">
        <v>81</v>
      </c>
      <c r="BK137" s="233">
        <f>ROUND(I137*H137,2)</f>
        <v>0</v>
      </c>
      <c r="BL137" s="17" t="s">
        <v>146</v>
      </c>
      <c r="BM137" s="232" t="s">
        <v>238</v>
      </c>
    </row>
    <row r="138" s="12" customFormat="1" ht="25.92" customHeight="1">
      <c r="A138" s="12"/>
      <c r="B138" s="204"/>
      <c r="C138" s="205"/>
      <c r="D138" s="206" t="s">
        <v>72</v>
      </c>
      <c r="E138" s="207" t="s">
        <v>455</v>
      </c>
      <c r="F138" s="207" t="s">
        <v>456</v>
      </c>
      <c r="G138" s="205"/>
      <c r="H138" s="205"/>
      <c r="I138" s="208"/>
      <c r="J138" s="209">
        <f>BK138</f>
        <v>0</v>
      </c>
      <c r="K138" s="205"/>
      <c r="L138" s="210"/>
      <c r="M138" s="211"/>
      <c r="N138" s="212"/>
      <c r="O138" s="212"/>
      <c r="P138" s="213">
        <f>SUM(P139:P146)</f>
        <v>0</v>
      </c>
      <c r="Q138" s="212"/>
      <c r="R138" s="213">
        <f>SUM(R139:R146)</f>
        <v>0</v>
      </c>
      <c r="S138" s="212"/>
      <c r="T138" s="214">
        <f>SUM(T139:T146)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5" t="s">
        <v>81</v>
      </c>
      <c r="AT138" s="216" t="s">
        <v>72</v>
      </c>
      <c r="AU138" s="216" t="s">
        <v>73</v>
      </c>
      <c r="AY138" s="215" t="s">
        <v>139</v>
      </c>
      <c r="BK138" s="217">
        <f>SUM(BK139:BK146)</f>
        <v>0</v>
      </c>
    </row>
    <row r="139" s="2" customFormat="1" ht="16.5" customHeight="1">
      <c r="A139" s="38"/>
      <c r="B139" s="39"/>
      <c r="C139" s="220" t="s">
        <v>73</v>
      </c>
      <c r="D139" s="220" t="s">
        <v>142</v>
      </c>
      <c r="E139" s="221" t="s">
        <v>438</v>
      </c>
      <c r="F139" s="222" t="s">
        <v>439</v>
      </c>
      <c r="G139" s="223" t="s">
        <v>440</v>
      </c>
      <c r="H139" s="224">
        <v>1</v>
      </c>
      <c r="I139" s="225"/>
      <c r="J139" s="226">
        <f>ROUND(I139*H139,2)</f>
        <v>0</v>
      </c>
      <c r="K139" s="227"/>
      <c r="L139" s="44"/>
      <c r="M139" s="228" t="s">
        <v>1</v>
      </c>
      <c r="N139" s="229" t="s">
        <v>38</v>
      </c>
      <c r="O139" s="91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2" t="s">
        <v>146</v>
      </c>
      <c r="AT139" s="232" t="s">
        <v>142</v>
      </c>
      <c r="AU139" s="232" t="s">
        <v>81</v>
      </c>
      <c r="AY139" s="17" t="s">
        <v>139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7" t="s">
        <v>81</v>
      </c>
      <c r="BK139" s="233">
        <f>ROUND(I139*H139,2)</f>
        <v>0</v>
      </c>
      <c r="BL139" s="17" t="s">
        <v>146</v>
      </c>
      <c r="BM139" s="232" t="s">
        <v>247</v>
      </c>
    </row>
    <row r="140" s="2" customFormat="1" ht="16.5" customHeight="1">
      <c r="A140" s="38"/>
      <c r="B140" s="39"/>
      <c r="C140" s="220" t="s">
        <v>73</v>
      </c>
      <c r="D140" s="220" t="s">
        <v>142</v>
      </c>
      <c r="E140" s="221" t="s">
        <v>441</v>
      </c>
      <c r="F140" s="222" t="s">
        <v>442</v>
      </c>
      <c r="G140" s="223" t="s">
        <v>440</v>
      </c>
      <c r="H140" s="224">
        <v>2</v>
      </c>
      <c r="I140" s="225"/>
      <c r="J140" s="226">
        <f>ROUND(I140*H140,2)</f>
        <v>0</v>
      </c>
      <c r="K140" s="227"/>
      <c r="L140" s="44"/>
      <c r="M140" s="228" t="s">
        <v>1</v>
      </c>
      <c r="N140" s="229" t="s">
        <v>38</v>
      </c>
      <c r="O140" s="91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2" t="s">
        <v>146</v>
      </c>
      <c r="AT140" s="232" t="s">
        <v>142</v>
      </c>
      <c r="AU140" s="232" t="s">
        <v>81</v>
      </c>
      <c r="AY140" s="17" t="s">
        <v>139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7" t="s">
        <v>81</v>
      </c>
      <c r="BK140" s="233">
        <f>ROUND(I140*H140,2)</f>
        <v>0</v>
      </c>
      <c r="BL140" s="17" t="s">
        <v>146</v>
      </c>
      <c r="BM140" s="232" t="s">
        <v>258</v>
      </c>
    </row>
    <row r="141" s="2" customFormat="1" ht="16.5" customHeight="1">
      <c r="A141" s="38"/>
      <c r="B141" s="39"/>
      <c r="C141" s="220" t="s">
        <v>73</v>
      </c>
      <c r="D141" s="220" t="s">
        <v>142</v>
      </c>
      <c r="E141" s="221" t="s">
        <v>443</v>
      </c>
      <c r="F141" s="222" t="s">
        <v>444</v>
      </c>
      <c r="G141" s="223" t="s">
        <v>440</v>
      </c>
      <c r="H141" s="224">
        <v>1</v>
      </c>
      <c r="I141" s="225"/>
      <c r="J141" s="226">
        <f>ROUND(I141*H141,2)</f>
        <v>0</v>
      </c>
      <c r="K141" s="227"/>
      <c r="L141" s="44"/>
      <c r="M141" s="228" t="s">
        <v>1</v>
      </c>
      <c r="N141" s="229" t="s">
        <v>38</v>
      </c>
      <c r="O141" s="91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2" t="s">
        <v>146</v>
      </c>
      <c r="AT141" s="232" t="s">
        <v>142</v>
      </c>
      <c r="AU141" s="232" t="s">
        <v>81</v>
      </c>
      <c r="AY141" s="17" t="s">
        <v>139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7" t="s">
        <v>81</v>
      </c>
      <c r="BK141" s="233">
        <f>ROUND(I141*H141,2)</f>
        <v>0</v>
      </c>
      <c r="BL141" s="17" t="s">
        <v>146</v>
      </c>
      <c r="BM141" s="232" t="s">
        <v>269</v>
      </c>
    </row>
    <row r="142" s="2" customFormat="1" ht="16.5" customHeight="1">
      <c r="A142" s="38"/>
      <c r="B142" s="39"/>
      <c r="C142" s="220" t="s">
        <v>73</v>
      </c>
      <c r="D142" s="220" t="s">
        <v>142</v>
      </c>
      <c r="E142" s="221" t="s">
        <v>445</v>
      </c>
      <c r="F142" s="222" t="s">
        <v>446</v>
      </c>
      <c r="G142" s="223" t="s">
        <v>440</v>
      </c>
      <c r="H142" s="224">
        <v>19</v>
      </c>
      <c r="I142" s="225"/>
      <c r="J142" s="226">
        <f>ROUND(I142*H142,2)</f>
        <v>0</v>
      </c>
      <c r="K142" s="227"/>
      <c r="L142" s="44"/>
      <c r="M142" s="228" t="s">
        <v>1</v>
      </c>
      <c r="N142" s="229" t="s">
        <v>38</v>
      </c>
      <c r="O142" s="91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2" t="s">
        <v>146</v>
      </c>
      <c r="AT142" s="232" t="s">
        <v>142</v>
      </c>
      <c r="AU142" s="232" t="s">
        <v>81</v>
      </c>
      <c r="AY142" s="17" t="s">
        <v>139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7" t="s">
        <v>81</v>
      </c>
      <c r="BK142" s="233">
        <f>ROUND(I142*H142,2)</f>
        <v>0</v>
      </c>
      <c r="BL142" s="17" t="s">
        <v>146</v>
      </c>
      <c r="BM142" s="232" t="s">
        <v>284</v>
      </c>
    </row>
    <row r="143" s="2" customFormat="1" ht="16.5" customHeight="1">
      <c r="A143" s="38"/>
      <c r="B143" s="39"/>
      <c r="C143" s="220" t="s">
        <v>73</v>
      </c>
      <c r="D143" s="220" t="s">
        <v>142</v>
      </c>
      <c r="E143" s="221" t="s">
        <v>447</v>
      </c>
      <c r="F143" s="222" t="s">
        <v>448</v>
      </c>
      <c r="G143" s="223" t="s">
        <v>440</v>
      </c>
      <c r="H143" s="224">
        <v>6</v>
      </c>
      <c r="I143" s="225"/>
      <c r="J143" s="226">
        <f>ROUND(I143*H143,2)</f>
        <v>0</v>
      </c>
      <c r="K143" s="227"/>
      <c r="L143" s="44"/>
      <c r="M143" s="228" t="s">
        <v>1</v>
      </c>
      <c r="N143" s="229" t="s">
        <v>38</v>
      </c>
      <c r="O143" s="91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2" t="s">
        <v>146</v>
      </c>
      <c r="AT143" s="232" t="s">
        <v>142</v>
      </c>
      <c r="AU143" s="232" t="s">
        <v>81</v>
      </c>
      <c r="AY143" s="17" t="s">
        <v>139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7" t="s">
        <v>81</v>
      </c>
      <c r="BK143" s="233">
        <f>ROUND(I143*H143,2)</f>
        <v>0</v>
      </c>
      <c r="BL143" s="17" t="s">
        <v>146</v>
      </c>
      <c r="BM143" s="232" t="s">
        <v>294</v>
      </c>
    </row>
    <row r="144" s="2" customFormat="1" ht="16.5" customHeight="1">
      <c r="A144" s="38"/>
      <c r="B144" s="39"/>
      <c r="C144" s="220" t="s">
        <v>73</v>
      </c>
      <c r="D144" s="220" t="s">
        <v>142</v>
      </c>
      <c r="E144" s="221" t="s">
        <v>449</v>
      </c>
      <c r="F144" s="222" t="s">
        <v>450</v>
      </c>
      <c r="G144" s="223" t="s">
        <v>440</v>
      </c>
      <c r="H144" s="224">
        <v>1</v>
      </c>
      <c r="I144" s="225"/>
      <c r="J144" s="226">
        <f>ROUND(I144*H144,2)</f>
        <v>0</v>
      </c>
      <c r="K144" s="227"/>
      <c r="L144" s="44"/>
      <c r="M144" s="228" t="s">
        <v>1</v>
      </c>
      <c r="N144" s="229" t="s">
        <v>38</v>
      </c>
      <c r="O144" s="91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2" t="s">
        <v>146</v>
      </c>
      <c r="AT144" s="232" t="s">
        <v>142</v>
      </c>
      <c r="AU144" s="232" t="s">
        <v>81</v>
      </c>
      <c r="AY144" s="17" t="s">
        <v>139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7" t="s">
        <v>81</v>
      </c>
      <c r="BK144" s="233">
        <f>ROUND(I144*H144,2)</f>
        <v>0</v>
      </c>
      <c r="BL144" s="17" t="s">
        <v>146</v>
      </c>
      <c r="BM144" s="232" t="s">
        <v>304</v>
      </c>
    </row>
    <row r="145" s="2" customFormat="1" ht="16.5" customHeight="1">
      <c r="A145" s="38"/>
      <c r="B145" s="39"/>
      <c r="C145" s="220" t="s">
        <v>73</v>
      </c>
      <c r="D145" s="220" t="s">
        <v>142</v>
      </c>
      <c r="E145" s="221" t="s">
        <v>451</v>
      </c>
      <c r="F145" s="222" t="s">
        <v>452</v>
      </c>
      <c r="G145" s="223" t="s">
        <v>440</v>
      </c>
      <c r="H145" s="224">
        <v>1</v>
      </c>
      <c r="I145" s="225"/>
      <c r="J145" s="226">
        <f>ROUND(I145*H145,2)</f>
        <v>0</v>
      </c>
      <c r="K145" s="227"/>
      <c r="L145" s="44"/>
      <c r="M145" s="228" t="s">
        <v>1</v>
      </c>
      <c r="N145" s="229" t="s">
        <v>38</v>
      </c>
      <c r="O145" s="91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2" t="s">
        <v>146</v>
      </c>
      <c r="AT145" s="232" t="s">
        <v>142</v>
      </c>
      <c r="AU145" s="232" t="s">
        <v>81</v>
      </c>
      <c r="AY145" s="17" t="s">
        <v>139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7" t="s">
        <v>81</v>
      </c>
      <c r="BK145" s="233">
        <f>ROUND(I145*H145,2)</f>
        <v>0</v>
      </c>
      <c r="BL145" s="17" t="s">
        <v>146</v>
      </c>
      <c r="BM145" s="232" t="s">
        <v>314</v>
      </c>
    </row>
    <row r="146" s="2" customFormat="1" ht="16.5" customHeight="1">
      <c r="A146" s="38"/>
      <c r="B146" s="39"/>
      <c r="C146" s="220" t="s">
        <v>73</v>
      </c>
      <c r="D146" s="220" t="s">
        <v>142</v>
      </c>
      <c r="E146" s="221" t="s">
        <v>453</v>
      </c>
      <c r="F146" s="222" t="s">
        <v>454</v>
      </c>
      <c r="G146" s="223" t="s">
        <v>440</v>
      </c>
      <c r="H146" s="224">
        <v>2</v>
      </c>
      <c r="I146" s="225"/>
      <c r="J146" s="226">
        <f>ROUND(I146*H146,2)</f>
        <v>0</v>
      </c>
      <c r="K146" s="227"/>
      <c r="L146" s="44"/>
      <c r="M146" s="228" t="s">
        <v>1</v>
      </c>
      <c r="N146" s="229" t="s">
        <v>38</v>
      </c>
      <c r="O146" s="91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2" t="s">
        <v>146</v>
      </c>
      <c r="AT146" s="232" t="s">
        <v>142</v>
      </c>
      <c r="AU146" s="232" t="s">
        <v>81</v>
      </c>
      <c r="AY146" s="17" t="s">
        <v>139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7" t="s">
        <v>81</v>
      </c>
      <c r="BK146" s="233">
        <f>ROUND(I146*H146,2)</f>
        <v>0</v>
      </c>
      <c r="BL146" s="17" t="s">
        <v>146</v>
      </c>
      <c r="BM146" s="232" t="s">
        <v>298</v>
      </c>
    </row>
    <row r="147" s="12" customFormat="1" ht="25.92" customHeight="1">
      <c r="A147" s="12"/>
      <c r="B147" s="204"/>
      <c r="C147" s="205"/>
      <c r="D147" s="206" t="s">
        <v>72</v>
      </c>
      <c r="E147" s="207" t="s">
        <v>457</v>
      </c>
      <c r="F147" s="207" t="s">
        <v>458</v>
      </c>
      <c r="G147" s="205"/>
      <c r="H147" s="205"/>
      <c r="I147" s="208"/>
      <c r="J147" s="209">
        <f>BK147</f>
        <v>0</v>
      </c>
      <c r="K147" s="205"/>
      <c r="L147" s="210"/>
      <c r="M147" s="211"/>
      <c r="N147" s="212"/>
      <c r="O147" s="212"/>
      <c r="P147" s="213">
        <f>SUM(P148:P156)</f>
        <v>0</v>
      </c>
      <c r="Q147" s="212"/>
      <c r="R147" s="213">
        <f>SUM(R148:R156)</f>
        <v>0</v>
      </c>
      <c r="S147" s="212"/>
      <c r="T147" s="214">
        <f>SUM(T148:T156)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5" t="s">
        <v>81</v>
      </c>
      <c r="AT147" s="216" t="s">
        <v>72</v>
      </c>
      <c r="AU147" s="216" t="s">
        <v>73</v>
      </c>
      <c r="AY147" s="215" t="s">
        <v>139</v>
      </c>
      <c r="BK147" s="217">
        <f>SUM(BK148:BK156)</f>
        <v>0</v>
      </c>
    </row>
    <row r="148" s="2" customFormat="1" ht="16.5" customHeight="1">
      <c r="A148" s="38"/>
      <c r="B148" s="39"/>
      <c r="C148" s="220" t="s">
        <v>73</v>
      </c>
      <c r="D148" s="220" t="s">
        <v>142</v>
      </c>
      <c r="E148" s="221" t="s">
        <v>438</v>
      </c>
      <c r="F148" s="222" t="s">
        <v>439</v>
      </c>
      <c r="G148" s="223" t="s">
        <v>440</v>
      </c>
      <c r="H148" s="224">
        <v>1</v>
      </c>
      <c r="I148" s="225"/>
      <c r="J148" s="226">
        <f>ROUND(I148*H148,2)</f>
        <v>0</v>
      </c>
      <c r="K148" s="227"/>
      <c r="L148" s="44"/>
      <c r="M148" s="228" t="s">
        <v>1</v>
      </c>
      <c r="N148" s="229" t="s">
        <v>38</v>
      </c>
      <c r="O148" s="91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2" t="s">
        <v>146</v>
      </c>
      <c r="AT148" s="232" t="s">
        <v>142</v>
      </c>
      <c r="AU148" s="232" t="s">
        <v>81</v>
      </c>
      <c r="AY148" s="17" t="s">
        <v>139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7" t="s">
        <v>81</v>
      </c>
      <c r="BK148" s="233">
        <f>ROUND(I148*H148,2)</f>
        <v>0</v>
      </c>
      <c r="BL148" s="17" t="s">
        <v>146</v>
      </c>
      <c r="BM148" s="232" t="s">
        <v>329</v>
      </c>
    </row>
    <row r="149" s="2" customFormat="1" ht="16.5" customHeight="1">
      <c r="A149" s="38"/>
      <c r="B149" s="39"/>
      <c r="C149" s="220" t="s">
        <v>73</v>
      </c>
      <c r="D149" s="220" t="s">
        <v>142</v>
      </c>
      <c r="E149" s="221" t="s">
        <v>441</v>
      </c>
      <c r="F149" s="222" t="s">
        <v>442</v>
      </c>
      <c r="G149" s="223" t="s">
        <v>440</v>
      </c>
      <c r="H149" s="224">
        <v>2</v>
      </c>
      <c r="I149" s="225"/>
      <c r="J149" s="226">
        <f>ROUND(I149*H149,2)</f>
        <v>0</v>
      </c>
      <c r="K149" s="227"/>
      <c r="L149" s="44"/>
      <c r="M149" s="228" t="s">
        <v>1</v>
      </c>
      <c r="N149" s="229" t="s">
        <v>38</v>
      </c>
      <c r="O149" s="91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2" t="s">
        <v>146</v>
      </c>
      <c r="AT149" s="232" t="s">
        <v>142</v>
      </c>
      <c r="AU149" s="232" t="s">
        <v>81</v>
      </c>
      <c r="AY149" s="17" t="s">
        <v>139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7" t="s">
        <v>81</v>
      </c>
      <c r="BK149" s="233">
        <f>ROUND(I149*H149,2)</f>
        <v>0</v>
      </c>
      <c r="BL149" s="17" t="s">
        <v>146</v>
      </c>
      <c r="BM149" s="232" t="s">
        <v>337</v>
      </c>
    </row>
    <row r="150" s="2" customFormat="1" ht="16.5" customHeight="1">
      <c r="A150" s="38"/>
      <c r="B150" s="39"/>
      <c r="C150" s="220" t="s">
        <v>73</v>
      </c>
      <c r="D150" s="220" t="s">
        <v>142</v>
      </c>
      <c r="E150" s="221" t="s">
        <v>443</v>
      </c>
      <c r="F150" s="222" t="s">
        <v>444</v>
      </c>
      <c r="G150" s="223" t="s">
        <v>440</v>
      </c>
      <c r="H150" s="224">
        <v>1</v>
      </c>
      <c r="I150" s="225"/>
      <c r="J150" s="226">
        <f>ROUND(I150*H150,2)</f>
        <v>0</v>
      </c>
      <c r="K150" s="227"/>
      <c r="L150" s="44"/>
      <c r="M150" s="228" t="s">
        <v>1</v>
      </c>
      <c r="N150" s="229" t="s">
        <v>38</v>
      </c>
      <c r="O150" s="91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2" t="s">
        <v>146</v>
      </c>
      <c r="AT150" s="232" t="s">
        <v>142</v>
      </c>
      <c r="AU150" s="232" t="s">
        <v>81</v>
      </c>
      <c r="AY150" s="17" t="s">
        <v>139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7" t="s">
        <v>81</v>
      </c>
      <c r="BK150" s="233">
        <f>ROUND(I150*H150,2)</f>
        <v>0</v>
      </c>
      <c r="BL150" s="17" t="s">
        <v>146</v>
      </c>
      <c r="BM150" s="232" t="s">
        <v>345</v>
      </c>
    </row>
    <row r="151" s="2" customFormat="1" ht="16.5" customHeight="1">
      <c r="A151" s="38"/>
      <c r="B151" s="39"/>
      <c r="C151" s="220" t="s">
        <v>73</v>
      </c>
      <c r="D151" s="220" t="s">
        <v>142</v>
      </c>
      <c r="E151" s="221" t="s">
        <v>459</v>
      </c>
      <c r="F151" s="222" t="s">
        <v>446</v>
      </c>
      <c r="G151" s="223" t="s">
        <v>440</v>
      </c>
      <c r="H151" s="224">
        <v>6</v>
      </c>
      <c r="I151" s="225"/>
      <c r="J151" s="226">
        <f>ROUND(I151*H151,2)</f>
        <v>0</v>
      </c>
      <c r="K151" s="227"/>
      <c r="L151" s="44"/>
      <c r="M151" s="228" t="s">
        <v>1</v>
      </c>
      <c r="N151" s="229" t="s">
        <v>38</v>
      </c>
      <c r="O151" s="91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2" t="s">
        <v>146</v>
      </c>
      <c r="AT151" s="232" t="s">
        <v>142</v>
      </c>
      <c r="AU151" s="232" t="s">
        <v>81</v>
      </c>
      <c r="AY151" s="17" t="s">
        <v>139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7" t="s">
        <v>81</v>
      </c>
      <c r="BK151" s="233">
        <f>ROUND(I151*H151,2)</f>
        <v>0</v>
      </c>
      <c r="BL151" s="17" t="s">
        <v>146</v>
      </c>
      <c r="BM151" s="232" t="s">
        <v>355</v>
      </c>
    </row>
    <row r="152" s="2" customFormat="1" ht="16.5" customHeight="1">
      <c r="A152" s="38"/>
      <c r="B152" s="39"/>
      <c r="C152" s="220" t="s">
        <v>73</v>
      </c>
      <c r="D152" s="220" t="s">
        <v>142</v>
      </c>
      <c r="E152" s="221" t="s">
        <v>445</v>
      </c>
      <c r="F152" s="222" t="s">
        <v>446</v>
      </c>
      <c r="G152" s="223" t="s">
        <v>440</v>
      </c>
      <c r="H152" s="224">
        <v>7</v>
      </c>
      <c r="I152" s="225"/>
      <c r="J152" s="226">
        <f>ROUND(I152*H152,2)</f>
        <v>0</v>
      </c>
      <c r="K152" s="227"/>
      <c r="L152" s="44"/>
      <c r="M152" s="228" t="s">
        <v>1</v>
      </c>
      <c r="N152" s="229" t="s">
        <v>38</v>
      </c>
      <c r="O152" s="91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2" t="s">
        <v>146</v>
      </c>
      <c r="AT152" s="232" t="s">
        <v>142</v>
      </c>
      <c r="AU152" s="232" t="s">
        <v>81</v>
      </c>
      <c r="AY152" s="17" t="s">
        <v>139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7" t="s">
        <v>81</v>
      </c>
      <c r="BK152" s="233">
        <f>ROUND(I152*H152,2)</f>
        <v>0</v>
      </c>
      <c r="BL152" s="17" t="s">
        <v>146</v>
      </c>
      <c r="BM152" s="232" t="s">
        <v>363</v>
      </c>
    </row>
    <row r="153" s="2" customFormat="1" ht="16.5" customHeight="1">
      <c r="A153" s="38"/>
      <c r="B153" s="39"/>
      <c r="C153" s="220" t="s">
        <v>73</v>
      </c>
      <c r="D153" s="220" t="s">
        <v>142</v>
      </c>
      <c r="E153" s="221" t="s">
        <v>447</v>
      </c>
      <c r="F153" s="222" t="s">
        <v>448</v>
      </c>
      <c r="G153" s="223" t="s">
        <v>440</v>
      </c>
      <c r="H153" s="224">
        <v>3</v>
      </c>
      <c r="I153" s="225"/>
      <c r="J153" s="226">
        <f>ROUND(I153*H153,2)</f>
        <v>0</v>
      </c>
      <c r="K153" s="227"/>
      <c r="L153" s="44"/>
      <c r="M153" s="228" t="s">
        <v>1</v>
      </c>
      <c r="N153" s="229" t="s">
        <v>38</v>
      </c>
      <c r="O153" s="91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2" t="s">
        <v>146</v>
      </c>
      <c r="AT153" s="232" t="s">
        <v>142</v>
      </c>
      <c r="AU153" s="232" t="s">
        <v>81</v>
      </c>
      <c r="AY153" s="17" t="s">
        <v>139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7" t="s">
        <v>81</v>
      </c>
      <c r="BK153" s="233">
        <f>ROUND(I153*H153,2)</f>
        <v>0</v>
      </c>
      <c r="BL153" s="17" t="s">
        <v>146</v>
      </c>
      <c r="BM153" s="232" t="s">
        <v>371</v>
      </c>
    </row>
    <row r="154" s="2" customFormat="1" ht="16.5" customHeight="1">
      <c r="A154" s="38"/>
      <c r="B154" s="39"/>
      <c r="C154" s="220" t="s">
        <v>73</v>
      </c>
      <c r="D154" s="220" t="s">
        <v>142</v>
      </c>
      <c r="E154" s="221" t="s">
        <v>449</v>
      </c>
      <c r="F154" s="222" t="s">
        <v>450</v>
      </c>
      <c r="G154" s="223" t="s">
        <v>440</v>
      </c>
      <c r="H154" s="224">
        <v>1</v>
      </c>
      <c r="I154" s="225"/>
      <c r="J154" s="226">
        <f>ROUND(I154*H154,2)</f>
        <v>0</v>
      </c>
      <c r="K154" s="227"/>
      <c r="L154" s="44"/>
      <c r="M154" s="228" t="s">
        <v>1</v>
      </c>
      <c r="N154" s="229" t="s">
        <v>38</v>
      </c>
      <c r="O154" s="91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2" t="s">
        <v>146</v>
      </c>
      <c r="AT154" s="232" t="s">
        <v>142</v>
      </c>
      <c r="AU154" s="232" t="s">
        <v>81</v>
      </c>
      <c r="AY154" s="17" t="s">
        <v>139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7" t="s">
        <v>81</v>
      </c>
      <c r="BK154" s="233">
        <f>ROUND(I154*H154,2)</f>
        <v>0</v>
      </c>
      <c r="BL154" s="17" t="s">
        <v>146</v>
      </c>
      <c r="BM154" s="232" t="s">
        <v>380</v>
      </c>
    </row>
    <row r="155" s="2" customFormat="1" ht="16.5" customHeight="1">
      <c r="A155" s="38"/>
      <c r="B155" s="39"/>
      <c r="C155" s="220" t="s">
        <v>73</v>
      </c>
      <c r="D155" s="220" t="s">
        <v>142</v>
      </c>
      <c r="E155" s="221" t="s">
        <v>451</v>
      </c>
      <c r="F155" s="222" t="s">
        <v>452</v>
      </c>
      <c r="G155" s="223" t="s">
        <v>440</v>
      </c>
      <c r="H155" s="224">
        <v>1</v>
      </c>
      <c r="I155" s="225"/>
      <c r="J155" s="226">
        <f>ROUND(I155*H155,2)</f>
        <v>0</v>
      </c>
      <c r="K155" s="227"/>
      <c r="L155" s="44"/>
      <c r="M155" s="228" t="s">
        <v>1</v>
      </c>
      <c r="N155" s="229" t="s">
        <v>38</v>
      </c>
      <c r="O155" s="91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2" t="s">
        <v>146</v>
      </c>
      <c r="AT155" s="232" t="s">
        <v>142</v>
      </c>
      <c r="AU155" s="232" t="s">
        <v>81</v>
      </c>
      <c r="AY155" s="17" t="s">
        <v>139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7" t="s">
        <v>81</v>
      </c>
      <c r="BK155" s="233">
        <f>ROUND(I155*H155,2)</f>
        <v>0</v>
      </c>
      <c r="BL155" s="17" t="s">
        <v>146</v>
      </c>
      <c r="BM155" s="232" t="s">
        <v>392</v>
      </c>
    </row>
    <row r="156" s="2" customFormat="1" ht="16.5" customHeight="1">
      <c r="A156" s="38"/>
      <c r="B156" s="39"/>
      <c r="C156" s="220" t="s">
        <v>73</v>
      </c>
      <c r="D156" s="220" t="s">
        <v>142</v>
      </c>
      <c r="E156" s="221" t="s">
        <v>453</v>
      </c>
      <c r="F156" s="222" t="s">
        <v>454</v>
      </c>
      <c r="G156" s="223" t="s">
        <v>440</v>
      </c>
      <c r="H156" s="224">
        <v>2</v>
      </c>
      <c r="I156" s="225"/>
      <c r="J156" s="226">
        <f>ROUND(I156*H156,2)</f>
        <v>0</v>
      </c>
      <c r="K156" s="227"/>
      <c r="L156" s="44"/>
      <c r="M156" s="228" t="s">
        <v>1</v>
      </c>
      <c r="N156" s="229" t="s">
        <v>38</v>
      </c>
      <c r="O156" s="91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2" t="s">
        <v>146</v>
      </c>
      <c r="AT156" s="232" t="s">
        <v>142</v>
      </c>
      <c r="AU156" s="232" t="s">
        <v>81</v>
      </c>
      <c r="AY156" s="17" t="s">
        <v>139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7" t="s">
        <v>81</v>
      </c>
      <c r="BK156" s="233">
        <f>ROUND(I156*H156,2)</f>
        <v>0</v>
      </c>
      <c r="BL156" s="17" t="s">
        <v>146</v>
      </c>
      <c r="BM156" s="232" t="s">
        <v>408</v>
      </c>
    </row>
    <row r="157" s="12" customFormat="1" ht="25.92" customHeight="1">
      <c r="A157" s="12"/>
      <c r="B157" s="204"/>
      <c r="C157" s="205"/>
      <c r="D157" s="206" t="s">
        <v>72</v>
      </c>
      <c r="E157" s="207" t="s">
        <v>460</v>
      </c>
      <c r="F157" s="207" t="s">
        <v>461</v>
      </c>
      <c r="G157" s="205"/>
      <c r="H157" s="205"/>
      <c r="I157" s="208"/>
      <c r="J157" s="209">
        <f>BK157</f>
        <v>0</v>
      </c>
      <c r="K157" s="205"/>
      <c r="L157" s="210"/>
      <c r="M157" s="211"/>
      <c r="N157" s="212"/>
      <c r="O157" s="212"/>
      <c r="P157" s="213">
        <f>SUM(P158:P159)</f>
        <v>0</v>
      </c>
      <c r="Q157" s="212"/>
      <c r="R157" s="213">
        <f>SUM(R158:R159)</f>
        <v>0</v>
      </c>
      <c r="S157" s="212"/>
      <c r="T157" s="214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5" t="s">
        <v>81</v>
      </c>
      <c r="AT157" s="216" t="s">
        <v>72</v>
      </c>
      <c r="AU157" s="216" t="s">
        <v>73</v>
      </c>
      <c r="AY157" s="215" t="s">
        <v>139</v>
      </c>
      <c r="BK157" s="217">
        <f>SUM(BK158:BK159)</f>
        <v>0</v>
      </c>
    </row>
    <row r="158" s="2" customFormat="1" ht="16.5" customHeight="1">
      <c r="A158" s="38"/>
      <c r="B158" s="39"/>
      <c r="C158" s="220" t="s">
        <v>73</v>
      </c>
      <c r="D158" s="220" t="s">
        <v>142</v>
      </c>
      <c r="E158" s="221" t="s">
        <v>462</v>
      </c>
      <c r="F158" s="222" t="s">
        <v>463</v>
      </c>
      <c r="G158" s="223" t="s">
        <v>464</v>
      </c>
      <c r="H158" s="224">
        <v>1400</v>
      </c>
      <c r="I158" s="225"/>
      <c r="J158" s="226">
        <f>ROUND(I158*H158,2)</f>
        <v>0</v>
      </c>
      <c r="K158" s="227"/>
      <c r="L158" s="44"/>
      <c r="M158" s="228" t="s">
        <v>1</v>
      </c>
      <c r="N158" s="229" t="s">
        <v>38</v>
      </c>
      <c r="O158" s="91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2" t="s">
        <v>146</v>
      </c>
      <c r="AT158" s="232" t="s">
        <v>142</v>
      </c>
      <c r="AU158" s="232" t="s">
        <v>81</v>
      </c>
      <c r="AY158" s="17" t="s">
        <v>139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7" t="s">
        <v>81</v>
      </c>
      <c r="BK158" s="233">
        <f>ROUND(I158*H158,2)</f>
        <v>0</v>
      </c>
      <c r="BL158" s="17" t="s">
        <v>146</v>
      </c>
      <c r="BM158" s="232" t="s">
        <v>420</v>
      </c>
    </row>
    <row r="159" s="2" customFormat="1" ht="16.5" customHeight="1">
      <c r="A159" s="38"/>
      <c r="B159" s="39"/>
      <c r="C159" s="220" t="s">
        <v>73</v>
      </c>
      <c r="D159" s="220" t="s">
        <v>142</v>
      </c>
      <c r="E159" s="221" t="s">
        <v>465</v>
      </c>
      <c r="F159" s="222" t="s">
        <v>466</v>
      </c>
      <c r="G159" s="223" t="s">
        <v>464</v>
      </c>
      <c r="H159" s="224">
        <v>1940</v>
      </c>
      <c r="I159" s="225"/>
      <c r="J159" s="226">
        <f>ROUND(I159*H159,2)</f>
        <v>0</v>
      </c>
      <c r="K159" s="227"/>
      <c r="L159" s="44"/>
      <c r="M159" s="228" t="s">
        <v>1</v>
      </c>
      <c r="N159" s="229" t="s">
        <v>38</v>
      </c>
      <c r="O159" s="91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2" t="s">
        <v>146</v>
      </c>
      <c r="AT159" s="232" t="s">
        <v>142</v>
      </c>
      <c r="AU159" s="232" t="s">
        <v>81</v>
      </c>
      <c r="AY159" s="17" t="s">
        <v>139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7" t="s">
        <v>81</v>
      </c>
      <c r="BK159" s="233">
        <f>ROUND(I159*H159,2)</f>
        <v>0</v>
      </c>
      <c r="BL159" s="17" t="s">
        <v>146</v>
      </c>
      <c r="BM159" s="232" t="s">
        <v>467</v>
      </c>
    </row>
    <row r="160" s="12" customFormat="1" ht="25.92" customHeight="1">
      <c r="A160" s="12"/>
      <c r="B160" s="204"/>
      <c r="C160" s="205"/>
      <c r="D160" s="206" t="s">
        <v>72</v>
      </c>
      <c r="E160" s="207" t="s">
        <v>468</v>
      </c>
      <c r="F160" s="207" t="s">
        <v>469</v>
      </c>
      <c r="G160" s="205"/>
      <c r="H160" s="205"/>
      <c r="I160" s="208"/>
      <c r="J160" s="209">
        <f>BK160</f>
        <v>0</v>
      </c>
      <c r="K160" s="205"/>
      <c r="L160" s="210"/>
      <c r="M160" s="211"/>
      <c r="N160" s="212"/>
      <c r="O160" s="212"/>
      <c r="P160" s="213">
        <f>SUM(P161:P162)</f>
        <v>0</v>
      </c>
      <c r="Q160" s="212"/>
      <c r="R160" s="213">
        <f>SUM(R161:R162)</f>
        <v>0</v>
      </c>
      <c r="S160" s="212"/>
      <c r="T160" s="214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5" t="s">
        <v>81</v>
      </c>
      <c r="AT160" s="216" t="s">
        <v>72</v>
      </c>
      <c r="AU160" s="216" t="s">
        <v>73</v>
      </c>
      <c r="AY160" s="215" t="s">
        <v>139</v>
      </c>
      <c r="BK160" s="217">
        <f>SUM(BK161:BK162)</f>
        <v>0</v>
      </c>
    </row>
    <row r="161" s="2" customFormat="1" ht="16.5" customHeight="1">
      <c r="A161" s="38"/>
      <c r="B161" s="39"/>
      <c r="C161" s="220" t="s">
        <v>73</v>
      </c>
      <c r="D161" s="220" t="s">
        <v>142</v>
      </c>
      <c r="E161" s="221" t="s">
        <v>462</v>
      </c>
      <c r="F161" s="222" t="s">
        <v>463</v>
      </c>
      <c r="G161" s="223" t="s">
        <v>464</v>
      </c>
      <c r="H161" s="224">
        <v>1350</v>
      </c>
      <c r="I161" s="225"/>
      <c r="J161" s="226">
        <f>ROUND(I161*H161,2)</f>
        <v>0</v>
      </c>
      <c r="K161" s="227"/>
      <c r="L161" s="44"/>
      <c r="M161" s="228" t="s">
        <v>1</v>
      </c>
      <c r="N161" s="229" t="s">
        <v>38</v>
      </c>
      <c r="O161" s="91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2" t="s">
        <v>146</v>
      </c>
      <c r="AT161" s="232" t="s">
        <v>142</v>
      </c>
      <c r="AU161" s="232" t="s">
        <v>81</v>
      </c>
      <c r="AY161" s="17" t="s">
        <v>139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7" t="s">
        <v>81</v>
      </c>
      <c r="BK161" s="233">
        <f>ROUND(I161*H161,2)</f>
        <v>0</v>
      </c>
      <c r="BL161" s="17" t="s">
        <v>146</v>
      </c>
      <c r="BM161" s="232" t="s">
        <v>470</v>
      </c>
    </row>
    <row r="162" s="2" customFormat="1" ht="16.5" customHeight="1">
      <c r="A162" s="38"/>
      <c r="B162" s="39"/>
      <c r="C162" s="220" t="s">
        <v>73</v>
      </c>
      <c r="D162" s="220" t="s">
        <v>142</v>
      </c>
      <c r="E162" s="221" t="s">
        <v>465</v>
      </c>
      <c r="F162" s="222" t="s">
        <v>466</v>
      </c>
      <c r="G162" s="223" t="s">
        <v>464</v>
      </c>
      <c r="H162" s="224">
        <v>1940</v>
      </c>
      <c r="I162" s="225"/>
      <c r="J162" s="226">
        <f>ROUND(I162*H162,2)</f>
        <v>0</v>
      </c>
      <c r="K162" s="227"/>
      <c r="L162" s="44"/>
      <c r="M162" s="228" t="s">
        <v>1</v>
      </c>
      <c r="N162" s="229" t="s">
        <v>38</v>
      </c>
      <c r="O162" s="91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2" t="s">
        <v>146</v>
      </c>
      <c r="AT162" s="232" t="s">
        <v>142</v>
      </c>
      <c r="AU162" s="232" t="s">
        <v>81</v>
      </c>
      <c r="AY162" s="17" t="s">
        <v>139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7" t="s">
        <v>81</v>
      </c>
      <c r="BK162" s="233">
        <f>ROUND(I162*H162,2)</f>
        <v>0</v>
      </c>
      <c r="BL162" s="17" t="s">
        <v>146</v>
      </c>
      <c r="BM162" s="232" t="s">
        <v>471</v>
      </c>
    </row>
    <row r="163" s="12" customFormat="1" ht="25.92" customHeight="1">
      <c r="A163" s="12"/>
      <c r="B163" s="204"/>
      <c r="C163" s="205"/>
      <c r="D163" s="206" t="s">
        <v>72</v>
      </c>
      <c r="E163" s="207" t="s">
        <v>472</v>
      </c>
      <c r="F163" s="207" t="s">
        <v>473</v>
      </c>
      <c r="G163" s="205"/>
      <c r="H163" s="205"/>
      <c r="I163" s="208"/>
      <c r="J163" s="209">
        <f>BK163</f>
        <v>0</v>
      </c>
      <c r="K163" s="205"/>
      <c r="L163" s="210"/>
      <c r="M163" s="211"/>
      <c r="N163" s="212"/>
      <c r="O163" s="212"/>
      <c r="P163" s="213">
        <f>SUM(P164:P165)</f>
        <v>0</v>
      </c>
      <c r="Q163" s="212"/>
      <c r="R163" s="213">
        <f>SUM(R164:R165)</f>
        <v>0</v>
      </c>
      <c r="S163" s="212"/>
      <c r="T163" s="214">
        <f>SUM(T164:T165)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5" t="s">
        <v>81</v>
      </c>
      <c r="AT163" s="216" t="s">
        <v>72</v>
      </c>
      <c r="AU163" s="216" t="s">
        <v>73</v>
      </c>
      <c r="AY163" s="215" t="s">
        <v>139</v>
      </c>
      <c r="BK163" s="217">
        <f>SUM(BK164:BK165)</f>
        <v>0</v>
      </c>
    </row>
    <row r="164" s="2" customFormat="1" ht="16.5" customHeight="1">
      <c r="A164" s="38"/>
      <c r="B164" s="39"/>
      <c r="C164" s="220" t="s">
        <v>73</v>
      </c>
      <c r="D164" s="220" t="s">
        <v>142</v>
      </c>
      <c r="E164" s="221" t="s">
        <v>462</v>
      </c>
      <c r="F164" s="222" t="s">
        <v>463</v>
      </c>
      <c r="G164" s="223" t="s">
        <v>464</v>
      </c>
      <c r="H164" s="224">
        <v>1200</v>
      </c>
      <c r="I164" s="225"/>
      <c r="J164" s="226">
        <f>ROUND(I164*H164,2)</f>
        <v>0</v>
      </c>
      <c r="K164" s="227"/>
      <c r="L164" s="44"/>
      <c r="M164" s="228" t="s">
        <v>1</v>
      </c>
      <c r="N164" s="229" t="s">
        <v>38</v>
      </c>
      <c r="O164" s="91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2" t="s">
        <v>146</v>
      </c>
      <c r="AT164" s="232" t="s">
        <v>142</v>
      </c>
      <c r="AU164" s="232" t="s">
        <v>81</v>
      </c>
      <c r="AY164" s="17" t="s">
        <v>139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7" t="s">
        <v>81</v>
      </c>
      <c r="BK164" s="233">
        <f>ROUND(I164*H164,2)</f>
        <v>0</v>
      </c>
      <c r="BL164" s="17" t="s">
        <v>146</v>
      </c>
      <c r="BM164" s="232" t="s">
        <v>474</v>
      </c>
    </row>
    <row r="165" s="2" customFormat="1" ht="16.5" customHeight="1">
      <c r="A165" s="38"/>
      <c r="B165" s="39"/>
      <c r="C165" s="220" t="s">
        <v>73</v>
      </c>
      <c r="D165" s="220" t="s">
        <v>142</v>
      </c>
      <c r="E165" s="221" t="s">
        <v>465</v>
      </c>
      <c r="F165" s="222" t="s">
        <v>466</v>
      </c>
      <c r="G165" s="223" t="s">
        <v>464</v>
      </c>
      <c r="H165" s="224">
        <v>1800</v>
      </c>
      <c r="I165" s="225"/>
      <c r="J165" s="226">
        <f>ROUND(I165*H165,2)</f>
        <v>0</v>
      </c>
      <c r="K165" s="227"/>
      <c r="L165" s="44"/>
      <c r="M165" s="228" t="s">
        <v>1</v>
      </c>
      <c r="N165" s="229" t="s">
        <v>38</v>
      </c>
      <c r="O165" s="91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2" t="s">
        <v>146</v>
      </c>
      <c r="AT165" s="232" t="s">
        <v>142</v>
      </c>
      <c r="AU165" s="232" t="s">
        <v>81</v>
      </c>
      <c r="AY165" s="17" t="s">
        <v>139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7" t="s">
        <v>81</v>
      </c>
      <c r="BK165" s="233">
        <f>ROUND(I165*H165,2)</f>
        <v>0</v>
      </c>
      <c r="BL165" s="17" t="s">
        <v>146</v>
      </c>
      <c r="BM165" s="232" t="s">
        <v>475</v>
      </c>
    </row>
    <row r="166" s="12" customFormat="1" ht="25.92" customHeight="1">
      <c r="A166" s="12"/>
      <c r="B166" s="204"/>
      <c r="C166" s="205"/>
      <c r="D166" s="206" t="s">
        <v>72</v>
      </c>
      <c r="E166" s="207" t="s">
        <v>476</v>
      </c>
      <c r="F166" s="207" t="s">
        <v>477</v>
      </c>
      <c r="G166" s="205"/>
      <c r="H166" s="205"/>
      <c r="I166" s="208"/>
      <c r="J166" s="209">
        <f>BK166</f>
        <v>0</v>
      </c>
      <c r="K166" s="205"/>
      <c r="L166" s="210"/>
      <c r="M166" s="211"/>
      <c r="N166" s="212"/>
      <c r="O166" s="212"/>
      <c r="P166" s="213">
        <f>SUM(P167:P171)</f>
        <v>0</v>
      </c>
      <c r="Q166" s="212"/>
      <c r="R166" s="213">
        <f>SUM(R167:R171)</f>
        <v>0</v>
      </c>
      <c r="S166" s="212"/>
      <c r="T166" s="214">
        <f>SUM(T167:T171)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5" t="s">
        <v>81</v>
      </c>
      <c r="AT166" s="216" t="s">
        <v>72</v>
      </c>
      <c r="AU166" s="216" t="s">
        <v>73</v>
      </c>
      <c r="AY166" s="215" t="s">
        <v>139</v>
      </c>
      <c r="BK166" s="217">
        <f>SUM(BK167:BK171)</f>
        <v>0</v>
      </c>
    </row>
    <row r="167" s="2" customFormat="1" ht="16.5" customHeight="1">
      <c r="A167" s="38"/>
      <c r="B167" s="39"/>
      <c r="C167" s="220" t="s">
        <v>73</v>
      </c>
      <c r="D167" s="220" t="s">
        <v>142</v>
      </c>
      <c r="E167" s="221" t="s">
        <v>478</v>
      </c>
      <c r="F167" s="222" t="s">
        <v>479</v>
      </c>
      <c r="G167" s="223" t="s">
        <v>464</v>
      </c>
      <c r="H167" s="224">
        <v>50</v>
      </c>
      <c r="I167" s="225"/>
      <c r="J167" s="226">
        <f>ROUND(I167*H167,2)</f>
        <v>0</v>
      </c>
      <c r="K167" s="227"/>
      <c r="L167" s="44"/>
      <c r="M167" s="228" t="s">
        <v>1</v>
      </c>
      <c r="N167" s="229" t="s">
        <v>38</v>
      </c>
      <c r="O167" s="91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2" t="s">
        <v>146</v>
      </c>
      <c r="AT167" s="232" t="s">
        <v>142</v>
      </c>
      <c r="AU167" s="232" t="s">
        <v>81</v>
      </c>
      <c r="AY167" s="17" t="s">
        <v>139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7" t="s">
        <v>81</v>
      </c>
      <c r="BK167" s="233">
        <f>ROUND(I167*H167,2)</f>
        <v>0</v>
      </c>
      <c r="BL167" s="17" t="s">
        <v>146</v>
      </c>
      <c r="BM167" s="232" t="s">
        <v>480</v>
      </c>
    </row>
    <row r="168" s="2" customFormat="1" ht="16.5" customHeight="1">
      <c r="A168" s="38"/>
      <c r="B168" s="39"/>
      <c r="C168" s="220" t="s">
        <v>73</v>
      </c>
      <c r="D168" s="220" t="s">
        <v>142</v>
      </c>
      <c r="E168" s="221" t="s">
        <v>481</v>
      </c>
      <c r="F168" s="222" t="s">
        <v>482</v>
      </c>
      <c r="G168" s="223" t="s">
        <v>464</v>
      </c>
      <c r="H168" s="224">
        <v>30</v>
      </c>
      <c r="I168" s="225"/>
      <c r="J168" s="226">
        <f>ROUND(I168*H168,2)</f>
        <v>0</v>
      </c>
      <c r="K168" s="227"/>
      <c r="L168" s="44"/>
      <c r="M168" s="228" t="s">
        <v>1</v>
      </c>
      <c r="N168" s="229" t="s">
        <v>38</v>
      </c>
      <c r="O168" s="91"/>
      <c r="P168" s="230">
        <f>O168*H168</f>
        <v>0</v>
      </c>
      <c r="Q168" s="230">
        <v>0</v>
      </c>
      <c r="R168" s="230">
        <f>Q168*H168</f>
        <v>0</v>
      </c>
      <c r="S168" s="230">
        <v>0</v>
      </c>
      <c r="T168" s="231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2" t="s">
        <v>146</v>
      </c>
      <c r="AT168" s="232" t="s">
        <v>142</v>
      </c>
      <c r="AU168" s="232" t="s">
        <v>81</v>
      </c>
      <c r="AY168" s="17" t="s">
        <v>139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7" t="s">
        <v>81</v>
      </c>
      <c r="BK168" s="233">
        <f>ROUND(I168*H168,2)</f>
        <v>0</v>
      </c>
      <c r="BL168" s="17" t="s">
        <v>146</v>
      </c>
      <c r="BM168" s="232" t="s">
        <v>483</v>
      </c>
    </row>
    <row r="169" s="2" customFormat="1" ht="16.5" customHeight="1">
      <c r="A169" s="38"/>
      <c r="B169" s="39"/>
      <c r="C169" s="220" t="s">
        <v>73</v>
      </c>
      <c r="D169" s="220" t="s">
        <v>142</v>
      </c>
      <c r="E169" s="221" t="s">
        <v>484</v>
      </c>
      <c r="F169" s="222" t="s">
        <v>485</v>
      </c>
      <c r="G169" s="223" t="s">
        <v>464</v>
      </c>
      <c r="H169" s="224">
        <v>80</v>
      </c>
      <c r="I169" s="225"/>
      <c r="J169" s="226">
        <f>ROUND(I169*H169,2)</f>
        <v>0</v>
      </c>
      <c r="K169" s="227"/>
      <c r="L169" s="44"/>
      <c r="M169" s="228" t="s">
        <v>1</v>
      </c>
      <c r="N169" s="229" t="s">
        <v>38</v>
      </c>
      <c r="O169" s="91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2" t="s">
        <v>146</v>
      </c>
      <c r="AT169" s="232" t="s">
        <v>142</v>
      </c>
      <c r="AU169" s="232" t="s">
        <v>81</v>
      </c>
      <c r="AY169" s="17" t="s">
        <v>139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7" t="s">
        <v>81</v>
      </c>
      <c r="BK169" s="233">
        <f>ROUND(I169*H169,2)</f>
        <v>0</v>
      </c>
      <c r="BL169" s="17" t="s">
        <v>146</v>
      </c>
      <c r="BM169" s="232" t="s">
        <v>486</v>
      </c>
    </row>
    <row r="170" s="2" customFormat="1" ht="16.5" customHeight="1">
      <c r="A170" s="38"/>
      <c r="B170" s="39"/>
      <c r="C170" s="220" t="s">
        <v>73</v>
      </c>
      <c r="D170" s="220" t="s">
        <v>142</v>
      </c>
      <c r="E170" s="221" t="s">
        <v>487</v>
      </c>
      <c r="F170" s="222" t="s">
        <v>488</v>
      </c>
      <c r="G170" s="223" t="s">
        <v>464</v>
      </c>
      <c r="H170" s="224">
        <v>600</v>
      </c>
      <c r="I170" s="225"/>
      <c r="J170" s="226">
        <f>ROUND(I170*H170,2)</f>
        <v>0</v>
      </c>
      <c r="K170" s="227"/>
      <c r="L170" s="44"/>
      <c r="M170" s="228" t="s">
        <v>1</v>
      </c>
      <c r="N170" s="229" t="s">
        <v>38</v>
      </c>
      <c r="O170" s="91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2" t="s">
        <v>146</v>
      </c>
      <c r="AT170" s="232" t="s">
        <v>142</v>
      </c>
      <c r="AU170" s="232" t="s">
        <v>81</v>
      </c>
      <c r="AY170" s="17" t="s">
        <v>139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7" t="s">
        <v>81</v>
      </c>
      <c r="BK170" s="233">
        <f>ROUND(I170*H170,2)</f>
        <v>0</v>
      </c>
      <c r="BL170" s="17" t="s">
        <v>146</v>
      </c>
      <c r="BM170" s="232" t="s">
        <v>489</v>
      </c>
    </row>
    <row r="171" s="2" customFormat="1" ht="16.5" customHeight="1">
      <c r="A171" s="38"/>
      <c r="B171" s="39"/>
      <c r="C171" s="220" t="s">
        <v>73</v>
      </c>
      <c r="D171" s="220" t="s">
        <v>142</v>
      </c>
      <c r="E171" s="221" t="s">
        <v>490</v>
      </c>
      <c r="F171" s="222" t="s">
        <v>491</v>
      </c>
      <c r="G171" s="223" t="s">
        <v>440</v>
      </c>
      <c r="H171" s="224">
        <v>1</v>
      </c>
      <c r="I171" s="225"/>
      <c r="J171" s="226">
        <f>ROUND(I171*H171,2)</f>
        <v>0</v>
      </c>
      <c r="K171" s="227"/>
      <c r="L171" s="44"/>
      <c r="M171" s="228" t="s">
        <v>1</v>
      </c>
      <c r="N171" s="229" t="s">
        <v>38</v>
      </c>
      <c r="O171" s="91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2" t="s">
        <v>146</v>
      </c>
      <c r="AT171" s="232" t="s">
        <v>142</v>
      </c>
      <c r="AU171" s="232" t="s">
        <v>81</v>
      </c>
      <c r="AY171" s="17" t="s">
        <v>139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7" t="s">
        <v>81</v>
      </c>
      <c r="BK171" s="233">
        <f>ROUND(I171*H171,2)</f>
        <v>0</v>
      </c>
      <c r="BL171" s="17" t="s">
        <v>146</v>
      </c>
      <c r="BM171" s="232" t="s">
        <v>492</v>
      </c>
    </row>
    <row r="172" s="12" customFormat="1" ht="25.92" customHeight="1">
      <c r="A172" s="12"/>
      <c r="B172" s="204"/>
      <c r="C172" s="205"/>
      <c r="D172" s="206" t="s">
        <v>72</v>
      </c>
      <c r="E172" s="207" t="s">
        <v>493</v>
      </c>
      <c r="F172" s="207" t="s">
        <v>494</v>
      </c>
      <c r="G172" s="205"/>
      <c r="H172" s="205"/>
      <c r="I172" s="208"/>
      <c r="J172" s="209">
        <f>BK172</f>
        <v>0</v>
      </c>
      <c r="K172" s="205"/>
      <c r="L172" s="210"/>
      <c r="M172" s="211"/>
      <c r="N172" s="212"/>
      <c r="O172" s="212"/>
      <c r="P172" s="213">
        <f>SUM(P173:P175)</f>
        <v>0</v>
      </c>
      <c r="Q172" s="212"/>
      <c r="R172" s="213">
        <f>SUM(R173:R175)</f>
        <v>0</v>
      </c>
      <c r="S172" s="212"/>
      <c r="T172" s="214">
        <f>SUM(T173:T175)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5" t="s">
        <v>81</v>
      </c>
      <c r="AT172" s="216" t="s">
        <v>72</v>
      </c>
      <c r="AU172" s="216" t="s">
        <v>73</v>
      </c>
      <c r="AY172" s="215" t="s">
        <v>139</v>
      </c>
      <c r="BK172" s="217">
        <f>SUM(BK173:BK175)</f>
        <v>0</v>
      </c>
    </row>
    <row r="173" s="2" customFormat="1" ht="16.5" customHeight="1">
      <c r="A173" s="38"/>
      <c r="B173" s="39"/>
      <c r="C173" s="220" t="s">
        <v>73</v>
      </c>
      <c r="D173" s="220" t="s">
        <v>142</v>
      </c>
      <c r="E173" s="221" t="s">
        <v>495</v>
      </c>
      <c r="F173" s="222" t="s">
        <v>496</v>
      </c>
      <c r="G173" s="223" t="s">
        <v>464</v>
      </c>
      <c r="H173" s="224">
        <v>35</v>
      </c>
      <c r="I173" s="225"/>
      <c r="J173" s="226">
        <f>ROUND(I173*H173,2)</f>
        <v>0</v>
      </c>
      <c r="K173" s="227"/>
      <c r="L173" s="44"/>
      <c r="M173" s="228" t="s">
        <v>1</v>
      </c>
      <c r="N173" s="229" t="s">
        <v>38</v>
      </c>
      <c r="O173" s="91"/>
      <c r="P173" s="230">
        <f>O173*H173</f>
        <v>0</v>
      </c>
      <c r="Q173" s="230">
        <v>0</v>
      </c>
      <c r="R173" s="230">
        <f>Q173*H173</f>
        <v>0</v>
      </c>
      <c r="S173" s="230">
        <v>0</v>
      </c>
      <c r="T173" s="231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2" t="s">
        <v>146</v>
      </c>
      <c r="AT173" s="232" t="s">
        <v>142</v>
      </c>
      <c r="AU173" s="232" t="s">
        <v>81</v>
      </c>
      <c r="AY173" s="17" t="s">
        <v>139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7" t="s">
        <v>81</v>
      </c>
      <c r="BK173" s="233">
        <f>ROUND(I173*H173,2)</f>
        <v>0</v>
      </c>
      <c r="BL173" s="17" t="s">
        <v>146</v>
      </c>
      <c r="BM173" s="232" t="s">
        <v>497</v>
      </c>
    </row>
    <row r="174" s="2" customFormat="1" ht="16.5" customHeight="1">
      <c r="A174" s="38"/>
      <c r="B174" s="39"/>
      <c r="C174" s="220" t="s">
        <v>73</v>
      </c>
      <c r="D174" s="220" t="s">
        <v>142</v>
      </c>
      <c r="E174" s="221" t="s">
        <v>498</v>
      </c>
      <c r="F174" s="222" t="s">
        <v>499</v>
      </c>
      <c r="G174" s="223" t="s">
        <v>440</v>
      </c>
      <c r="H174" s="224">
        <v>1</v>
      </c>
      <c r="I174" s="225"/>
      <c r="J174" s="226">
        <f>ROUND(I174*H174,2)</f>
        <v>0</v>
      </c>
      <c r="K174" s="227"/>
      <c r="L174" s="44"/>
      <c r="M174" s="228" t="s">
        <v>1</v>
      </c>
      <c r="N174" s="229" t="s">
        <v>38</v>
      </c>
      <c r="O174" s="91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2" t="s">
        <v>146</v>
      </c>
      <c r="AT174" s="232" t="s">
        <v>142</v>
      </c>
      <c r="AU174" s="232" t="s">
        <v>81</v>
      </c>
      <c r="AY174" s="17" t="s">
        <v>139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7" t="s">
        <v>81</v>
      </c>
      <c r="BK174" s="233">
        <f>ROUND(I174*H174,2)</f>
        <v>0</v>
      </c>
      <c r="BL174" s="17" t="s">
        <v>146</v>
      </c>
      <c r="BM174" s="232" t="s">
        <v>500</v>
      </c>
    </row>
    <row r="175" s="2" customFormat="1" ht="16.5" customHeight="1">
      <c r="A175" s="38"/>
      <c r="B175" s="39"/>
      <c r="C175" s="220" t="s">
        <v>73</v>
      </c>
      <c r="D175" s="220" t="s">
        <v>142</v>
      </c>
      <c r="E175" s="221" t="s">
        <v>501</v>
      </c>
      <c r="F175" s="222" t="s">
        <v>502</v>
      </c>
      <c r="G175" s="223" t="s">
        <v>440</v>
      </c>
      <c r="H175" s="224">
        <v>1</v>
      </c>
      <c r="I175" s="225"/>
      <c r="J175" s="226">
        <f>ROUND(I175*H175,2)</f>
        <v>0</v>
      </c>
      <c r="K175" s="227"/>
      <c r="L175" s="44"/>
      <c r="M175" s="228" t="s">
        <v>1</v>
      </c>
      <c r="N175" s="229" t="s">
        <v>38</v>
      </c>
      <c r="O175" s="91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2" t="s">
        <v>146</v>
      </c>
      <c r="AT175" s="232" t="s">
        <v>142</v>
      </c>
      <c r="AU175" s="232" t="s">
        <v>81</v>
      </c>
      <c r="AY175" s="17" t="s">
        <v>139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7" t="s">
        <v>81</v>
      </c>
      <c r="BK175" s="233">
        <f>ROUND(I175*H175,2)</f>
        <v>0</v>
      </c>
      <c r="BL175" s="17" t="s">
        <v>146</v>
      </c>
      <c r="BM175" s="232" t="s">
        <v>503</v>
      </c>
    </row>
    <row r="176" s="12" customFormat="1" ht="25.92" customHeight="1">
      <c r="A176" s="12"/>
      <c r="B176" s="204"/>
      <c r="C176" s="205"/>
      <c r="D176" s="206" t="s">
        <v>72</v>
      </c>
      <c r="E176" s="207" t="s">
        <v>504</v>
      </c>
      <c r="F176" s="207" t="s">
        <v>505</v>
      </c>
      <c r="G176" s="205"/>
      <c r="H176" s="205"/>
      <c r="I176" s="208"/>
      <c r="J176" s="209">
        <f>BK176</f>
        <v>0</v>
      </c>
      <c r="K176" s="205"/>
      <c r="L176" s="210"/>
      <c r="M176" s="211"/>
      <c r="N176" s="212"/>
      <c r="O176" s="212"/>
      <c r="P176" s="213">
        <f>P177</f>
        <v>0</v>
      </c>
      <c r="Q176" s="212"/>
      <c r="R176" s="213">
        <f>R177</f>
        <v>0</v>
      </c>
      <c r="S176" s="212"/>
      <c r="T176" s="214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5" t="s">
        <v>81</v>
      </c>
      <c r="AT176" s="216" t="s">
        <v>72</v>
      </c>
      <c r="AU176" s="216" t="s">
        <v>73</v>
      </c>
      <c r="AY176" s="215" t="s">
        <v>139</v>
      </c>
      <c r="BK176" s="217">
        <f>BK177</f>
        <v>0</v>
      </c>
    </row>
    <row r="177" s="2" customFormat="1" ht="16.5" customHeight="1">
      <c r="A177" s="38"/>
      <c r="B177" s="39"/>
      <c r="C177" s="220" t="s">
        <v>73</v>
      </c>
      <c r="D177" s="220" t="s">
        <v>142</v>
      </c>
      <c r="E177" s="221" t="s">
        <v>506</v>
      </c>
      <c r="F177" s="222" t="s">
        <v>507</v>
      </c>
      <c r="G177" s="223" t="s">
        <v>440</v>
      </c>
      <c r="H177" s="224">
        <v>1</v>
      </c>
      <c r="I177" s="225"/>
      <c r="J177" s="226">
        <f>ROUND(I177*H177,2)</f>
        <v>0</v>
      </c>
      <c r="K177" s="227"/>
      <c r="L177" s="44"/>
      <c r="M177" s="228" t="s">
        <v>1</v>
      </c>
      <c r="N177" s="229" t="s">
        <v>38</v>
      </c>
      <c r="O177" s="91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2" t="s">
        <v>146</v>
      </c>
      <c r="AT177" s="232" t="s">
        <v>142</v>
      </c>
      <c r="AU177" s="232" t="s">
        <v>81</v>
      </c>
      <c r="AY177" s="17" t="s">
        <v>139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7" t="s">
        <v>81</v>
      </c>
      <c r="BK177" s="233">
        <f>ROUND(I177*H177,2)</f>
        <v>0</v>
      </c>
      <c r="BL177" s="17" t="s">
        <v>146</v>
      </c>
      <c r="BM177" s="232" t="s">
        <v>508</v>
      </c>
    </row>
    <row r="178" s="12" customFormat="1" ht="25.92" customHeight="1">
      <c r="A178" s="12"/>
      <c r="B178" s="204"/>
      <c r="C178" s="205"/>
      <c r="D178" s="206" t="s">
        <v>72</v>
      </c>
      <c r="E178" s="207" t="s">
        <v>509</v>
      </c>
      <c r="F178" s="207" t="s">
        <v>510</v>
      </c>
      <c r="G178" s="205"/>
      <c r="H178" s="205"/>
      <c r="I178" s="208"/>
      <c r="J178" s="209">
        <f>BK178</f>
        <v>0</v>
      </c>
      <c r="K178" s="205"/>
      <c r="L178" s="210"/>
      <c r="M178" s="211"/>
      <c r="N178" s="212"/>
      <c r="O178" s="212"/>
      <c r="P178" s="213">
        <f>SUM(P179:P185)</f>
        <v>0</v>
      </c>
      <c r="Q178" s="212"/>
      <c r="R178" s="213">
        <f>SUM(R179:R185)</f>
        <v>0</v>
      </c>
      <c r="S178" s="212"/>
      <c r="T178" s="214">
        <f>SUM(T179:T185)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5" t="s">
        <v>81</v>
      </c>
      <c r="AT178" s="216" t="s">
        <v>72</v>
      </c>
      <c r="AU178" s="216" t="s">
        <v>73</v>
      </c>
      <c r="AY178" s="215" t="s">
        <v>139</v>
      </c>
      <c r="BK178" s="217">
        <f>SUM(BK179:BK185)</f>
        <v>0</v>
      </c>
    </row>
    <row r="179" s="2" customFormat="1" ht="16.5" customHeight="1">
      <c r="A179" s="38"/>
      <c r="B179" s="39"/>
      <c r="C179" s="220" t="s">
        <v>73</v>
      </c>
      <c r="D179" s="220" t="s">
        <v>142</v>
      </c>
      <c r="E179" s="221" t="s">
        <v>511</v>
      </c>
      <c r="F179" s="222" t="s">
        <v>512</v>
      </c>
      <c r="G179" s="223" t="s">
        <v>440</v>
      </c>
      <c r="H179" s="224">
        <v>1</v>
      </c>
      <c r="I179" s="225"/>
      <c r="J179" s="226">
        <f>ROUND(I179*H179,2)</f>
        <v>0</v>
      </c>
      <c r="K179" s="227"/>
      <c r="L179" s="44"/>
      <c r="M179" s="228" t="s">
        <v>1</v>
      </c>
      <c r="N179" s="229" t="s">
        <v>38</v>
      </c>
      <c r="O179" s="91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2" t="s">
        <v>146</v>
      </c>
      <c r="AT179" s="232" t="s">
        <v>142</v>
      </c>
      <c r="AU179" s="232" t="s">
        <v>81</v>
      </c>
      <c r="AY179" s="17" t="s">
        <v>139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7" t="s">
        <v>81</v>
      </c>
      <c r="BK179" s="233">
        <f>ROUND(I179*H179,2)</f>
        <v>0</v>
      </c>
      <c r="BL179" s="17" t="s">
        <v>146</v>
      </c>
      <c r="BM179" s="232" t="s">
        <v>513</v>
      </c>
    </row>
    <row r="180" s="2" customFormat="1" ht="16.5" customHeight="1">
      <c r="A180" s="38"/>
      <c r="B180" s="39"/>
      <c r="C180" s="220" t="s">
        <v>73</v>
      </c>
      <c r="D180" s="220" t="s">
        <v>142</v>
      </c>
      <c r="E180" s="221" t="s">
        <v>514</v>
      </c>
      <c r="F180" s="222" t="s">
        <v>515</v>
      </c>
      <c r="G180" s="223" t="s">
        <v>440</v>
      </c>
      <c r="H180" s="224">
        <v>1</v>
      </c>
      <c r="I180" s="225"/>
      <c r="J180" s="226">
        <f>ROUND(I180*H180,2)</f>
        <v>0</v>
      </c>
      <c r="K180" s="227"/>
      <c r="L180" s="44"/>
      <c r="M180" s="228" t="s">
        <v>1</v>
      </c>
      <c r="N180" s="229" t="s">
        <v>38</v>
      </c>
      <c r="O180" s="91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2" t="s">
        <v>146</v>
      </c>
      <c r="AT180" s="232" t="s">
        <v>142</v>
      </c>
      <c r="AU180" s="232" t="s">
        <v>81</v>
      </c>
      <c r="AY180" s="17" t="s">
        <v>139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7" t="s">
        <v>81</v>
      </c>
      <c r="BK180" s="233">
        <f>ROUND(I180*H180,2)</f>
        <v>0</v>
      </c>
      <c r="BL180" s="17" t="s">
        <v>146</v>
      </c>
      <c r="BM180" s="232" t="s">
        <v>516</v>
      </c>
    </row>
    <row r="181" s="2" customFormat="1" ht="16.5" customHeight="1">
      <c r="A181" s="38"/>
      <c r="B181" s="39"/>
      <c r="C181" s="220" t="s">
        <v>73</v>
      </c>
      <c r="D181" s="220" t="s">
        <v>142</v>
      </c>
      <c r="E181" s="221" t="s">
        <v>517</v>
      </c>
      <c r="F181" s="222" t="s">
        <v>518</v>
      </c>
      <c r="G181" s="223" t="s">
        <v>440</v>
      </c>
      <c r="H181" s="224">
        <v>1</v>
      </c>
      <c r="I181" s="225"/>
      <c r="J181" s="226">
        <f>ROUND(I181*H181,2)</f>
        <v>0</v>
      </c>
      <c r="K181" s="227"/>
      <c r="L181" s="44"/>
      <c r="M181" s="228" t="s">
        <v>1</v>
      </c>
      <c r="N181" s="229" t="s">
        <v>38</v>
      </c>
      <c r="O181" s="91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2" t="s">
        <v>146</v>
      </c>
      <c r="AT181" s="232" t="s">
        <v>142</v>
      </c>
      <c r="AU181" s="232" t="s">
        <v>81</v>
      </c>
      <c r="AY181" s="17" t="s">
        <v>139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7" t="s">
        <v>81</v>
      </c>
      <c r="BK181" s="233">
        <f>ROUND(I181*H181,2)</f>
        <v>0</v>
      </c>
      <c r="BL181" s="17" t="s">
        <v>146</v>
      </c>
      <c r="BM181" s="232" t="s">
        <v>519</v>
      </c>
    </row>
    <row r="182" s="2" customFormat="1" ht="16.5" customHeight="1">
      <c r="A182" s="38"/>
      <c r="B182" s="39"/>
      <c r="C182" s="220" t="s">
        <v>73</v>
      </c>
      <c r="D182" s="220" t="s">
        <v>142</v>
      </c>
      <c r="E182" s="221" t="s">
        <v>520</v>
      </c>
      <c r="F182" s="222" t="s">
        <v>521</v>
      </c>
      <c r="G182" s="223" t="s">
        <v>440</v>
      </c>
      <c r="H182" s="224">
        <v>1</v>
      </c>
      <c r="I182" s="225"/>
      <c r="J182" s="226">
        <f>ROUND(I182*H182,2)</f>
        <v>0</v>
      </c>
      <c r="K182" s="227"/>
      <c r="L182" s="44"/>
      <c r="M182" s="228" t="s">
        <v>1</v>
      </c>
      <c r="N182" s="229" t="s">
        <v>38</v>
      </c>
      <c r="O182" s="91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2" t="s">
        <v>146</v>
      </c>
      <c r="AT182" s="232" t="s">
        <v>142</v>
      </c>
      <c r="AU182" s="232" t="s">
        <v>81</v>
      </c>
      <c r="AY182" s="17" t="s">
        <v>139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7" t="s">
        <v>81</v>
      </c>
      <c r="BK182" s="233">
        <f>ROUND(I182*H182,2)</f>
        <v>0</v>
      </c>
      <c r="BL182" s="17" t="s">
        <v>146</v>
      </c>
      <c r="BM182" s="232" t="s">
        <v>522</v>
      </c>
    </row>
    <row r="183" s="2" customFormat="1" ht="16.5" customHeight="1">
      <c r="A183" s="38"/>
      <c r="B183" s="39"/>
      <c r="C183" s="220" t="s">
        <v>73</v>
      </c>
      <c r="D183" s="220" t="s">
        <v>142</v>
      </c>
      <c r="E183" s="221" t="s">
        <v>523</v>
      </c>
      <c r="F183" s="222" t="s">
        <v>524</v>
      </c>
      <c r="G183" s="223" t="s">
        <v>440</v>
      </c>
      <c r="H183" s="224">
        <v>1</v>
      </c>
      <c r="I183" s="225"/>
      <c r="J183" s="226">
        <f>ROUND(I183*H183,2)</f>
        <v>0</v>
      </c>
      <c r="K183" s="227"/>
      <c r="L183" s="44"/>
      <c r="M183" s="228" t="s">
        <v>1</v>
      </c>
      <c r="N183" s="229" t="s">
        <v>38</v>
      </c>
      <c r="O183" s="91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2" t="s">
        <v>146</v>
      </c>
      <c r="AT183" s="232" t="s">
        <v>142</v>
      </c>
      <c r="AU183" s="232" t="s">
        <v>81</v>
      </c>
      <c r="AY183" s="17" t="s">
        <v>139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7" t="s">
        <v>81</v>
      </c>
      <c r="BK183" s="233">
        <f>ROUND(I183*H183,2)</f>
        <v>0</v>
      </c>
      <c r="BL183" s="17" t="s">
        <v>146</v>
      </c>
      <c r="BM183" s="232" t="s">
        <v>525</v>
      </c>
    </row>
    <row r="184" s="2" customFormat="1" ht="16.5" customHeight="1">
      <c r="A184" s="38"/>
      <c r="B184" s="39"/>
      <c r="C184" s="220" t="s">
        <v>73</v>
      </c>
      <c r="D184" s="220" t="s">
        <v>142</v>
      </c>
      <c r="E184" s="221" t="s">
        <v>526</v>
      </c>
      <c r="F184" s="222" t="s">
        <v>527</v>
      </c>
      <c r="G184" s="223" t="s">
        <v>440</v>
      </c>
      <c r="H184" s="224">
        <v>1</v>
      </c>
      <c r="I184" s="225"/>
      <c r="J184" s="226">
        <f>ROUND(I184*H184,2)</f>
        <v>0</v>
      </c>
      <c r="K184" s="227"/>
      <c r="L184" s="44"/>
      <c r="M184" s="228" t="s">
        <v>1</v>
      </c>
      <c r="N184" s="229" t="s">
        <v>38</v>
      </c>
      <c r="O184" s="91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2" t="s">
        <v>146</v>
      </c>
      <c r="AT184" s="232" t="s">
        <v>142</v>
      </c>
      <c r="AU184" s="232" t="s">
        <v>81</v>
      </c>
      <c r="AY184" s="17" t="s">
        <v>139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7" t="s">
        <v>81</v>
      </c>
      <c r="BK184" s="233">
        <f>ROUND(I184*H184,2)</f>
        <v>0</v>
      </c>
      <c r="BL184" s="17" t="s">
        <v>146</v>
      </c>
      <c r="BM184" s="232" t="s">
        <v>528</v>
      </c>
    </row>
    <row r="185" s="2" customFormat="1" ht="16.5" customHeight="1">
      <c r="A185" s="38"/>
      <c r="B185" s="39"/>
      <c r="C185" s="220" t="s">
        <v>73</v>
      </c>
      <c r="D185" s="220" t="s">
        <v>142</v>
      </c>
      <c r="E185" s="221" t="s">
        <v>529</v>
      </c>
      <c r="F185" s="222" t="s">
        <v>530</v>
      </c>
      <c r="G185" s="223" t="s">
        <v>440</v>
      </c>
      <c r="H185" s="224">
        <v>1</v>
      </c>
      <c r="I185" s="225"/>
      <c r="J185" s="226">
        <f>ROUND(I185*H185,2)</f>
        <v>0</v>
      </c>
      <c r="K185" s="227"/>
      <c r="L185" s="44"/>
      <c r="M185" s="228" t="s">
        <v>1</v>
      </c>
      <c r="N185" s="229" t="s">
        <v>38</v>
      </c>
      <c r="O185" s="91"/>
      <c r="P185" s="230">
        <f>O185*H185</f>
        <v>0</v>
      </c>
      <c r="Q185" s="230">
        <v>0</v>
      </c>
      <c r="R185" s="230">
        <f>Q185*H185</f>
        <v>0</v>
      </c>
      <c r="S185" s="230">
        <v>0</v>
      </c>
      <c r="T185" s="231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2" t="s">
        <v>146</v>
      </c>
      <c r="AT185" s="232" t="s">
        <v>142</v>
      </c>
      <c r="AU185" s="232" t="s">
        <v>81</v>
      </c>
      <c r="AY185" s="17" t="s">
        <v>139</v>
      </c>
      <c r="BE185" s="233">
        <f>IF(N185="základní",J185,0)</f>
        <v>0</v>
      </c>
      <c r="BF185" s="233">
        <f>IF(N185="snížená",J185,0)</f>
        <v>0</v>
      </c>
      <c r="BG185" s="233">
        <f>IF(N185="zákl. přenesená",J185,0)</f>
        <v>0</v>
      </c>
      <c r="BH185" s="233">
        <f>IF(N185="sníž. přenesená",J185,0)</f>
        <v>0</v>
      </c>
      <c r="BI185" s="233">
        <f>IF(N185="nulová",J185,0)</f>
        <v>0</v>
      </c>
      <c r="BJ185" s="17" t="s">
        <v>81</v>
      </c>
      <c r="BK185" s="233">
        <f>ROUND(I185*H185,2)</f>
        <v>0</v>
      </c>
      <c r="BL185" s="17" t="s">
        <v>146</v>
      </c>
      <c r="BM185" s="232" t="s">
        <v>531</v>
      </c>
    </row>
    <row r="186" s="12" customFormat="1" ht="25.92" customHeight="1">
      <c r="A186" s="12"/>
      <c r="B186" s="204"/>
      <c r="C186" s="205"/>
      <c r="D186" s="206" t="s">
        <v>72</v>
      </c>
      <c r="E186" s="207" t="s">
        <v>532</v>
      </c>
      <c r="F186" s="207" t="s">
        <v>533</v>
      </c>
      <c r="G186" s="205"/>
      <c r="H186" s="205"/>
      <c r="I186" s="208"/>
      <c r="J186" s="209">
        <f>BK186</f>
        <v>0</v>
      </c>
      <c r="K186" s="205"/>
      <c r="L186" s="210"/>
      <c r="M186" s="211"/>
      <c r="N186" s="212"/>
      <c r="O186" s="212"/>
      <c r="P186" s="213">
        <f>SUM(P187:P206)</f>
        <v>0</v>
      </c>
      <c r="Q186" s="212"/>
      <c r="R186" s="213">
        <f>SUM(R187:R206)</f>
        <v>0</v>
      </c>
      <c r="S186" s="212"/>
      <c r="T186" s="214">
        <f>SUM(T187:T206)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5" t="s">
        <v>81</v>
      </c>
      <c r="AT186" s="216" t="s">
        <v>72</v>
      </c>
      <c r="AU186" s="216" t="s">
        <v>73</v>
      </c>
      <c r="AY186" s="215" t="s">
        <v>139</v>
      </c>
      <c r="BK186" s="217">
        <f>SUM(BK187:BK206)</f>
        <v>0</v>
      </c>
    </row>
    <row r="187" s="2" customFormat="1" ht="16.5" customHeight="1">
      <c r="A187" s="38"/>
      <c r="B187" s="39"/>
      <c r="C187" s="220" t="s">
        <v>73</v>
      </c>
      <c r="D187" s="220" t="s">
        <v>142</v>
      </c>
      <c r="E187" s="221" t="s">
        <v>534</v>
      </c>
      <c r="F187" s="222" t="s">
        <v>535</v>
      </c>
      <c r="G187" s="223" t="s">
        <v>401</v>
      </c>
      <c r="H187" s="224">
        <v>50</v>
      </c>
      <c r="I187" s="225"/>
      <c r="J187" s="226">
        <f>ROUND(I187*H187,2)</f>
        <v>0</v>
      </c>
      <c r="K187" s="227"/>
      <c r="L187" s="44"/>
      <c r="M187" s="228" t="s">
        <v>1</v>
      </c>
      <c r="N187" s="229" t="s">
        <v>38</v>
      </c>
      <c r="O187" s="91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2" t="s">
        <v>146</v>
      </c>
      <c r="AT187" s="232" t="s">
        <v>142</v>
      </c>
      <c r="AU187" s="232" t="s">
        <v>81</v>
      </c>
      <c r="AY187" s="17" t="s">
        <v>139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7" t="s">
        <v>81</v>
      </c>
      <c r="BK187" s="233">
        <f>ROUND(I187*H187,2)</f>
        <v>0</v>
      </c>
      <c r="BL187" s="17" t="s">
        <v>146</v>
      </c>
      <c r="BM187" s="232" t="s">
        <v>536</v>
      </c>
    </row>
    <row r="188" s="2" customFormat="1" ht="24.15" customHeight="1">
      <c r="A188" s="38"/>
      <c r="B188" s="39"/>
      <c r="C188" s="220" t="s">
        <v>73</v>
      </c>
      <c r="D188" s="220" t="s">
        <v>142</v>
      </c>
      <c r="E188" s="221" t="s">
        <v>537</v>
      </c>
      <c r="F188" s="222" t="s">
        <v>538</v>
      </c>
      <c r="G188" s="223" t="s">
        <v>401</v>
      </c>
      <c r="H188" s="224">
        <v>72</v>
      </c>
      <c r="I188" s="225"/>
      <c r="J188" s="226">
        <f>ROUND(I188*H188,2)</f>
        <v>0</v>
      </c>
      <c r="K188" s="227"/>
      <c r="L188" s="44"/>
      <c r="M188" s="228" t="s">
        <v>1</v>
      </c>
      <c r="N188" s="229" t="s">
        <v>38</v>
      </c>
      <c r="O188" s="91"/>
      <c r="P188" s="230">
        <f>O188*H188</f>
        <v>0</v>
      </c>
      <c r="Q188" s="230">
        <v>0</v>
      </c>
      <c r="R188" s="230">
        <f>Q188*H188</f>
        <v>0</v>
      </c>
      <c r="S188" s="230">
        <v>0</v>
      </c>
      <c r="T188" s="231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2" t="s">
        <v>146</v>
      </c>
      <c r="AT188" s="232" t="s">
        <v>142</v>
      </c>
      <c r="AU188" s="232" t="s">
        <v>81</v>
      </c>
      <c r="AY188" s="17" t="s">
        <v>139</v>
      </c>
      <c r="BE188" s="233">
        <f>IF(N188="základní",J188,0)</f>
        <v>0</v>
      </c>
      <c r="BF188" s="233">
        <f>IF(N188="snížená",J188,0)</f>
        <v>0</v>
      </c>
      <c r="BG188" s="233">
        <f>IF(N188="zákl. přenesená",J188,0)</f>
        <v>0</v>
      </c>
      <c r="BH188" s="233">
        <f>IF(N188="sníž. přenesená",J188,0)</f>
        <v>0</v>
      </c>
      <c r="BI188" s="233">
        <f>IF(N188="nulová",J188,0)</f>
        <v>0</v>
      </c>
      <c r="BJ188" s="17" t="s">
        <v>81</v>
      </c>
      <c r="BK188" s="233">
        <f>ROUND(I188*H188,2)</f>
        <v>0</v>
      </c>
      <c r="BL188" s="17" t="s">
        <v>146</v>
      </c>
      <c r="BM188" s="232" t="s">
        <v>539</v>
      </c>
    </row>
    <row r="189" s="2" customFormat="1" ht="21.75" customHeight="1">
      <c r="A189" s="38"/>
      <c r="B189" s="39"/>
      <c r="C189" s="220" t="s">
        <v>73</v>
      </c>
      <c r="D189" s="220" t="s">
        <v>142</v>
      </c>
      <c r="E189" s="221" t="s">
        <v>540</v>
      </c>
      <c r="F189" s="222" t="s">
        <v>541</v>
      </c>
      <c r="G189" s="223" t="s">
        <v>401</v>
      </c>
      <c r="H189" s="224">
        <v>192</v>
      </c>
      <c r="I189" s="225"/>
      <c r="J189" s="226">
        <f>ROUND(I189*H189,2)</f>
        <v>0</v>
      </c>
      <c r="K189" s="227"/>
      <c r="L189" s="44"/>
      <c r="M189" s="228" t="s">
        <v>1</v>
      </c>
      <c r="N189" s="229" t="s">
        <v>38</v>
      </c>
      <c r="O189" s="91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2" t="s">
        <v>146</v>
      </c>
      <c r="AT189" s="232" t="s">
        <v>142</v>
      </c>
      <c r="AU189" s="232" t="s">
        <v>81</v>
      </c>
      <c r="AY189" s="17" t="s">
        <v>139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7" t="s">
        <v>81</v>
      </c>
      <c r="BK189" s="233">
        <f>ROUND(I189*H189,2)</f>
        <v>0</v>
      </c>
      <c r="BL189" s="17" t="s">
        <v>146</v>
      </c>
      <c r="BM189" s="232" t="s">
        <v>542</v>
      </c>
    </row>
    <row r="190" s="2" customFormat="1" ht="16.5" customHeight="1">
      <c r="A190" s="38"/>
      <c r="B190" s="39"/>
      <c r="C190" s="220" t="s">
        <v>73</v>
      </c>
      <c r="D190" s="220" t="s">
        <v>142</v>
      </c>
      <c r="E190" s="221" t="s">
        <v>543</v>
      </c>
      <c r="F190" s="222" t="s">
        <v>544</v>
      </c>
      <c r="G190" s="223" t="s">
        <v>440</v>
      </c>
      <c r="H190" s="224">
        <v>2</v>
      </c>
      <c r="I190" s="225"/>
      <c r="J190" s="226">
        <f>ROUND(I190*H190,2)</f>
        <v>0</v>
      </c>
      <c r="K190" s="227"/>
      <c r="L190" s="44"/>
      <c r="M190" s="228" t="s">
        <v>1</v>
      </c>
      <c r="N190" s="229" t="s">
        <v>38</v>
      </c>
      <c r="O190" s="91"/>
      <c r="P190" s="230">
        <f>O190*H190</f>
        <v>0</v>
      </c>
      <c r="Q190" s="230">
        <v>0</v>
      </c>
      <c r="R190" s="230">
        <f>Q190*H190</f>
        <v>0</v>
      </c>
      <c r="S190" s="230">
        <v>0</v>
      </c>
      <c r="T190" s="231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2" t="s">
        <v>146</v>
      </c>
      <c r="AT190" s="232" t="s">
        <v>142</v>
      </c>
      <c r="AU190" s="232" t="s">
        <v>81</v>
      </c>
      <c r="AY190" s="17" t="s">
        <v>139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7" t="s">
        <v>81</v>
      </c>
      <c r="BK190" s="233">
        <f>ROUND(I190*H190,2)</f>
        <v>0</v>
      </c>
      <c r="BL190" s="17" t="s">
        <v>146</v>
      </c>
      <c r="BM190" s="232" t="s">
        <v>545</v>
      </c>
    </row>
    <row r="191" s="2" customFormat="1" ht="16.5" customHeight="1">
      <c r="A191" s="38"/>
      <c r="B191" s="39"/>
      <c r="C191" s="220" t="s">
        <v>73</v>
      </c>
      <c r="D191" s="220" t="s">
        <v>142</v>
      </c>
      <c r="E191" s="221" t="s">
        <v>546</v>
      </c>
      <c r="F191" s="222" t="s">
        <v>547</v>
      </c>
      <c r="G191" s="223" t="s">
        <v>401</v>
      </c>
      <c r="H191" s="224">
        <v>16</v>
      </c>
      <c r="I191" s="225"/>
      <c r="J191" s="226">
        <f>ROUND(I191*H191,2)</f>
        <v>0</v>
      </c>
      <c r="K191" s="227"/>
      <c r="L191" s="44"/>
      <c r="M191" s="228" t="s">
        <v>1</v>
      </c>
      <c r="N191" s="229" t="s">
        <v>38</v>
      </c>
      <c r="O191" s="91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2" t="s">
        <v>146</v>
      </c>
      <c r="AT191" s="232" t="s">
        <v>142</v>
      </c>
      <c r="AU191" s="232" t="s">
        <v>81</v>
      </c>
      <c r="AY191" s="17" t="s">
        <v>139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7" t="s">
        <v>81</v>
      </c>
      <c r="BK191" s="233">
        <f>ROUND(I191*H191,2)</f>
        <v>0</v>
      </c>
      <c r="BL191" s="17" t="s">
        <v>146</v>
      </c>
      <c r="BM191" s="232" t="s">
        <v>548</v>
      </c>
    </row>
    <row r="192" s="2" customFormat="1" ht="16.5" customHeight="1">
      <c r="A192" s="38"/>
      <c r="B192" s="39"/>
      <c r="C192" s="220" t="s">
        <v>73</v>
      </c>
      <c r="D192" s="220" t="s">
        <v>142</v>
      </c>
      <c r="E192" s="221" t="s">
        <v>549</v>
      </c>
      <c r="F192" s="222" t="s">
        <v>550</v>
      </c>
      <c r="G192" s="223" t="s">
        <v>401</v>
      </c>
      <c r="H192" s="224">
        <v>4</v>
      </c>
      <c r="I192" s="225"/>
      <c r="J192" s="226">
        <f>ROUND(I192*H192,2)</f>
        <v>0</v>
      </c>
      <c r="K192" s="227"/>
      <c r="L192" s="44"/>
      <c r="M192" s="228" t="s">
        <v>1</v>
      </c>
      <c r="N192" s="229" t="s">
        <v>38</v>
      </c>
      <c r="O192" s="91"/>
      <c r="P192" s="230">
        <f>O192*H192</f>
        <v>0</v>
      </c>
      <c r="Q192" s="230">
        <v>0</v>
      </c>
      <c r="R192" s="230">
        <f>Q192*H192</f>
        <v>0</v>
      </c>
      <c r="S192" s="230">
        <v>0</v>
      </c>
      <c r="T192" s="231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2" t="s">
        <v>146</v>
      </c>
      <c r="AT192" s="232" t="s">
        <v>142</v>
      </c>
      <c r="AU192" s="232" t="s">
        <v>81</v>
      </c>
      <c r="AY192" s="17" t="s">
        <v>139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7" t="s">
        <v>81</v>
      </c>
      <c r="BK192" s="233">
        <f>ROUND(I192*H192,2)</f>
        <v>0</v>
      </c>
      <c r="BL192" s="17" t="s">
        <v>146</v>
      </c>
      <c r="BM192" s="232" t="s">
        <v>551</v>
      </c>
    </row>
    <row r="193" s="2" customFormat="1" ht="16.5" customHeight="1">
      <c r="A193" s="38"/>
      <c r="B193" s="39"/>
      <c r="C193" s="220" t="s">
        <v>73</v>
      </c>
      <c r="D193" s="220" t="s">
        <v>142</v>
      </c>
      <c r="E193" s="221" t="s">
        <v>552</v>
      </c>
      <c r="F193" s="222" t="s">
        <v>553</v>
      </c>
      <c r="G193" s="223" t="s">
        <v>440</v>
      </c>
      <c r="H193" s="224">
        <v>1</v>
      </c>
      <c r="I193" s="225"/>
      <c r="J193" s="226">
        <f>ROUND(I193*H193,2)</f>
        <v>0</v>
      </c>
      <c r="K193" s="227"/>
      <c r="L193" s="44"/>
      <c r="M193" s="228" t="s">
        <v>1</v>
      </c>
      <c r="N193" s="229" t="s">
        <v>38</v>
      </c>
      <c r="O193" s="91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2" t="s">
        <v>146</v>
      </c>
      <c r="AT193" s="232" t="s">
        <v>142</v>
      </c>
      <c r="AU193" s="232" t="s">
        <v>81</v>
      </c>
      <c r="AY193" s="17" t="s">
        <v>139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7" t="s">
        <v>81</v>
      </c>
      <c r="BK193" s="233">
        <f>ROUND(I193*H193,2)</f>
        <v>0</v>
      </c>
      <c r="BL193" s="17" t="s">
        <v>146</v>
      </c>
      <c r="BM193" s="232" t="s">
        <v>554</v>
      </c>
    </row>
    <row r="194" s="2" customFormat="1" ht="16.5" customHeight="1">
      <c r="A194" s="38"/>
      <c r="B194" s="39"/>
      <c r="C194" s="220" t="s">
        <v>73</v>
      </c>
      <c r="D194" s="220" t="s">
        <v>142</v>
      </c>
      <c r="E194" s="221" t="s">
        <v>555</v>
      </c>
      <c r="F194" s="222" t="s">
        <v>556</v>
      </c>
      <c r="G194" s="223" t="s">
        <v>440</v>
      </c>
      <c r="H194" s="224">
        <v>1</v>
      </c>
      <c r="I194" s="225"/>
      <c r="J194" s="226">
        <f>ROUND(I194*H194,2)</f>
        <v>0</v>
      </c>
      <c r="K194" s="227"/>
      <c r="L194" s="44"/>
      <c r="M194" s="228" t="s">
        <v>1</v>
      </c>
      <c r="N194" s="229" t="s">
        <v>38</v>
      </c>
      <c r="O194" s="91"/>
      <c r="P194" s="230">
        <f>O194*H194</f>
        <v>0</v>
      </c>
      <c r="Q194" s="230">
        <v>0</v>
      </c>
      <c r="R194" s="230">
        <f>Q194*H194</f>
        <v>0</v>
      </c>
      <c r="S194" s="230">
        <v>0</v>
      </c>
      <c r="T194" s="231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2" t="s">
        <v>146</v>
      </c>
      <c r="AT194" s="232" t="s">
        <v>142</v>
      </c>
      <c r="AU194" s="232" t="s">
        <v>81</v>
      </c>
      <c r="AY194" s="17" t="s">
        <v>139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7" t="s">
        <v>81</v>
      </c>
      <c r="BK194" s="233">
        <f>ROUND(I194*H194,2)</f>
        <v>0</v>
      </c>
      <c r="BL194" s="17" t="s">
        <v>146</v>
      </c>
      <c r="BM194" s="232" t="s">
        <v>557</v>
      </c>
    </row>
    <row r="195" s="2" customFormat="1" ht="24.15" customHeight="1">
      <c r="A195" s="38"/>
      <c r="B195" s="39"/>
      <c r="C195" s="220" t="s">
        <v>73</v>
      </c>
      <c r="D195" s="220" t="s">
        <v>142</v>
      </c>
      <c r="E195" s="221" t="s">
        <v>558</v>
      </c>
      <c r="F195" s="222" t="s">
        <v>559</v>
      </c>
      <c r="G195" s="223" t="s">
        <v>401</v>
      </c>
      <c r="H195" s="224">
        <v>48</v>
      </c>
      <c r="I195" s="225"/>
      <c r="J195" s="226">
        <f>ROUND(I195*H195,2)</f>
        <v>0</v>
      </c>
      <c r="K195" s="227"/>
      <c r="L195" s="44"/>
      <c r="M195" s="228" t="s">
        <v>1</v>
      </c>
      <c r="N195" s="229" t="s">
        <v>38</v>
      </c>
      <c r="O195" s="91"/>
      <c r="P195" s="230">
        <f>O195*H195</f>
        <v>0</v>
      </c>
      <c r="Q195" s="230">
        <v>0</v>
      </c>
      <c r="R195" s="230">
        <f>Q195*H195</f>
        <v>0</v>
      </c>
      <c r="S195" s="230">
        <v>0</v>
      </c>
      <c r="T195" s="231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2" t="s">
        <v>146</v>
      </c>
      <c r="AT195" s="232" t="s">
        <v>142</v>
      </c>
      <c r="AU195" s="232" t="s">
        <v>81</v>
      </c>
      <c r="AY195" s="17" t="s">
        <v>139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7" t="s">
        <v>81</v>
      </c>
      <c r="BK195" s="233">
        <f>ROUND(I195*H195,2)</f>
        <v>0</v>
      </c>
      <c r="BL195" s="17" t="s">
        <v>146</v>
      </c>
      <c r="BM195" s="232" t="s">
        <v>560</v>
      </c>
    </row>
    <row r="196" s="2" customFormat="1" ht="16.5" customHeight="1">
      <c r="A196" s="38"/>
      <c r="B196" s="39"/>
      <c r="C196" s="220" t="s">
        <v>73</v>
      </c>
      <c r="D196" s="220" t="s">
        <v>142</v>
      </c>
      <c r="E196" s="221" t="s">
        <v>561</v>
      </c>
      <c r="F196" s="222" t="s">
        <v>562</v>
      </c>
      <c r="G196" s="223" t="s">
        <v>401</v>
      </c>
      <c r="H196" s="224">
        <v>32</v>
      </c>
      <c r="I196" s="225"/>
      <c r="J196" s="226">
        <f>ROUND(I196*H196,2)</f>
        <v>0</v>
      </c>
      <c r="K196" s="227"/>
      <c r="L196" s="44"/>
      <c r="M196" s="228" t="s">
        <v>1</v>
      </c>
      <c r="N196" s="229" t="s">
        <v>38</v>
      </c>
      <c r="O196" s="91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2" t="s">
        <v>146</v>
      </c>
      <c r="AT196" s="232" t="s">
        <v>142</v>
      </c>
      <c r="AU196" s="232" t="s">
        <v>81</v>
      </c>
      <c r="AY196" s="17" t="s">
        <v>139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7" t="s">
        <v>81</v>
      </c>
      <c r="BK196" s="233">
        <f>ROUND(I196*H196,2)</f>
        <v>0</v>
      </c>
      <c r="BL196" s="17" t="s">
        <v>146</v>
      </c>
      <c r="BM196" s="232" t="s">
        <v>563</v>
      </c>
    </row>
    <row r="197" s="2" customFormat="1" ht="24.15" customHeight="1">
      <c r="A197" s="38"/>
      <c r="B197" s="39"/>
      <c r="C197" s="220" t="s">
        <v>73</v>
      </c>
      <c r="D197" s="220" t="s">
        <v>142</v>
      </c>
      <c r="E197" s="221" t="s">
        <v>564</v>
      </c>
      <c r="F197" s="222" t="s">
        <v>565</v>
      </c>
      <c r="G197" s="223" t="s">
        <v>401</v>
      </c>
      <c r="H197" s="224">
        <v>100</v>
      </c>
      <c r="I197" s="225"/>
      <c r="J197" s="226">
        <f>ROUND(I197*H197,2)</f>
        <v>0</v>
      </c>
      <c r="K197" s="227"/>
      <c r="L197" s="44"/>
      <c r="M197" s="228" t="s">
        <v>1</v>
      </c>
      <c r="N197" s="229" t="s">
        <v>38</v>
      </c>
      <c r="O197" s="91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2" t="s">
        <v>146</v>
      </c>
      <c r="AT197" s="232" t="s">
        <v>142</v>
      </c>
      <c r="AU197" s="232" t="s">
        <v>81</v>
      </c>
      <c r="AY197" s="17" t="s">
        <v>139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7" t="s">
        <v>81</v>
      </c>
      <c r="BK197" s="233">
        <f>ROUND(I197*H197,2)</f>
        <v>0</v>
      </c>
      <c r="BL197" s="17" t="s">
        <v>146</v>
      </c>
      <c r="BM197" s="232" t="s">
        <v>566</v>
      </c>
    </row>
    <row r="198" s="2" customFormat="1" ht="16.5" customHeight="1">
      <c r="A198" s="38"/>
      <c r="B198" s="39"/>
      <c r="C198" s="220" t="s">
        <v>73</v>
      </c>
      <c r="D198" s="220" t="s">
        <v>142</v>
      </c>
      <c r="E198" s="221" t="s">
        <v>567</v>
      </c>
      <c r="F198" s="222" t="s">
        <v>568</v>
      </c>
      <c r="G198" s="223" t="s">
        <v>401</v>
      </c>
      <c r="H198" s="224">
        <v>48</v>
      </c>
      <c r="I198" s="225"/>
      <c r="J198" s="226">
        <f>ROUND(I198*H198,2)</f>
        <v>0</v>
      </c>
      <c r="K198" s="227"/>
      <c r="L198" s="44"/>
      <c r="M198" s="228" t="s">
        <v>1</v>
      </c>
      <c r="N198" s="229" t="s">
        <v>38</v>
      </c>
      <c r="O198" s="91"/>
      <c r="P198" s="230">
        <f>O198*H198</f>
        <v>0</v>
      </c>
      <c r="Q198" s="230">
        <v>0</v>
      </c>
      <c r="R198" s="230">
        <f>Q198*H198</f>
        <v>0</v>
      </c>
      <c r="S198" s="230">
        <v>0</v>
      </c>
      <c r="T198" s="231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2" t="s">
        <v>146</v>
      </c>
      <c r="AT198" s="232" t="s">
        <v>142</v>
      </c>
      <c r="AU198" s="232" t="s">
        <v>81</v>
      </c>
      <c r="AY198" s="17" t="s">
        <v>139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7" t="s">
        <v>81</v>
      </c>
      <c r="BK198" s="233">
        <f>ROUND(I198*H198,2)</f>
        <v>0</v>
      </c>
      <c r="BL198" s="17" t="s">
        <v>146</v>
      </c>
      <c r="BM198" s="232" t="s">
        <v>569</v>
      </c>
    </row>
    <row r="199" s="2" customFormat="1" ht="16.5" customHeight="1">
      <c r="A199" s="38"/>
      <c r="B199" s="39"/>
      <c r="C199" s="220" t="s">
        <v>73</v>
      </c>
      <c r="D199" s="220" t="s">
        <v>142</v>
      </c>
      <c r="E199" s="221" t="s">
        <v>570</v>
      </c>
      <c r="F199" s="222" t="s">
        <v>571</v>
      </c>
      <c r="G199" s="223" t="s">
        <v>401</v>
      </c>
      <c r="H199" s="224">
        <v>75</v>
      </c>
      <c r="I199" s="225"/>
      <c r="J199" s="226">
        <f>ROUND(I199*H199,2)</f>
        <v>0</v>
      </c>
      <c r="K199" s="227"/>
      <c r="L199" s="44"/>
      <c r="M199" s="228" t="s">
        <v>1</v>
      </c>
      <c r="N199" s="229" t="s">
        <v>38</v>
      </c>
      <c r="O199" s="91"/>
      <c r="P199" s="230">
        <f>O199*H199</f>
        <v>0</v>
      </c>
      <c r="Q199" s="230">
        <v>0</v>
      </c>
      <c r="R199" s="230">
        <f>Q199*H199</f>
        <v>0</v>
      </c>
      <c r="S199" s="230">
        <v>0</v>
      </c>
      <c r="T199" s="231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2" t="s">
        <v>146</v>
      </c>
      <c r="AT199" s="232" t="s">
        <v>142</v>
      </c>
      <c r="AU199" s="232" t="s">
        <v>81</v>
      </c>
      <c r="AY199" s="17" t="s">
        <v>139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7" t="s">
        <v>81</v>
      </c>
      <c r="BK199" s="233">
        <f>ROUND(I199*H199,2)</f>
        <v>0</v>
      </c>
      <c r="BL199" s="17" t="s">
        <v>146</v>
      </c>
      <c r="BM199" s="232" t="s">
        <v>572</v>
      </c>
    </row>
    <row r="200" s="2" customFormat="1" ht="24.15" customHeight="1">
      <c r="A200" s="38"/>
      <c r="B200" s="39"/>
      <c r="C200" s="220" t="s">
        <v>73</v>
      </c>
      <c r="D200" s="220" t="s">
        <v>142</v>
      </c>
      <c r="E200" s="221" t="s">
        <v>573</v>
      </c>
      <c r="F200" s="222" t="s">
        <v>574</v>
      </c>
      <c r="G200" s="223" t="s">
        <v>401</v>
      </c>
      <c r="H200" s="224">
        <v>120</v>
      </c>
      <c r="I200" s="225"/>
      <c r="J200" s="226">
        <f>ROUND(I200*H200,2)</f>
        <v>0</v>
      </c>
      <c r="K200" s="227"/>
      <c r="L200" s="44"/>
      <c r="M200" s="228" t="s">
        <v>1</v>
      </c>
      <c r="N200" s="229" t="s">
        <v>38</v>
      </c>
      <c r="O200" s="91"/>
      <c r="P200" s="230">
        <f>O200*H200</f>
        <v>0</v>
      </c>
      <c r="Q200" s="230">
        <v>0</v>
      </c>
      <c r="R200" s="230">
        <f>Q200*H200</f>
        <v>0</v>
      </c>
      <c r="S200" s="230">
        <v>0</v>
      </c>
      <c r="T200" s="231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2" t="s">
        <v>146</v>
      </c>
      <c r="AT200" s="232" t="s">
        <v>142</v>
      </c>
      <c r="AU200" s="232" t="s">
        <v>81</v>
      </c>
      <c r="AY200" s="17" t="s">
        <v>139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7" t="s">
        <v>81</v>
      </c>
      <c r="BK200" s="233">
        <f>ROUND(I200*H200,2)</f>
        <v>0</v>
      </c>
      <c r="BL200" s="17" t="s">
        <v>146</v>
      </c>
      <c r="BM200" s="232" t="s">
        <v>575</v>
      </c>
    </row>
    <row r="201" s="2" customFormat="1" ht="24.15" customHeight="1">
      <c r="A201" s="38"/>
      <c r="B201" s="39"/>
      <c r="C201" s="220" t="s">
        <v>73</v>
      </c>
      <c r="D201" s="220" t="s">
        <v>142</v>
      </c>
      <c r="E201" s="221" t="s">
        <v>576</v>
      </c>
      <c r="F201" s="222" t="s">
        <v>577</v>
      </c>
      <c r="G201" s="223" t="s">
        <v>401</v>
      </c>
      <c r="H201" s="224">
        <v>100</v>
      </c>
      <c r="I201" s="225"/>
      <c r="J201" s="226">
        <f>ROUND(I201*H201,2)</f>
        <v>0</v>
      </c>
      <c r="K201" s="227"/>
      <c r="L201" s="44"/>
      <c r="M201" s="228" t="s">
        <v>1</v>
      </c>
      <c r="N201" s="229" t="s">
        <v>38</v>
      </c>
      <c r="O201" s="91"/>
      <c r="P201" s="230">
        <f>O201*H201</f>
        <v>0</v>
      </c>
      <c r="Q201" s="230">
        <v>0</v>
      </c>
      <c r="R201" s="230">
        <f>Q201*H201</f>
        <v>0</v>
      </c>
      <c r="S201" s="230">
        <v>0</v>
      </c>
      <c r="T201" s="231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2" t="s">
        <v>146</v>
      </c>
      <c r="AT201" s="232" t="s">
        <v>142</v>
      </c>
      <c r="AU201" s="232" t="s">
        <v>81</v>
      </c>
      <c r="AY201" s="17" t="s">
        <v>139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7" t="s">
        <v>81</v>
      </c>
      <c r="BK201" s="233">
        <f>ROUND(I201*H201,2)</f>
        <v>0</v>
      </c>
      <c r="BL201" s="17" t="s">
        <v>146</v>
      </c>
      <c r="BM201" s="232" t="s">
        <v>578</v>
      </c>
    </row>
    <row r="202" s="2" customFormat="1" ht="16.5" customHeight="1">
      <c r="A202" s="38"/>
      <c r="B202" s="39"/>
      <c r="C202" s="220" t="s">
        <v>73</v>
      </c>
      <c r="D202" s="220" t="s">
        <v>142</v>
      </c>
      <c r="E202" s="221" t="s">
        <v>579</v>
      </c>
      <c r="F202" s="222" t="s">
        <v>580</v>
      </c>
      <c r="G202" s="223" t="s">
        <v>401</v>
      </c>
      <c r="H202" s="224">
        <v>90</v>
      </c>
      <c r="I202" s="225"/>
      <c r="J202" s="226">
        <f>ROUND(I202*H202,2)</f>
        <v>0</v>
      </c>
      <c r="K202" s="227"/>
      <c r="L202" s="44"/>
      <c r="M202" s="228" t="s">
        <v>1</v>
      </c>
      <c r="N202" s="229" t="s">
        <v>38</v>
      </c>
      <c r="O202" s="91"/>
      <c r="P202" s="230">
        <f>O202*H202</f>
        <v>0</v>
      </c>
      <c r="Q202" s="230">
        <v>0</v>
      </c>
      <c r="R202" s="230">
        <f>Q202*H202</f>
        <v>0</v>
      </c>
      <c r="S202" s="230">
        <v>0</v>
      </c>
      <c r="T202" s="231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2" t="s">
        <v>146</v>
      </c>
      <c r="AT202" s="232" t="s">
        <v>142</v>
      </c>
      <c r="AU202" s="232" t="s">
        <v>81</v>
      </c>
      <c r="AY202" s="17" t="s">
        <v>139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7" t="s">
        <v>81</v>
      </c>
      <c r="BK202" s="233">
        <f>ROUND(I202*H202,2)</f>
        <v>0</v>
      </c>
      <c r="BL202" s="17" t="s">
        <v>146</v>
      </c>
      <c r="BM202" s="232" t="s">
        <v>581</v>
      </c>
    </row>
    <row r="203" s="2" customFormat="1" ht="16.5" customHeight="1">
      <c r="A203" s="38"/>
      <c r="B203" s="39"/>
      <c r="C203" s="220" t="s">
        <v>73</v>
      </c>
      <c r="D203" s="220" t="s">
        <v>142</v>
      </c>
      <c r="E203" s="221" t="s">
        <v>582</v>
      </c>
      <c r="F203" s="222" t="s">
        <v>583</v>
      </c>
      <c r="G203" s="223" t="s">
        <v>440</v>
      </c>
      <c r="H203" s="224">
        <v>1</v>
      </c>
      <c r="I203" s="225"/>
      <c r="J203" s="226">
        <f>ROUND(I203*H203,2)</f>
        <v>0</v>
      </c>
      <c r="K203" s="227"/>
      <c r="L203" s="44"/>
      <c r="M203" s="228" t="s">
        <v>1</v>
      </c>
      <c r="N203" s="229" t="s">
        <v>38</v>
      </c>
      <c r="O203" s="91"/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2" t="s">
        <v>146</v>
      </c>
      <c r="AT203" s="232" t="s">
        <v>142</v>
      </c>
      <c r="AU203" s="232" t="s">
        <v>81</v>
      </c>
      <c r="AY203" s="17" t="s">
        <v>139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7" t="s">
        <v>81</v>
      </c>
      <c r="BK203" s="233">
        <f>ROUND(I203*H203,2)</f>
        <v>0</v>
      </c>
      <c r="BL203" s="17" t="s">
        <v>146</v>
      </c>
      <c r="BM203" s="232" t="s">
        <v>584</v>
      </c>
    </row>
    <row r="204" s="2" customFormat="1" ht="16.5" customHeight="1">
      <c r="A204" s="38"/>
      <c r="B204" s="39"/>
      <c r="C204" s="220" t="s">
        <v>73</v>
      </c>
      <c r="D204" s="220" t="s">
        <v>142</v>
      </c>
      <c r="E204" s="221" t="s">
        <v>585</v>
      </c>
      <c r="F204" s="222" t="s">
        <v>586</v>
      </c>
      <c r="G204" s="223" t="s">
        <v>440</v>
      </c>
      <c r="H204" s="224">
        <v>1</v>
      </c>
      <c r="I204" s="225"/>
      <c r="J204" s="226">
        <f>ROUND(I204*H204,2)</f>
        <v>0</v>
      </c>
      <c r="K204" s="227"/>
      <c r="L204" s="44"/>
      <c r="M204" s="228" t="s">
        <v>1</v>
      </c>
      <c r="N204" s="229" t="s">
        <v>38</v>
      </c>
      <c r="O204" s="91"/>
      <c r="P204" s="230">
        <f>O204*H204</f>
        <v>0</v>
      </c>
      <c r="Q204" s="230">
        <v>0</v>
      </c>
      <c r="R204" s="230">
        <f>Q204*H204</f>
        <v>0</v>
      </c>
      <c r="S204" s="230">
        <v>0</v>
      </c>
      <c r="T204" s="231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2" t="s">
        <v>146</v>
      </c>
      <c r="AT204" s="232" t="s">
        <v>142</v>
      </c>
      <c r="AU204" s="232" t="s">
        <v>81</v>
      </c>
      <c r="AY204" s="17" t="s">
        <v>139</v>
      </c>
      <c r="BE204" s="233">
        <f>IF(N204="základní",J204,0)</f>
        <v>0</v>
      </c>
      <c r="BF204" s="233">
        <f>IF(N204="snížená",J204,0)</f>
        <v>0</v>
      </c>
      <c r="BG204" s="233">
        <f>IF(N204="zákl. přenesená",J204,0)</f>
        <v>0</v>
      </c>
      <c r="BH204" s="233">
        <f>IF(N204="sníž. přenesená",J204,0)</f>
        <v>0</v>
      </c>
      <c r="BI204" s="233">
        <f>IF(N204="nulová",J204,0)</f>
        <v>0</v>
      </c>
      <c r="BJ204" s="17" t="s">
        <v>81</v>
      </c>
      <c r="BK204" s="233">
        <f>ROUND(I204*H204,2)</f>
        <v>0</v>
      </c>
      <c r="BL204" s="17" t="s">
        <v>146</v>
      </c>
      <c r="BM204" s="232" t="s">
        <v>587</v>
      </c>
    </row>
    <row r="205" s="2" customFormat="1" ht="16.5" customHeight="1">
      <c r="A205" s="38"/>
      <c r="B205" s="39"/>
      <c r="C205" s="220" t="s">
        <v>73</v>
      </c>
      <c r="D205" s="220" t="s">
        <v>142</v>
      </c>
      <c r="E205" s="221" t="s">
        <v>588</v>
      </c>
      <c r="F205" s="222" t="s">
        <v>589</v>
      </c>
      <c r="G205" s="223" t="s">
        <v>440</v>
      </c>
      <c r="H205" s="224">
        <v>0</v>
      </c>
      <c r="I205" s="225"/>
      <c r="J205" s="226">
        <f>ROUND(I205*H205,2)</f>
        <v>0</v>
      </c>
      <c r="K205" s="227"/>
      <c r="L205" s="44"/>
      <c r="M205" s="228" t="s">
        <v>1</v>
      </c>
      <c r="N205" s="229" t="s">
        <v>38</v>
      </c>
      <c r="O205" s="91"/>
      <c r="P205" s="230">
        <f>O205*H205</f>
        <v>0</v>
      </c>
      <c r="Q205" s="230">
        <v>0</v>
      </c>
      <c r="R205" s="230">
        <f>Q205*H205</f>
        <v>0</v>
      </c>
      <c r="S205" s="230">
        <v>0</v>
      </c>
      <c r="T205" s="231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2" t="s">
        <v>146</v>
      </c>
      <c r="AT205" s="232" t="s">
        <v>142</v>
      </c>
      <c r="AU205" s="232" t="s">
        <v>81</v>
      </c>
      <c r="AY205" s="17" t="s">
        <v>139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7" t="s">
        <v>81</v>
      </c>
      <c r="BK205" s="233">
        <f>ROUND(I205*H205,2)</f>
        <v>0</v>
      </c>
      <c r="BL205" s="17" t="s">
        <v>146</v>
      </c>
      <c r="BM205" s="232" t="s">
        <v>590</v>
      </c>
    </row>
    <row r="206" s="2" customFormat="1" ht="16.5" customHeight="1">
      <c r="A206" s="38"/>
      <c r="B206" s="39"/>
      <c r="C206" s="220" t="s">
        <v>73</v>
      </c>
      <c r="D206" s="220" t="s">
        <v>142</v>
      </c>
      <c r="E206" s="221" t="s">
        <v>591</v>
      </c>
      <c r="F206" s="222" t="s">
        <v>592</v>
      </c>
      <c r="G206" s="223" t="s">
        <v>440</v>
      </c>
      <c r="H206" s="224">
        <v>1</v>
      </c>
      <c r="I206" s="225"/>
      <c r="J206" s="226">
        <f>ROUND(I206*H206,2)</f>
        <v>0</v>
      </c>
      <c r="K206" s="227"/>
      <c r="L206" s="44"/>
      <c r="M206" s="228" t="s">
        <v>1</v>
      </c>
      <c r="N206" s="229" t="s">
        <v>38</v>
      </c>
      <c r="O206" s="91"/>
      <c r="P206" s="230">
        <f>O206*H206</f>
        <v>0</v>
      </c>
      <c r="Q206" s="230">
        <v>0</v>
      </c>
      <c r="R206" s="230">
        <f>Q206*H206</f>
        <v>0</v>
      </c>
      <c r="S206" s="230">
        <v>0</v>
      </c>
      <c r="T206" s="231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2" t="s">
        <v>146</v>
      </c>
      <c r="AT206" s="232" t="s">
        <v>142</v>
      </c>
      <c r="AU206" s="232" t="s">
        <v>81</v>
      </c>
      <c r="AY206" s="17" t="s">
        <v>139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7" t="s">
        <v>81</v>
      </c>
      <c r="BK206" s="233">
        <f>ROUND(I206*H206,2)</f>
        <v>0</v>
      </c>
      <c r="BL206" s="17" t="s">
        <v>146</v>
      </c>
      <c r="BM206" s="232" t="s">
        <v>593</v>
      </c>
    </row>
    <row r="207" s="12" customFormat="1" ht="25.92" customHeight="1">
      <c r="A207" s="12"/>
      <c r="B207" s="204"/>
      <c r="C207" s="205"/>
      <c r="D207" s="206" t="s">
        <v>72</v>
      </c>
      <c r="E207" s="207" t="s">
        <v>594</v>
      </c>
      <c r="F207" s="207" t="s">
        <v>595</v>
      </c>
      <c r="G207" s="205"/>
      <c r="H207" s="205"/>
      <c r="I207" s="208"/>
      <c r="J207" s="209">
        <f>BK207</f>
        <v>0</v>
      </c>
      <c r="K207" s="205"/>
      <c r="L207" s="210"/>
      <c r="M207" s="211"/>
      <c r="N207" s="212"/>
      <c r="O207" s="212"/>
      <c r="P207" s="213">
        <f>SUM(P208:P210)</f>
        <v>0</v>
      </c>
      <c r="Q207" s="212"/>
      <c r="R207" s="213">
        <f>SUM(R208:R210)</f>
        <v>0</v>
      </c>
      <c r="S207" s="212"/>
      <c r="T207" s="214">
        <f>SUM(T208:T210)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5" t="s">
        <v>81</v>
      </c>
      <c r="AT207" s="216" t="s">
        <v>72</v>
      </c>
      <c r="AU207" s="216" t="s">
        <v>73</v>
      </c>
      <c r="AY207" s="215" t="s">
        <v>139</v>
      </c>
      <c r="BK207" s="217">
        <f>SUM(BK208:BK210)</f>
        <v>0</v>
      </c>
    </row>
    <row r="208" s="2" customFormat="1" ht="16.5" customHeight="1">
      <c r="A208" s="38"/>
      <c r="B208" s="39"/>
      <c r="C208" s="220" t="s">
        <v>73</v>
      </c>
      <c r="D208" s="220" t="s">
        <v>142</v>
      </c>
      <c r="E208" s="221" t="s">
        <v>596</v>
      </c>
      <c r="F208" s="222" t="s">
        <v>597</v>
      </c>
      <c r="G208" s="223" t="s">
        <v>440</v>
      </c>
      <c r="H208" s="224">
        <v>1</v>
      </c>
      <c r="I208" s="225"/>
      <c r="J208" s="226">
        <f>ROUND(I208*H208,2)</f>
        <v>0</v>
      </c>
      <c r="K208" s="227"/>
      <c r="L208" s="44"/>
      <c r="M208" s="228" t="s">
        <v>1</v>
      </c>
      <c r="N208" s="229" t="s">
        <v>38</v>
      </c>
      <c r="O208" s="91"/>
      <c r="P208" s="230">
        <f>O208*H208</f>
        <v>0</v>
      </c>
      <c r="Q208" s="230">
        <v>0</v>
      </c>
      <c r="R208" s="230">
        <f>Q208*H208</f>
        <v>0</v>
      </c>
      <c r="S208" s="230">
        <v>0</v>
      </c>
      <c r="T208" s="231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2" t="s">
        <v>146</v>
      </c>
      <c r="AT208" s="232" t="s">
        <v>142</v>
      </c>
      <c r="AU208" s="232" t="s">
        <v>81</v>
      </c>
      <c r="AY208" s="17" t="s">
        <v>139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7" t="s">
        <v>81</v>
      </c>
      <c r="BK208" s="233">
        <f>ROUND(I208*H208,2)</f>
        <v>0</v>
      </c>
      <c r="BL208" s="17" t="s">
        <v>146</v>
      </c>
      <c r="BM208" s="232" t="s">
        <v>598</v>
      </c>
    </row>
    <row r="209" s="2" customFormat="1" ht="16.5" customHeight="1">
      <c r="A209" s="38"/>
      <c r="B209" s="39"/>
      <c r="C209" s="220" t="s">
        <v>73</v>
      </c>
      <c r="D209" s="220" t="s">
        <v>142</v>
      </c>
      <c r="E209" s="221" t="s">
        <v>599</v>
      </c>
      <c r="F209" s="222" t="s">
        <v>600</v>
      </c>
      <c r="G209" s="223" t="s">
        <v>440</v>
      </c>
      <c r="H209" s="224">
        <v>1</v>
      </c>
      <c r="I209" s="225"/>
      <c r="J209" s="226">
        <f>ROUND(I209*H209,2)</f>
        <v>0</v>
      </c>
      <c r="K209" s="227"/>
      <c r="L209" s="44"/>
      <c r="M209" s="228" t="s">
        <v>1</v>
      </c>
      <c r="N209" s="229" t="s">
        <v>38</v>
      </c>
      <c r="O209" s="91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2" t="s">
        <v>146</v>
      </c>
      <c r="AT209" s="232" t="s">
        <v>142</v>
      </c>
      <c r="AU209" s="232" t="s">
        <v>81</v>
      </c>
      <c r="AY209" s="17" t="s">
        <v>139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7" t="s">
        <v>81</v>
      </c>
      <c r="BK209" s="233">
        <f>ROUND(I209*H209,2)</f>
        <v>0</v>
      </c>
      <c r="BL209" s="17" t="s">
        <v>146</v>
      </c>
      <c r="BM209" s="232" t="s">
        <v>601</v>
      </c>
    </row>
    <row r="210" s="2" customFormat="1" ht="16.5" customHeight="1">
      <c r="A210" s="38"/>
      <c r="B210" s="39"/>
      <c r="C210" s="220" t="s">
        <v>73</v>
      </c>
      <c r="D210" s="220" t="s">
        <v>142</v>
      </c>
      <c r="E210" s="221" t="s">
        <v>602</v>
      </c>
      <c r="F210" s="222" t="s">
        <v>603</v>
      </c>
      <c r="G210" s="223" t="s">
        <v>440</v>
      </c>
      <c r="H210" s="224">
        <v>1</v>
      </c>
      <c r="I210" s="225"/>
      <c r="J210" s="226">
        <f>ROUND(I210*H210,2)</f>
        <v>0</v>
      </c>
      <c r="K210" s="227"/>
      <c r="L210" s="44"/>
      <c r="M210" s="278" t="s">
        <v>1</v>
      </c>
      <c r="N210" s="279" t="s">
        <v>38</v>
      </c>
      <c r="O210" s="280"/>
      <c r="P210" s="281">
        <f>O210*H210</f>
        <v>0</v>
      </c>
      <c r="Q210" s="281">
        <v>0</v>
      </c>
      <c r="R210" s="281">
        <f>Q210*H210</f>
        <v>0</v>
      </c>
      <c r="S210" s="281">
        <v>0</v>
      </c>
      <c r="T210" s="28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2" t="s">
        <v>146</v>
      </c>
      <c r="AT210" s="232" t="s">
        <v>142</v>
      </c>
      <c r="AU210" s="232" t="s">
        <v>81</v>
      </c>
      <c r="AY210" s="17" t="s">
        <v>139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7" t="s">
        <v>81</v>
      </c>
      <c r="BK210" s="233">
        <f>ROUND(I210*H210,2)</f>
        <v>0</v>
      </c>
      <c r="BL210" s="17" t="s">
        <v>146</v>
      </c>
      <c r="BM210" s="232" t="s">
        <v>604</v>
      </c>
    </row>
    <row r="211" s="2" customFormat="1" ht="6.96" customHeight="1">
      <c r="A211" s="38"/>
      <c r="B211" s="66"/>
      <c r="C211" s="67"/>
      <c r="D211" s="67"/>
      <c r="E211" s="67"/>
      <c r="F211" s="67"/>
      <c r="G211" s="67"/>
      <c r="H211" s="67"/>
      <c r="I211" s="67"/>
      <c r="J211" s="67"/>
      <c r="K211" s="67"/>
      <c r="L211" s="44"/>
      <c r="M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</row>
  </sheetData>
  <sheetProtection sheet="1" autoFilter="0" formatColumns="0" formatRows="0" objects="1" scenarios="1" spinCount="100000" saltValue="dZnvjcYblcgm61oNkjenZUlJyEk3j3yDlug5rvtCbDF/Cby/6Bk/yIRreQS7Q8u+qRtFLwgVoH3lb1oXBhDl/Q==" hashValue="7MfXEi8ZgwaP1+MuYm2syOeXha1OGzuwuQ4f6+iXXAwDenNxMbl5GEnbLR20+9yyZFWVj4XLp41pjpJSQN76Nw==" algorithmName="SHA-512" password="CC35"/>
  <autoFilter ref="C127:K210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605</v>
      </c>
      <c r="H4" s="20"/>
    </row>
    <row r="5" s="1" customFormat="1" ht="12" customHeight="1">
      <c r="B5" s="20"/>
      <c r="C5" s="283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284" t="s">
        <v>16</v>
      </c>
      <c r="D6" s="285" t="s">
        <v>17</v>
      </c>
      <c r="E6" s="1"/>
      <c r="F6" s="1"/>
      <c r="H6" s="20"/>
    </row>
    <row r="7" s="1" customFormat="1" ht="16.5" customHeight="1">
      <c r="B7" s="20"/>
      <c r="C7" s="141" t="s">
        <v>22</v>
      </c>
      <c r="D7" s="145" t="str">
        <f>'Rekapitulace stavby'!AN8</f>
        <v>6. 1. 2026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2"/>
      <c r="B9" s="286"/>
      <c r="C9" s="287" t="s">
        <v>54</v>
      </c>
      <c r="D9" s="288" t="s">
        <v>55</v>
      </c>
      <c r="E9" s="288" t="s">
        <v>126</v>
      </c>
      <c r="F9" s="289" t="s">
        <v>606</v>
      </c>
      <c r="G9" s="192"/>
      <c r="H9" s="286"/>
    </row>
    <row r="10" s="2" customFormat="1" ht="26.4" customHeight="1">
      <c r="A10" s="38"/>
      <c r="B10" s="44"/>
      <c r="C10" s="290" t="s">
        <v>78</v>
      </c>
      <c r="D10" s="290" t="s">
        <v>79</v>
      </c>
      <c r="E10" s="38"/>
      <c r="F10" s="38"/>
      <c r="G10" s="38"/>
      <c r="H10" s="44"/>
    </row>
    <row r="11" s="2" customFormat="1" ht="16.8" customHeight="1">
      <c r="A11" s="38"/>
      <c r="B11" s="44"/>
      <c r="C11" s="291" t="s">
        <v>607</v>
      </c>
      <c r="D11" s="292" t="s">
        <v>608</v>
      </c>
      <c r="E11" s="293" t="s">
        <v>1</v>
      </c>
      <c r="F11" s="294">
        <v>30.335000000000001</v>
      </c>
      <c r="G11" s="38"/>
      <c r="H11" s="44"/>
    </row>
    <row r="12" s="2" customFormat="1" ht="16.8" customHeight="1">
      <c r="A12" s="38"/>
      <c r="B12" s="44"/>
      <c r="C12" s="291" t="s">
        <v>609</v>
      </c>
      <c r="D12" s="292" t="s">
        <v>610</v>
      </c>
      <c r="E12" s="293" t="s">
        <v>1</v>
      </c>
      <c r="F12" s="294">
        <v>30.771999999999998</v>
      </c>
      <c r="G12" s="38"/>
      <c r="H12" s="44"/>
    </row>
    <row r="13" s="2" customFormat="1" ht="16.8" customHeight="1">
      <c r="A13" s="38"/>
      <c r="B13" s="44"/>
      <c r="C13" s="291" t="s">
        <v>87</v>
      </c>
      <c r="D13" s="292" t="s">
        <v>88</v>
      </c>
      <c r="E13" s="293" t="s">
        <v>1</v>
      </c>
      <c r="F13" s="294">
        <v>86.010000000000005</v>
      </c>
      <c r="G13" s="38"/>
      <c r="H13" s="44"/>
    </row>
    <row r="14" s="2" customFormat="1" ht="16.8" customHeight="1">
      <c r="A14" s="38"/>
      <c r="B14" s="44"/>
      <c r="C14" s="295" t="s">
        <v>611</v>
      </c>
      <c r="D14" s="38"/>
      <c r="E14" s="38"/>
      <c r="F14" s="38"/>
      <c r="G14" s="38"/>
      <c r="H14" s="44"/>
    </row>
    <row r="15" s="2" customFormat="1">
      <c r="A15" s="38"/>
      <c r="B15" s="44"/>
      <c r="C15" s="296" t="s">
        <v>182</v>
      </c>
      <c r="D15" s="296" t="s">
        <v>183</v>
      </c>
      <c r="E15" s="17" t="s">
        <v>163</v>
      </c>
      <c r="F15" s="297">
        <v>86.010000000000005</v>
      </c>
      <c r="G15" s="38"/>
      <c r="H15" s="44"/>
    </row>
    <row r="16" s="2" customFormat="1" ht="16.8" customHeight="1">
      <c r="A16" s="38"/>
      <c r="B16" s="44"/>
      <c r="C16" s="291" t="s">
        <v>612</v>
      </c>
      <c r="D16" s="292" t="s">
        <v>98</v>
      </c>
      <c r="E16" s="293" t="s">
        <v>1</v>
      </c>
      <c r="F16" s="294">
        <v>1604.97</v>
      </c>
      <c r="G16" s="38"/>
      <c r="H16" s="44"/>
    </row>
    <row r="17" s="2" customFormat="1" ht="16.8" customHeight="1">
      <c r="A17" s="38"/>
      <c r="B17" s="44"/>
      <c r="C17" s="291" t="s">
        <v>91</v>
      </c>
      <c r="D17" s="292" t="s">
        <v>92</v>
      </c>
      <c r="E17" s="293" t="s">
        <v>1</v>
      </c>
      <c r="F17" s="294">
        <v>646.33500000000004</v>
      </c>
      <c r="G17" s="38"/>
      <c r="H17" s="44"/>
    </row>
    <row r="18" s="2" customFormat="1" ht="16.8" customHeight="1">
      <c r="A18" s="38"/>
      <c r="B18" s="44"/>
      <c r="C18" s="295" t="s">
        <v>611</v>
      </c>
      <c r="D18" s="38"/>
      <c r="E18" s="38"/>
      <c r="F18" s="38"/>
      <c r="G18" s="38"/>
      <c r="H18" s="44"/>
    </row>
    <row r="19" s="2" customFormat="1" ht="16.8" customHeight="1">
      <c r="A19" s="38"/>
      <c r="B19" s="44"/>
      <c r="C19" s="296" t="s">
        <v>168</v>
      </c>
      <c r="D19" s="296" t="s">
        <v>169</v>
      </c>
      <c r="E19" s="17" t="s">
        <v>163</v>
      </c>
      <c r="F19" s="297">
        <v>646.33500000000004</v>
      </c>
      <c r="G19" s="38"/>
      <c r="H19" s="44"/>
    </row>
    <row r="20" s="2" customFormat="1" ht="16.8" customHeight="1">
      <c r="A20" s="38"/>
      <c r="B20" s="44"/>
      <c r="C20" s="291" t="s">
        <v>95</v>
      </c>
      <c r="D20" s="292" t="s">
        <v>96</v>
      </c>
      <c r="E20" s="293" t="s">
        <v>1</v>
      </c>
      <c r="F20" s="294">
        <v>646.33500000000004</v>
      </c>
      <c r="G20" s="38"/>
      <c r="H20" s="44"/>
    </row>
    <row r="21" s="2" customFormat="1" ht="16.8" customHeight="1">
      <c r="A21" s="38"/>
      <c r="B21" s="44"/>
      <c r="C21" s="295" t="s">
        <v>611</v>
      </c>
      <c r="D21" s="38"/>
      <c r="E21" s="38"/>
      <c r="F21" s="38"/>
      <c r="G21" s="38"/>
      <c r="H21" s="44"/>
    </row>
    <row r="22" s="2" customFormat="1" ht="16.8" customHeight="1">
      <c r="A22" s="38"/>
      <c r="B22" s="44"/>
      <c r="C22" s="296" t="s">
        <v>161</v>
      </c>
      <c r="D22" s="296" t="s">
        <v>162</v>
      </c>
      <c r="E22" s="17" t="s">
        <v>163</v>
      </c>
      <c r="F22" s="297">
        <v>646.33500000000004</v>
      </c>
      <c r="G22" s="38"/>
      <c r="H22" s="44"/>
    </row>
    <row r="23" s="2" customFormat="1" ht="16.8" customHeight="1">
      <c r="A23" s="38"/>
      <c r="B23" s="44"/>
      <c r="C23" s="291" t="s">
        <v>97</v>
      </c>
      <c r="D23" s="292" t="s">
        <v>98</v>
      </c>
      <c r="E23" s="293" t="s">
        <v>1</v>
      </c>
      <c r="F23" s="294">
        <v>1604.97</v>
      </c>
      <c r="G23" s="38"/>
      <c r="H23" s="44"/>
    </row>
    <row r="24" s="2" customFormat="1" ht="16.8" customHeight="1">
      <c r="A24" s="38"/>
      <c r="B24" s="44"/>
      <c r="C24" s="295" t="s">
        <v>611</v>
      </c>
      <c r="D24" s="38"/>
      <c r="E24" s="38"/>
      <c r="F24" s="38"/>
      <c r="G24" s="38"/>
      <c r="H24" s="44"/>
    </row>
    <row r="25" s="2" customFormat="1" ht="16.8" customHeight="1">
      <c r="A25" s="38"/>
      <c r="B25" s="44"/>
      <c r="C25" s="296" t="s">
        <v>187</v>
      </c>
      <c r="D25" s="296" t="s">
        <v>188</v>
      </c>
      <c r="E25" s="17" t="s">
        <v>163</v>
      </c>
      <c r="F25" s="297">
        <v>1604.97</v>
      </c>
      <c r="G25" s="38"/>
      <c r="H25" s="44"/>
    </row>
    <row r="26" s="2" customFormat="1" ht="16.8" customHeight="1">
      <c r="A26" s="38"/>
      <c r="B26" s="44"/>
      <c r="C26" s="291" t="s">
        <v>613</v>
      </c>
      <c r="D26" s="292" t="s">
        <v>614</v>
      </c>
      <c r="E26" s="293" t="s">
        <v>1</v>
      </c>
      <c r="F26" s="294">
        <v>36.771999999999998</v>
      </c>
      <c r="G26" s="38"/>
      <c r="H26" s="44"/>
    </row>
    <row r="27" s="8" customFormat="1" ht="16.8" customHeight="1">
      <c r="A27" s="146"/>
      <c r="B27" s="147"/>
      <c r="C27" s="298" t="s">
        <v>615</v>
      </c>
      <c r="D27" s="292" t="s">
        <v>610</v>
      </c>
      <c r="E27" s="292" t="s">
        <v>1</v>
      </c>
      <c r="F27" s="299">
        <v>107.19</v>
      </c>
      <c r="G27" s="146"/>
      <c r="H27" s="147"/>
    </row>
    <row r="28" s="2" customFormat="1" ht="16.8" customHeight="1">
      <c r="A28" s="38"/>
      <c r="B28" s="44"/>
      <c r="C28" s="296" t="s">
        <v>1</v>
      </c>
      <c r="D28" s="296" t="s">
        <v>215</v>
      </c>
      <c r="E28" s="17" t="s">
        <v>1</v>
      </c>
      <c r="F28" s="297">
        <v>36.060000000000002</v>
      </c>
      <c r="G28" s="38"/>
      <c r="H28" s="44"/>
    </row>
    <row r="29" s="2" customFormat="1" ht="16.8" customHeight="1">
      <c r="A29" s="38"/>
      <c r="B29" s="44"/>
      <c r="C29" s="296" t="s">
        <v>1</v>
      </c>
      <c r="D29" s="296" t="s">
        <v>218</v>
      </c>
      <c r="E29" s="17" t="s">
        <v>1</v>
      </c>
      <c r="F29" s="297">
        <v>33.789999999999999</v>
      </c>
      <c r="G29" s="38"/>
      <c r="H29" s="44"/>
    </row>
    <row r="30" s="2" customFormat="1" ht="16.8" customHeight="1">
      <c r="A30" s="38"/>
      <c r="B30" s="44"/>
      <c r="C30" s="296" t="s">
        <v>1</v>
      </c>
      <c r="D30" s="296" t="s">
        <v>221</v>
      </c>
      <c r="E30" s="17" t="s">
        <v>1</v>
      </c>
      <c r="F30" s="297">
        <v>37.340000000000003</v>
      </c>
      <c r="G30" s="38"/>
      <c r="H30" s="44"/>
    </row>
    <row r="31" s="2" customFormat="1" ht="16.8" customHeight="1">
      <c r="A31" s="38"/>
      <c r="B31" s="44"/>
      <c r="C31" s="291" t="s">
        <v>1</v>
      </c>
      <c r="D31" s="292" t="s">
        <v>215</v>
      </c>
      <c r="E31" s="293" t="s">
        <v>1</v>
      </c>
      <c r="F31" s="294">
        <v>36.060000000000002</v>
      </c>
      <c r="G31" s="38"/>
      <c r="H31" s="44"/>
    </row>
    <row r="32" s="2" customFormat="1" ht="16.8" customHeight="1">
      <c r="A32" s="38"/>
      <c r="B32" s="44"/>
      <c r="C32" s="296" t="s">
        <v>1</v>
      </c>
      <c r="D32" s="296" t="s">
        <v>616</v>
      </c>
      <c r="E32" s="17" t="s">
        <v>1</v>
      </c>
      <c r="F32" s="297">
        <v>36.060000000000002</v>
      </c>
      <c r="G32" s="38"/>
      <c r="H32" s="44"/>
    </row>
    <row r="33" s="2" customFormat="1" ht="16.8" customHeight="1">
      <c r="A33" s="38"/>
      <c r="B33" s="44"/>
      <c r="C33" s="291" t="s">
        <v>1</v>
      </c>
      <c r="D33" s="292" t="s">
        <v>218</v>
      </c>
      <c r="E33" s="293" t="s">
        <v>1</v>
      </c>
      <c r="F33" s="294">
        <v>33.789999999999999</v>
      </c>
      <c r="G33" s="38"/>
      <c r="H33" s="44"/>
    </row>
    <row r="34" s="2" customFormat="1" ht="16.8" customHeight="1">
      <c r="A34" s="38"/>
      <c r="B34" s="44"/>
      <c r="C34" s="296" t="s">
        <v>1</v>
      </c>
      <c r="D34" s="296" t="s">
        <v>617</v>
      </c>
      <c r="E34" s="17" t="s">
        <v>1</v>
      </c>
      <c r="F34" s="297">
        <v>33.789999999999999</v>
      </c>
      <c r="G34" s="38"/>
      <c r="H34" s="44"/>
    </row>
    <row r="35" s="2" customFormat="1" ht="16.8" customHeight="1">
      <c r="A35" s="38"/>
      <c r="B35" s="44"/>
      <c r="C35" s="291" t="s">
        <v>1</v>
      </c>
      <c r="D35" s="292" t="s">
        <v>221</v>
      </c>
      <c r="E35" s="293" t="s">
        <v>1</v>
      </c>
      <c r="F35" s="294">
        <v>37.340000000000003</v>
      </c>
      <c r="G35" s="38"/>
      <c r="H35" s="44"/>
    </row>
    <row r="36" s="2" customFormat="1" ht="16.8" customHeight="1">
      <c r="A36" s="38"/>
      <c r="B36" s="44"/>
      <c r="C36" s="296" t="s">
        <v>1</v>
      </c>
      <c r="D36" s="296" t="s">
        <v>618</v>
      </c>
      <c r="E36" s="17" t="s">
        <v>1</v>
      </c>
      <c r="F36" s="297">
        <v>37.340000000000003</v>
      </c>
      <c r="G36" s="38"/>
      <c r="H36" s="44"/>
    </row>
    <row r="37" s="2" customFormat="1" ht="7.44" customHeight="1">
      <c r="A37" s="38"/>
      <c r="B37" s="171"/>
      <c r="C37" s="172"/>
      <c r="D37" s="172"/>
      <c r="E37" s="172"/>
      <c r="F37" s="172"/>
      <c r="G37" s="172"/>
      <c r="H37" s="44"/>
    </row>
    <row r="38" s="2" customFormat="1">
      <c r="A38" s="38"/>
      <c r="B38" s="38"/>
      <c r="C38" s="38"/>
      <c r="D38" s="38"/>
      <c r="E38" s="38"/>
      <c r="F38" s="38"/>
      <c r="G38" s="38"/>
      <c r="H38" s="38"/>
    </row>
  </sheetData>
  <sheetProtection sheet="1" formatColumns="0" formatRows="0" objects="1" scenarios="1" spinCount="100000" saltValue="KsG1qOCMbNE3XjDT6gyVWeX1pS4uCiDgKqaOJh/Uoyqh4azwEkMld3gZ2BtFA+0jz2mGMHrXyhLZGYSVHYvQgg==" hashValue="C4Tx4mOimBJhSbVhDChLitiOTJB8HDVqS1csw9l89Yis/dxpYwmC3olysErWiwZjkzy3mVptXsWDaORLnCx4YQ==" algorithmName="SHA-512" password="CC35"/>
  <mergeCells count="2">
    <mergeCell ref="D5:F5"/>
    <mergeCell ref="D6:F6"/>
  </mergeCells>
  <hyperlinks>
    <hyperlink ref="C27" r:id="rId1" display="VV0009"/>
  </hyperlinks>
  <pageSetup paperSize="9" orientation="portrait" blackAndWhite="1" fitToHeight="0"/>
  <headerFooter>
    <oddFooter>&amp;CStrana &amp;P z &amp;N</oddFooter>
  </headerFooter>
  <drawing r:id="rId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DESKTOP-5KGQ5C2\Honza</dc:creator>
  <cp:lastModifiedBy>DESKTOP-5KGQ5C2\Honza</cp:lastModifiedBy>
  <dcterms:created xsi:type="dcterms:W3CDTF">2026-01-09T10:11:09Z</dcterms:created>
  <dcterms:modified xsi:type="dcterms:W3CDTF">2026-01-09T10:11:11Z</dcterms:modified>
</cp:coreProperties>
</file>