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D.1.1 - Architektonicko s..." sheetId="2" r:id="rId2"/>
    <sheet name="D.1.2.1 - Zdravotně techn..." sheetId="3" r:id="rId3"/>
    <sheet name="D.1.2.2 - Vzduchotechnika" sheetId="4" r:id="rId4"/>
    <sheet name="D.1.2.3 - Vytápění" sheetId="5" r:id="rId5"/>
    <sheet name="D.1.2.4.741 - Silnoproud" sheetId="6" r:id="rId6"/>
    <sheet name="D.1.2.4.742 - Slaboproud" sheetId="7" r:id="rId7"/>
    <sheet name="D.1.2.8 - Měření a regulace" sheetId="8" r:id="rId8"/>
    <sheet name="VRN - Vedlejší rozpočtové..." sheetId="9" r:id="rId9"/>
    <sheet name="Pokyny pro vyplnění" sheetId="10" r:id="rId10"/>
  </sheets>
  <definedNames>
    <definedName name="_xlnm.Print_Area" localSheetId="0">'Rekapitulace stavby'!$D$4:$AO$36,'Rekapitulace stavby'!$C$42:$AQ$64</definedName>
    <definedName name="_xlnm.Print_Titles" localSheetId="0">'Rekapitulace stavby'!$52:$52</definedName>
    <definedName name="_xlnm._FilterDatabase" localSheetId="1" hidden="1">'D.1.1 - Architektonicko s...'!$C$99:$K$619</definedName>
    <definedName name="_xlnm.Print_Area" localSheetId="1">'D.1.1 - Architektonicko s...'!$C$4:$J$39,'D.1.1 - Architektonicko s...'!$C$45:$J$81,'D.1.1 - Architektonicko s...'!$C$87:$K$619</definedName>
    <definedName name="_xlnm.Print_Titles" localSheetId="1">'D.1.1 - Architektonicko s...'!$99:$99</definedName>
    <definedName name="_xlnm._FilterDatabase" localSheetId="2" hidden="1">'D.1.2.1 - Zdravotně techn...'!$C$85:$K$152</definedName>
    <definedName name="_xlnm.Print_Area" localSheetId="2">'D.1.2.1 - Zdravotně techn...'!$C$4:$J$39,'D.1.2.1 - Zdravotně techn...'!$C$45:$J$67,'D.1.2.1 - Zdravotně techn...'!$C$73:$K$152</definedName>
    <definedName name="_xlnm.Print_Titles" localSheetId="2">'D.1.2.1 - Zdravotně techn...'!$85:$85</definedName>
    <definedName name="_xlnm._FilterDatabase" localSheetId="3" hidden="1">'D.1.2.2 - Vzduchotechnika'!$C$102:$K$199</definedName>
    <definedName name="_xlnm.Print_Area" localSheetId="3">'D.1.2.2 - Vzduchotechnika'!$C$4:$J$39,'D.1.2.2 - Vzduchotechnika'!$C$45:$J$84,'D.1.2.2 - Vzduchotechnika'!$C$90:$K$199</definedName>
    <definedName name="_xlnm.Print_Titles" localSheetId="3">'D.1.2.2 - Vzduchotechnika'!$102:$102</definedName>
    <definedName name="_xlnm._FilterDatabase" localSheetId="4" hidden="1">'D.1.2.3 - Vytápění'!$C$85:$K$124</definedName>
    <definedName name="_xlnm.Print_Area" localSheetId="4">'D.1.2.3 - Vytápění'!$C$4:$J$39,'D.1.2.3 - Vytápění'!$C$45:$J$67,'D.1.2.3 - Vytápění'!$C$73:$K$124</definedName>
    <definedName name="_xlnm.Print_Titles" localSheetId="4">'D.1.2.3 - Vytápění'!$85:$85</definedName>
    <definedName name="_xlnm._FilterDatabase" localSheetId="5" hidden="1">'D.1.2.4.741 - Silnoproud'!$C$88:$K$140</definedName>
    <definedName name="_xlnm.Print_Area" localSheetId="5">'D.1.2.4.741 - Silnoproud'!$C$4:$J$41,'D.1.2.4.741 - Silnoproud'!$C$47:$J$68,'D.1.2.4.741 - Silnoproud'!$C$74:$K$140</definedName>
    <definedName name="_xlnm.Print_Titles" localSheetId="5">'D.1.2.4.741 - Silnoproud'!$88:$88</definedName>
    <definedName name="_xlnm._FilterDatabase" localSheetId="6" hidden="1">'D.1.2.4.742 - Slaboproud'!$C$88:$K$127</definedName>
    <definedName name="_xlnm.Print_Area" localSheetId="6">'D.1.2.4.742 - Slaboproud'!$C$4:$J$41,'D.1.2.4.742 - Slaboproud'!$C$47:$J$68,'D.1.2.4.742 - Slaboproud'!$C$74:$K$127</definedName>
    <definedName name="_xlnm.Print_Titles" localSheetId="6">'D.1.2.4.742 - Slaboproud'!$88:$88</definedName>
    <definedName name="_xlnm._FilterDatabase" localSheetId="7" hidden="1">'D.1.2.8 - Měření a regulace'!$C$84:$K$123</definedName>
    <definedName name="_xlnm.Print_Area" localSheetId="7">'D.1.2.8 - Měření a regulace'!$C$4:$J$39,'D.1.2.8 - Měření a regulace'!$C$45:$J$66,'D.1.2.8 - Měření a regulace'!$C$72:$K$123</definedName>
    <definedName name="_xlnm.Print_Titles" localSheetId="7">'D.1.2.8 - Měření a regulace'!$84:$84</definedName>
    <definedName name="_xlnm._FilterDatabase" localSheetId="8" hidden="1">'VRN - Vedlejší rozpočtové...'!$C$85:$K$101</definedName>
    <definedName name="_xlnm.Print_Area" localSheetId="8">'VRN - Vedlejší rozpočtové...'!$C$4:$J$39,'VRN - Vedlejší rozpočtové...'!$C$45:$J$67,'VRN - Vedlejší rozpočtové...'!$C$73:$K$101</definedName>
    <definedName name="_xlnm.Print_Titles" localSheetId="8">'VRN - Vedlejší rozpočtové...'!$85:$85</definedName>
    <definedName name="_xlnm.Print_Area" localSheetId="9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9" l="1" r="J37"/>
  <c r="J36"/>
  <c i="1" r="AY63"/>
  <c i="9" r="J35"/>
  <c i="1" r="AX63"/>
  <c i="9" r="BI101"/>
  <c r="BH101"/>
  <c r="BG101"/>
  <c r="BF101"/>
  <c r="T101"/>
  <c r="T100"/>
  <c r="R101"/>
  <c r="R100"/>
  <c r="P101"/>
  <c r="P100"/>
  <c r="BI99"/>
  <c r="BH99"/>
  <c r="BG99"/>
  <c r="BF99"/>
  <c r="T99"/>
  <c r="T98"/>
  <c r="R99"/>
  <c r="R98"/>
  <c r="P99"/>
  <c r="P98"/>
  <c r="BI97"/>
  <c r="BH97"/>
  <c r="BG97"/>
  <c r="BF97"/>
  <c r="T97"/>
  <c r="R97"/>
  <c r="P97"/>
  <c r="BI96"/>
  <c r="BH96"/>
  <c r="BG96"/>
  <c r="BF96"/>
  <c r="T96"/>
  <c r="R96"/>
  <c r="P96"/>
  <c r="BI94"/>
  <c r="BH94"/>
  <c r="BG94"/>
  <c r="BF94"/>
  <c r="T94"/>
  <c r="T93"/>
  <c r="R94"/>
  <c r="R93"/>
  <c r="P94"/>
  <c r="P93"/>
  <c r="BI92"/>
  <c r="BH92"/>
  <c r="BG92"/>
  <c r="BF92"/>
  <c r="T92"/>
  <c r="T91"/>
  <c r="R92"/>
  <c r="R91"/>
  <c r="P92"/>
  <c r="P91"/>
  <c r="BI90"/>
  <c r="BH90"/>
  <c r="BG90"/>
  <c r="BF90"/>
  <c r="T90"/>
  <c r="R90"/>
  <c r="P90"/>
  <c r="BI89"/>
  <c r="BH89"/>
  <c r="BG89"/>
  <c r="BF89"/>
  <c r="T89"/>
  <c r="R89"/>
  <c r="P89"/>
  <c r="J82"/>
  <c r="F82"/>
  <c r="F80"/>
  <c r="E78"/>
  <c r="J54"/>
  <c r="F54"/>
  <c r="F52"/>
  <c r="E50"/>
  <c r="J24"/>
  <c r="E24"/>
  <c r="J83"/>
  <c r="J23"/>
  <c r="J18"/>
  <c r="E18"/>
  <c r="F83"/>
  <c r="J17"/>
  <c r="J12"/>
  <c r="J80"/>
  <c r="E7"/>
  <c r="E76"/>
  <c i="8" r="J37"/>
  <c r="J36"/>
  <c i="1" r="AY62"/>
  <c i="8" r="J35"/>
  <c i="1" r="AX62"/>
  <c i="8"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19"/>
  <c r="BH119"/>
  <c r="BG119"/>
  <c r="BF119"/>
  <c r="T119"/>
  <c r="R119"/>
  <c r="P119"/>
  <c r="BI118"/>
  <c r="BH118"/>
  <c r="BG118"/>
  <c r="BF118"/>
  <c r="T118"/>
  <c r="R118"/>
  <c r="P118"/>
  <c r="BI116"/>
  <c r="BH116"/>
  <c r="BG116"/>
  <c r="BF116"/>
  <c r="T116"/>
  <c r="T115"/>
  <c r="R116"/>
  <c r="R115"/>
  <c r="P116"/>
  <c r="P115"/>
  <c r="BI114"/>
  <c r="BH114"/>
  <c r="BG114"/>
  <c r="BF114"/>
  <c r="T114"/>
  <c r="T113"/>
  <c r="R114"/>
  <c r="R113"/>
  <c r="P114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J81"/>
  <c r="F81"/>
  <c r="F79"/>
  <c r="E77"/>
  <c r="J54"/>
  <c r="F54"/>
  <c r="F52"/>
  <c r="E50"/>
  <c r="J24"/>
  <c r="E24"/>
  <c r="J55"/>
  <c r="J23"/>
  <c r="J18"/>
  <c r="E18"/>
  <c r="F82"/>
  <c r="J17"/>
  <c r="J12"/>
  <c r="J52"/>
  <c r="E7"/>
  <c r="E75"/>
  <c i="7" r="J39"/>
  <c r="J38"/>
  <c i="1" r="AY61"/>
  <c i="7" r="J37"/>
  <c i="1" r="AX61"/>
  <c i="7"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3"/>
  <c r="BH103"/>
  <c r="BG103"/>
  <c r="BF103"/>
  <c r="T103"/>
  <c r="R103"/>
  <c r="P103"/>
  <c r="BI102"/>
  <c r="BH102"/>
  <c r="BG102"/>
  <c r="BF102"/>
  <c r="T102"/>
  <c r="R102"/>
  <c r="P102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J85"/>
  <c r="F85"/>
  <c r="F83"/>
  <c r="E81"/>
  <c r="J58"/>
  <c r="F58"/>
  <c r="F56"/>
  <c r="E54"/>
  <c r="J26"/>
  <c r="E26"/>
  <c r="J86"/>
  <c r="J25"/>
  <c r="J20"/>
  <c r="E20"/>
  <c r="F86"/>
  <c r="J19"/>
  <c r="J14"/>
  <c r="J83"/>
  <c r="E7"/>
  <c r="E77"/>
  <c i="6" r="J39"/>
  <c r="J38"/>
  <c i="1" r="AY60"/>
  <c i="6" r="J37"/>
  <c i="1" r="AX60"/>
  <c i="6"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2"/>
  <c r="BH92"/>
  <c r="BG92"/>
  <c r="BF92"/>
  <c r="T92"/>
  <c r="R92"/>
  <c r="P92"/>
  <c r="BI91"/>
  <c r="BH91"/>
  <c r="BG91"/>
  <c r="BF91"/>
  <c r="T91"/>
  <c r="R91"/>
  <c r="P91"/>
  <c r="J85"/>
  <c r="F85"/>
  <c r="F83"/>
  <c r="E81"/>
  <c r="J58"/>
  <c r="F58"/>
  <c r="F56"/>
  <c r="E54"/>
  <c r="J26"/>
  <c r="E26"/>
  <c r="J86"/>
  <c r="J25"/>
  <c r="J20"/>
  <c r="E20"/>
  <c r="F59"/>
  <c r="J19"/>
  <c r="J14"/>
  <c r="J83"/>
  <c r="E7"/>
  <c r="E50"/>
  <c i="5" r="J37"/>
  <c r="J36"/>
  <c i="1" r="AY58"/>
  <c i="5" r="J35"/>
  <c i="1" r="AX58"/>
  <c i="5"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0"/>
  <c r="BH90"/>
  <c r="BG90"/>
  <c r="BF90"/>
  <c r="T90"/>
  <c r="R90"/>
  <c r="P90"/>
  <c r="BI89"/>
  <c r="BH89"/>
  <c r="BG89"/>
  <c r="BF89"/>
  <c r="T89"/>
  <c r="R89"/>
  <c r="P89"/>
  <c r="J82"/>
  <c r="F82"/>
  <c r="F80"/>
  <c r="E78"/>
  <c r="J54"/>
  <c r="F54"/>
  <c r="F52"/>
  <c r="E50"/>
  <c r="J24"/>
  <c r="E24"/>
  <c r="J83"/>
  <c r="J23"/>
  <c r="J18"/>
  <c r="E18"/>
  <c r="F83"/>
  <c r="J17"/>
  <c r="J12"/>
  <c r="J52"/>
  <c r="E7"/>
  <c r="E76"/>
  <c i="4" r="J37"/>
  <c r="J36"/>
  <c i="1" r="AY57"/>
  <c i="4" r="J35"/>
  <c i="1" r="AX57"/>
  <c i="4" r="BI199"/>
  <c r="BH199"/>
  <c r="BG199"/>
  <c r="BF199"/>
  <c r="T199"/>
  <c r="T198"/>
  <c r="R199"/>
  <c r="R198"/>
  <c r="P199"/>
  <c r="P198"/>
  <c r="BI197"/>
  <c r="BH197"/>
  <c r="BG197"/>
  <c r="BF197"/>
  <c r="T197"/>
  <c r="T196"/>
  <c r="R197"/>
  <c r="R196"/>
  <c r="P197"/>
  <c r="P196"/>
  <c r="BI195"/>
  <c r="BH195"/>
  <c r="BG195"/>
  <c r="BF195"/>
  <c r="T195"/>
  <c r="R195"/>
  <c r="P195"/>
  <c r="BI194"/>
  <c r="BH194"/>
  <c r="BG194"/>
  <c r="BF194"/>
  <c r="T194"/>
  <c r="R194"/>
  <c r="P194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61"/>
  <c r="BH161"/>
  <c r="BG161"/>
  <c r="BF161"/>
  <c r="T161"/>
  <c r="R161"/>
  <c r="P161"/>
  <c r="BI159"/>
  <c r="BH159"/>
  <c r="BG159"/>
  <c r="BF159"/>
  <c r="T159"/>
  <c r="R159"/>
  <c r="P159"/>
  <c r="BI158"/>
  <c r="BH158"/>
  <c r="BG158"/>
  <c r="BF158"/>
  <c r="T158"/>
  <c r="R158"/>
  <c r="P158"/>
  <c r="BI156"/>
  <c r="BH156"/>
  <c r="BG156"/>
  <c r="BF156"/>
  <c r="T156"/>
  <c r="T155"/>
  <c r="R156"/>
  <c r="R155"/>
  <c r="P156"/>
  <c r="P155"/>
  <c r="BI154"/>
  <c r="BH154"/>
  <c r="BG154"/>
  <c r="BF154"/>
  <c r="T154"/>
  <c r="T153"/>
  <c r="R154"/>
  <c r="R153"/>
  <c r="P154"/>
  <c r="P153"/>
  <c r="BI152"/>
  <c r="BH152"/>
  <c r="BG152"/>
  <c r="BF152"/>
  <c r="T152"/>
  <c r="T151"/>
  <c r="R152"/>
  <c r="R151"/>
  <c r="P152"/>
  <c r="P151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1"/>
  <c r="BH121"/>
  <c r="BG121"/>
  <c r="BF121"/>
  <c r="T121"/>
  <c r="R121"/>
  <c r="P121"/>
  <c r="BI120"/>
  <c r="BH120"/>
  <c r="BG120"/>
  <c r="BF120"/>
  <c r="T120"/>
  <c r="R120"/>
  <c r="P120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0"/>
  <c r="BH110"/>
  <c r="BG110"/>
  <c r="BF110"/>
  <c r="T110"/>
  <c r="T109"/>
  <c r="R110"/>
  <c r="R109"/>
  <c r="P110"/>
  <c r="P109"/>
  <c r="BI108"/>
  <c r="BH108"/>
  <c r="BG108"/>
  <c r="BF108"/>
  <c r="T108"/>
  <c r="T107"/>
  <c r="R108"/>
  <c r="R107"/>
  <c r="P108"/>
  <c r="P107"/>
  <c r="BI106"/>
  <c r="BH106"/>
  <c r="BG106"/>
  <c r="BF106"/>
  <c r="T106"/>
  <c r="T105"/>
  <c r="R106"/>
  <c r="R105"/>
  <c r="P106"/>
  <c r="P105"/>
  <c r="J99"/>
  <c r="F99"/>
  <c r="F97"/>
  <c r="E95"/>
  <c r="J54"/>
  <c r="F54"/>
  <c r="F52"/>
  <c r="E50"/>
  <c r="J24"/>
  <c r="E24"/>
  <c r="J55"/>
  <c r="J23"/>
  <c r="J18"/>
  <c r="E18"/>
  <c r="F100"/>
  <c r="J17"/>
  <c r="J12"/>
  <c r="J52"/>
  <c r="E7"/>
  <c r="E48"/>
  <c i="3" r="J37"/>
  <c r="J36"/>
  <c i="1" r="AY56"/>
  <c i="3" r="J35"/>
  <c i="1" r="AX56"/>
  <c i="3" r="BI152"/>
  <c r="BH152"/>
  <c r="BG152"/>
  <c r="BF152"/>
  <c r="T152"/>
  <c r="T151"/>
  <c r="R152"/>
  <c r="R151"/>
  <c r="P152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J82"/>
  <c r="F82"/>
  <c r="F80"/>
  <c r="E78"/>
  <c r="J54"/>
  <c r="F54"/>
  <c r="F52"/>
  <c r="E50"/>
  <c r="J24"/>
  <c r="E24"/>
  <c r="J83"/>
  <c r="J23"/>
  <c r="J18"/>
  <c r="E18"/>
  <c r="F55"/>
  <c r="J17"/>
  <c r="J12"/>
  <c r="J52"/>
  <c r="E7"/>
  <c r="E76"/>
  <c i="2" r="J37"/>
  <c r="J36"/>
  <c i="1" r="AY55"/>
  <c i="2" r="J35"/>
  <c i="1" r="AX55"/>
  <c i="2" r="BI619"/>
  <c r="BH619"/>
  <c r="BG619"/>
  <c r="BF619"/>
  <c r="T619"/>
  <c r="R619"/>
  <c r="P619"/>
  <c r="BI618"/>
  <c r="BH618"/>
  <c r="BG618"/>
  <c r="BF618"/>
  <c r="T618"/>
  <c r="R618"/>
  <c r="P618"/>
  <c r="BI617"/>
  <c r="BH617"/>
  <c r="BG617"/>
  <c r="BF617"/>
  <c r="T617"/>
  <c r="R617"/>
  <c r="P617"/>
  <c r="BI616"/>
  <c r="BH616"/>
  <c r="BG616"/>
  <c r="BF616"/>
  <c r="T616"/>
  <c r="R616"/>
  <c r="P616"/>
  <c r="BI615"/>
  <c r="BH615"/>
  <c r="BG615"/>
  <c r="BF615"/>
  <c r="T615"/>
  <c r="R615"/>
  <c r="P615"/>
  <c r="BI614"/>
  <c r="BH614"/>
  <c r="BG614"/>
  <c r="BF614"/>
  <c r="T614"/>
  <c r="R614"/>
  <c r="P614"/>
  <c r="BI613"/>
  <c r="BH613"/>
  <c r="BG613"/>
  <c r="BF613"/>
  <c r="T613"/>
  <c r="R613"/>
  <c r="P613"/>
  <c r="BI610"/>
  <c r="BH610"/>
  <c r="BG610"/>
  <c r="BF610"/>
  <c r="T610"/>
  <c r="R610"/>
  <c r="P610"/>
  <c r="BI607"/>
  <c r="BH607"/>
  <c r="BG607"/>
  <c r="BF607"/>
  <c r="T607"/>
  <c r="R607"/>
  <c r="P607"/>
  <c r="BI605"/>
  <c r="BH605"/>
  <c r="BG605"/>
  <c r="BF605"/>
  <c r="T605"/>
  <c r="R605"/>
  <c r="P605"/>
  <c r="BI604"/>
  <c r="BH604"/>
  <c r="BG604"/>
  <c r="BF604"/>
  <c r="T604"/>
  <c r="R604"/>
  <c r="P604"/>
  <c r="BI600"/>
  <c r="BH600"/>
  <c r="BG600"/>
  <c r="BF600"/>
  <c r="T600"/>
  <c r="R600"/>
  <c r="P600"/>
  <c r="BI582"/>
  <c r="BH582"/>
  <c r="BG582"/>
  <c r="BF582"/>
  <c r="T582"/>
  <c r="R582"/>
  <c r="P582"/>
  <c r="BI570"/>
  <c r="BH570"/>
  <c r="BG570"/>
  <c r="BF570"/>
  <c r="T570"/>
  <c r="R570"/>
  <c r="P570"/>
  <c r="BI553"/>
  <c r="BH553"/>
  <c r="BG553"/>
  <c r="BF553"/>
  <c r="T553"/>
  <c r="R553"/>
  <c r="P553"/>
  <c r="BI541"/>
  <c r="BH541"/>
  <c r="BG541"/>
  <c r="BF541"/>
  <c r="T541"/>
  <c r="R541"/>
  <c r="P541"/>
  <c r="BI539"/>
  <c r="BH539"/>
  <c r="BG539"/>
  <c r="BF539"/>
  <c r="T539"/>
  <c r="R539"/>
  <c r="P539"/>
  <c r="BI533"/>
  <c r="BH533"/>
  <c r="BG533"/>
  <c r="BF533"/>
  <c r="T533"/>
  <c r="R533"/>
  <c r="P533"/>
  <c r="BI531"/>
  <c r="BH531"/>
  <c r="BG531"/>
  <c r="BF531"/>
  <c r="T531"/>
  <c r="R531"/>
  <c r="P531"/>
  <c r="BI528"/>
  <c r="BH528"/>
  <c r="BG528"/>
  <c r="BF528"/>
  <c r="T528"/>
  <c r="R528"/>
  <c r="P528"/>
  <c r="BI515"/>
  <c r="BH515"/>
  <c r="BG515"/>
  <c r="BF515"/>
  <c r="T515"/>
  <c r="R515"/>
  <c r="P515"/>
  <c r="BI503"/>
  <c r="BH503"/>
  <c r="BG503"/>
  <c r="BF503"/>
  <c r="T503"/>
  <c r="R503"/>
  <c r="P503"/>
  <c r="BI500"/>
  <c r="BH500"/>
  <c r="BG500"/>
  <c r="BF500"/>
  <c r="T500"/>
  <c r="R500"/>
  <c r="P500"/>
  <c r="BI499"/>
  <c r="BH499"/>
  <c r="BG499"/>
  <c r="BF499"/>
  <c r="T499"/>
  <c r="R499"/>
  <c r="P499"/>
  <c r="BI496"/>
  <c r="BH496"/>
  <c r="BG496"/>
  <c r="BF496"/>
  <c r="T496"/>
  <c r="R496"/>
  <c r="P496"/>
  <c r="BI494"/>
  <c r="BH494"/>
  <c r="BG494"/>
  <c r="BF494"/>
  <c r="T494"/>
  <c r="R494"/>
  <c r="P494"/>
  <c r="BI487"/>
  <c r="BH487"/>
  <c r="BG487"/>
  <c r="BF487"/>
  <c r="T487"/>
  <c r="R487"/>
  <c r="P487"/>
  <c r="BI485"/>
  <c r="BH485"/>
  <c r="BG485"/>
  <c r="BF485"/>
  <c r="T485"/>
  <c r="R485"/>
  <c r="P485"/>
  <c r="BI478"/>
  <c r="BH478"/>
  <c r="BG478"/>
  <c r="BF478"/>
  <c r="T478"/>
  <c r="R478"/>
  <c r="P478"/>
  <c r="BI471"/>
  <c r="BH471"/>
  <c r="BG471"/>
  <c r="BF471"/>
  <c r="T471"/>
  <c r="R471"/>
  <c r="P471"/>
  <c r="BI468"/>
  <c r="BH468"/>
  <c r="BG468"/>
  <c r="BF468"/>
  <c r="T468"/>
  <c r="R468"/>
  <c r="P468"/>
  <c r="BI463"/>
  <c r="BH463"/>
  <c r="BG463"/>
  <c r="BF463"/>
  <c r="T463"/>
  <c r="R463"/>
  <c r="P463"/>
  <c r="BI459"/>
  <c r="BH459"/>
  <c r="BG459"/>
  <c r="BF459"/>
  <c r="T459"/>
  <c r="R459"/>
  <c r="P459"/>
  <c r="BI454"/>
  <c r="BH454"/>
  <c r="BG454"/>
  <c r="BF454"/>
  <c r="T454"/>
  <c r="R454"/>
  <c r="P454"/>
  <c r="BI451"/>
  <c r="BH451"/>
  <c r="BG451"/>
  <c r="BF451"/>
  <c r="T451"/>
  <c r="R451"/>
  <c r="P451"/>
  <c r="BI448"/>
  <c r="BH448"/>
  <c r="BG448"/>
  <c r="BF448"/>
  <c r="T448"/>
  <c r="R448"/>
  <c r="P448"/>
  <c r="BI443"/>
  <c r="BH443"/>
  <c r="BG443"/>
  <c r="BF443"/>
  <c r="T443"/>
  <c r="R443"/>
  <c r="P443"/>
  <c r="BI438"/>
  <c r="BH438"/>
  <c r="BG438"/>
  <c r="BF438"/>
  <c r="T438"/>
  <c r="R438"/>
  <c r="P438"/>
  <c r="BI435"/>
  <c r="BH435"/>
  <c r="BG435"/>
  <c r="BF435"/>
  <c r="T435"/>
  <c r="R435"/>
  <c r="P435"/>
  <c r="BI433"/>
  <c r="BH433"/>
  <c r="BG433"/>
  <c r="BF433"/>
  <c r="T433"/>
  <c r="R433"/>
  <c r="P433"/>
  <c r="BI414"/>
  <c r="BH414"/>
  <c r="BG414"/>
  <c r="BF414"/>
  <c r="T414"/>
  <c r="R414"/>
  <c r="P414"/>
  <c r="BI412"/>
  <c r="BH412"/>
  <c r="BG412"/>
  <c r="BF412"/>
  <c r="T412"/>
  <c r="R412"/>
  <c r="P412"/>
  <c r="BI409"/>
  <c r="BH409"/>
  <c r="BG409"/>
  <c r="BF409"/>
  <c r="T409"/>
  <c r="R409"/>
  <c r="P409"/>
  <c r="BI406"/>
  <c r="BH406"/>
  <c r="BG406"/>
  <c r="BF406"/>
  <c r="T406"/>
  <c r="R406"/>
  <c r="P406"/>
  <c r="BI403"/>
  <c r="BH403"/>
  <c r="BG403"/>
  <c r="BF403"/>
  <c r="T403"/>
  <c r="R403"/>
  <c r="P403"/>
  <c r="BI400"/>
  <c r="BH400"/>
  <c r="BG400"/>
  <c r="BF400"/>
  <c r="T400"/>
  <c r="R400"/>
  <c r="P400"/>
  <c r="BI397"/>
  <c r="BH397"/>
  <c r="BG397"/>
  <c r="BF397"/>
  <c r="T397"/>
  <c r="R397"/>
  <c r="P397"/>
  <c r="BI394"/>
  <c r="BH394"/>
  <c r="BG394"/>
  <c r="BF394"/>
  <c r="T394"/>
  <c r="R394"/>
  <c r="P394"/>
  <c r="BI381"/>
  <c r="BH381"/>
  <c r="BG381"/>
  <c r="BF381"/>
  <c r="T381"/>
  <c r="T380"/>
  <c r="R381"/>
  <c r="R380"/>
  <c r="P381"/>
  <c r="P380"/>
  <c r="BI379"/>
  <c r="BH379"/>
  <c r="BG379"/>
  <c r="BF379"/>
  <c r="T379"/>
  <c r="R379"/>
  <c r="P379"/>
  <c r="BI378"/>
  <c r="BH378"/>
  <c r="BG378"/>
  <c r="BF378"/>
  <c r="T378"/>
  <c r="R378"/>
  <c r="P378"/>
  <c r="BI377"/>
  <c r="BH377"/>
  <c r="BG377"/>
  <c r="BF377"/>
  <c r="T377"/>
  <c r="R377"/>
  <c r="P377"/>
  <c r="BI376"/>
  <c r="BH376"/>
  <c r="BG376"/>
  <c r="BF376"/>
  <c r="T376"/>
  <c r="R376"/>
  <c r="P376"/>
  <c r="BI374"/>
  <c r="BH374"/>
  <c r="BG374"/>
  <c r="BF374"/>
  <c r="T374"/>
  <c r="R374"/>
  <c r="P374"/>
  <c r="BI373"/>
  <c r="BH373"/>
  <c r="BG373"/>
  <c r="BF373"/>
  <c r="T373"/>
  <c r="R373"/>
  <c r="P373"/>
  <c r="BI372"/>
  <c r="BH372"/>
  <c r="BG372"/>
  <c r="BF372"/>
  <c r="T372"/>
  <c r="R372"/>
  <c r="P372"/>
  <c r="BI371"/>
  <c r="BH371"/>
  <c r="BG371"/>
  <c r="BF371"/>
  <c r="T371"/>
  <c r="R371"/>
  <c r="P371"/>
  <c r="BI370"/>
  <c r="BH370"/>
  <c r="BG370"/>
  <c r="BF370"/>
  <c r="T370"/>
  <c r="R370"/>
  <c r="P370"/>
  <c r="BI369"/>
  <c r="BH369"/>
  <c r="BG369"/>
  <c r="BF369"/>
  <c r="T369"/>
  <c r="R369"/>
  <c r="P369"/>
  <c r="BI368"/>
  <c r="BH368"/>
  <c r="BG368"/>
  <c r="BF368"/>
  <c r="T368"/>
  <c r="R368"/>
  <c r="P368"/>
  <c r="BI367"/>
  <c r="BH367"/>
  <c r="BG367"/>
  <c r="BF367"/>
  <c r="T367"/>
  <c r="R367"/>
  <c r="P367"/>
  <c r="BI366"/>
  <c r="BH366"/>
  <c r="BG366"/>
  <c r="BF366"/>
  <c r="T366"/>
  <c r="R366"/>
  <c r="P366"/>
  <c r="BI365"/>
  <c r="BH365"/>
  <c r="BG365"/>
  <c r="BF365"/>
  <c r="T365"/>
  <c r="R365"/>
  <c r="P365"/>
  <c r="BI362"/>
  <c r="BH362"/>
  <c r="BG362"/>
  <c r="BF362"/>
  <c r="T362"/>
  <c r="R362"/>
  <c r="P362"/>
  <c r="BI359"/>
  <c r="BH359"/>
  <c r="BG359"/>
  <c r="BF359"/>
  <c r="T359"/>
  <c r="R359"/>
  <c r="P359"/>
  <c r="BI358"/>
  <c r="BH358"/>
  <c r="BG358"/>
  <c r="BF358"/>
  <c r="T358"/>
  <c r="R358"/>
  <c r="P358"/>
  <c r="BI356"/>
  <c r="BH356"/>
  <c r="BG356"/>
  <c r="BF356"/>
  <c r="T356"/>
  <c r="R356"/>
  <c r="P356"/>
  <c r="BI347"/>
  <c r="BH347"/>
  <c r="BG347"/>
  <c r="BF347"/>
  <c r="T347"/>
  <c r="R347"/>
  <c r="P347"/>
  <c r="BI339"/>
  <c r="BH339"/>
  <c r="BG339"/>
  <c r="BF339"/>
  <c r="T339"/>
  <c r="R339"/>
  <c r="P339"/>
  <c r="BI331"/>
  <c r="BH331"/>
  <c r="BG331"/>
  <c r="BF331"/>
  <c r="T331"/>
  <c r="R331"/>
  <c r="P331"/>
  <c r="BI329"/>
  <c r="BH329"/>
  <c r="BG329"/>
  <c r="BF329"/>
  <c r="T329"/>
  <c r="R329"/>
  <c r="P329"/>
  <c r="BI326"/>
  <c r="BH326"/>
  <c r="BG326"/>
  <c r="BF326"/>
  <c r="T326"/>
  <c r="R326"/>
  <c r="P326"/>
  <c r="BI324"/>
  <c r="BH324"/>
  <c r="BG324"/>
  <c r="BF324"/>
  <c r="T324"/>
  <c r="R324"/>
  <c r="P324"/>
  <c r="BI321"/>
  <c r="BH321"/>
  <c r="BG321"/>
  <c r="BF321"/>
  <c r="T321"/>
  <c r="R321"/>
  <c r="P321"/>
  <c r="BI319"/>
  <c r="BH319"/>
  <c r="BG319"/>
  <c r="BF319"/>
  <c r="T319"/>
  <c r="R319"/>
  <c r="P319"/>
  <c r="BI315"/>
  <c r="BH315"/>
  <c r="BG315"/>
  <c r="BF315"/>
  <c r="T315"/>
  <c r="R315"/>
  <c r="P315"/>
  <c r="BI313"/>
  <c r="BH313"/>
  <c r="BG313"/>
  <c r="BF313"/>
  <c r="T313"/>
  <c r="R313"/>
  <c r="P313"/>
  <c r="BI311"/>
  <c r="BH311"/>
  <c r="BG311"/>
  <c r="BF311"/>
  <c r="T311"/>
  <c r="R311"/>
  <c r="P311"/>
  <c r="BI310"/>
  <c r="BH310"/>
  <c r="BG310"/>
  <c r="BF310"/>
  <c r="T310"/>
  <c r="R310"/>
  <c r="P310"/>
  <c r="BI308"/>
  <c r="BH308"/>
  <c r="BG308"/>
  <c r="BF308"/>
  <c r="T308"/>
  <c r="R308"/>
  <c r="P308"/>
  <c r="BI307"/>
  <c r="BH307"/>
  <c r="BG307"/>
  <c r="BF307"/>
  <c r="T307"/>
  <c r="R307"/>
  <c r="P307"/>
  <c r="BI305"/>
  <c r="BH305"/>
  <c r="BG305"/>
  <c r="BF305"/>
  <c r="T305"/>
  <c r="R305"/>
  <c r="P305"/>
  <c r="BI304"/>
  <c r="BH304"/>
  <c r="BG304"/>
  <c r="BF304"/>
  <c r="T304"/>
  <c r="R304"/>
  <c r="P304"/>
  <c r="BI303"/>
  <c r="BH303"/>
  <c r="BG303"/>
  <c r="BF303"/>
  <c r="T303"/>
  <c r="R303"/>
  <c r="P303"/>
  <c r="BI301"/>
  <c r="BH301"/>
  <c r="BG301"/>
  <c r="BF301"/>
  <c r="T301"/>
  <c r="R301"/>
  <c r="P301"/>
  <c r="BI300"/>
  <c r="BH300"/>
  <c r="BG300"/>
  <c r="BF300"/>
  <c r="T300"/>
  <c r="R300"/>
  <c r="P300"/>
  <c r="BI296"/>
  <c r="BH296"/>
  <c r="BG296"/>
  <c r="BF296"/>
  <c r="T296"/>
  <c r="T295"/>
  <c r="R296"/>
  <c r="R295"/>
  <c r="P296"/>
  <c r="P295"/>
  <c r="BI292"/>
  <c r="BH292"/>
  <c r="BG292"/>
  <c r="BF292"/>
  <c r="T292"/>
  <c r="R292"/>
  <c r="P292"/>
  <c r="BI289"/>
  <c r="BH289"/>
  <c r="BG289"/>
  <c r="BF289"/>
  <c r="T289"/>
  <c r="R289"/>
  <c r="P289"/>
  <c r="BI288"/>
  <c r="BH288"/>
  <c r="BG288"/>
  <c r="BF288"/>
  <c r="T288"/>
  <c r="R288"/>
  <c r="P288"/>
  <c r="BI286"/>
  <c r="BH286"/>
  <c r="BG286"/>
  <c r="BF286"/>
  <c r="T286"/>
  <c r="R286"/>
  <c r="P286"/>
  <c r="BI284"/>
  <c r="BH284"/>
  <c r="BG284"/>
  <c r="BF284"/>
  <c r="T284"/>
  <c r="R284"/>
  <c r="P284"/>
  <c r="BI282"/>
  <c r="BH282"/>
  <c r="BG282"/>
  <c r="BF282"/>
  <c r="T282"/>
  <c r="R282"/>
  <c r="P282"/>
  <c r="BI274"/>
  <c r="BH274"/>
  <c r="BG274"/>
  <c r="BF274"/>
  <c r="T274"/>
  <c r="R274"/>
  <c r="P274"/>
  <c r="BI268"/>
  <c r="BH268"/>
  <c r="BG268"/>
  <c r="BF268"/>
  <c r="T268"/>
  <c r="R268"/>
  <c r="P268"/>
  <c r="BI265"/>
  <c r="BH265"/>
  <c r="BG265"/>
  <c r="BF265"/>
  <c r="T265"/>
  <c r="R265"/>
  <c r="P265"/>
  <c r="BI262"/>
  <c r="BH262"/>
  <c r="BG262"/>
  <c r="BF262"/>
  <c r="T262"/>
  <c r="R262"/>
  <c r="P262"/>
  <c r="BI259"/>
  <c r="BH259"/>
  <c r="BG259"/>
  <c r="BF259"/>
  <c r="T259"/>
  <c r="R259"/>
  <c r="P259"/>
  <c r="BI256"/>
  <c r="BH256"/>
  <c r="BG256"/>
  <c r="BF256"/>
  <c r="T256"/>
  <c r="R256"/>
  <c r="P256"/>
  <c r="BI253"/>
  <c r="BH253"/>
  <c r="BG253"/>
  <c r="BF253"/>
  <c r="T253"/>
  <c r="R253"/>
  <c r="P253"/>
  <c r="BI250"/>
  <c r="BH250"/>
  <c r="BG250"/>
  <c r="BF250"/>
  <c r="T250"/>
  <c r="R250"/>
  <c r="P250"/>
  <c r="BI247"/>
  <c r="BH247"/>
  <c r="BG247"/>
  <c r="BF247"/>
  <c r="T247"/>
  <c r="R247"/>
  <c r="P247"/>
  <c r="BI235"/>
  <c r="BH235"/>
  <c r="BG235"/>
  <c r="BF235"/>
  <c r="T235"/>
  <c r="R235"/>
  <c r="P235"/>
  <c r="BI232"/>
  <c r="BH232"/>
  <c r="BG232"/>
  <c r="BF232"/>
  <c r="T232"/>
  <c r="R232"/>
  <c r="P232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4"/>
  <c r="BH224"/>
  <c r="BG224"/>
  <c r="BF224"/>
  <c r="T224"/>
  <c r="R224"/>
  <c r="P224"/>
  <c r="BI221"/>
  <c r="BH221"/>
  <c r="BG221"/>
  <c r="BF221"/>
  <c r="T221"/>
  <c r="R221"/>
  <c r="P221"/>
  <c r="BI218"/>
  <c r="BH218"/>
  <c r="BG218"/>
  <c r="BF218"/>
  <c r="T218"/>
  <c r="R218"/>
  <c r="P218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0"/>
  <c r="BH200"/>
  <c r="BG200"/>
  <c r="BF200"/>
  <c r="T200"/>
  <c r="R200"/>
  <c r="P200"/>
  <c r="BI197"/>
  <c r="BH197"/>
  <c r="BG197"/>
  <c r="BF197"/>
  <c r="T197"/>
  <c r="R197"/>
  <c r="P197"/>
  <c r="BI192"/>
  <c r="BH192"/>
  <c r="BG192"/>
  <c r="BF192"/>
  <c r="T192"/>
  <c r="R192"/>
  <c r="P192"/>
  <c r="BI190"/>
  <c r="BH190"/>
  <c r="BG190"/>
  <c r="BF190"/>
  <c r="T190"/>
  <c r="R190"/>
  <c r="P190"/>
  <c r="BI172"/>
  <c r="BH172"/>
  <c r="BG172"/>
  <c r="BF172"/>
  <c r="T172"/>
  <c r="R172"/>
  <c r="P172"/>
  <c r="BI167"/>
  <c r="BH167"/>
  <c r="BG167"/>
  <c r="BF167"/>
  <c r="T167"/>
  <c r="R167"/>
  <c r="P167"/>
  <c r="BI160"/>
  <c r="BH160"/>
  <c r="BG160"/>
  <c r="BF160"/>
  <c r="T160"/>
  <c r="R160"/>
  <c r="P160"/>
  <c r="BI154"/>
  <c r="BH154"/>
  <c r="BG154"/>
  <c r="BF154"/>
  <c r="T154"/>
  <c r="R154"/>
  <c r="P154"/>
  <c r="BI151"/>
  <c r="BH151"/>
  <c r="BG151"/>
  <c r="BF151"/>
  <c r="T151"/>
  <c r="R151"/>
  <c r="P151"/>
  <c r="BI144"/>
  <c r="BH144"/>
  <c r="BG144"/>
  <c r="BF144"/>
  <c r="T144"/>
  <c r="R144"/>
  <c r="P144"/>
  <c r="BI141"/>
  <c r="BH141"/>
  <c r="BG141"/>
  <c r="BF141"/>
  <c r="T141"/>
  <c r="R141"/>
  <c r="P141"/>
  <c r="BI134"/>
  <c r="BH134"/>
  <c r="BG134"/>
  <c r="BF134"/>
  <c r="T134"/>
  <c r="R134"/>
  <c r="P134"/>
  <c r="BI128"/>
  <c r="BH128"/>
  <c r="BG128"/>
  <c r="BF128"/>
  <c r="T128"/>
  <c r="R128"/>
  <c r="P128"/>
  <c r="BI123"/>
  <c r="BH123"/>
  <c r="BG123"/>
  <c r="BF123"/>
  <c r="T123"/>
  <c r="R123"/>
  <c r="P123"/>
  <c r="BI120"/>
  <c r="BH120"/>
  <c r="BG120"/>
  <c r="BF120"/>
  <c r="T120"/>
  <c r="R120"/>
  <c r="P120"/>
  <c r="BI114"/>
  <c r="BH114"/>
  <c r="BG114"/>
  <c r="BF114"/>
  <c r="T114"/>
  <c r="R114"/>
  <c r="P114"/>
  <c r="BI112"/>
  <c r="BH112"/>
  <c r="BG112"/>
  <c r="BF112"/>
  <c r="T112"/>
  <c r="R112"/>
  <c r="P112"/>
  <c r="BI109"/>
  <c r="BH109"/>
  <c r="BG109"/>
  <c r="BF109"/>
  <c r="T109"/>
  <c r="R109"/>
  <c r="P109"/>
  <c r="BI106"/>
  <c r="BH106"/>
  <c r="BG106"/>
  <c r="BF106"/>
  <c r="T106"/>
  <c r="R106"/>
  <c r="P106"/>
  <c r="BI103"/>
  <c r="BH103"/>
  <c r="BG103"/>
  <c r="BF103"/>
  <c r="T103"/>
  <c r="R103"/>
  <c r="P103"/>
  <c r="J96"/>
  <c r="F96"/>
  <c r="F94"/>
  <c r="E92"/>
  <c r="J54"/>
  <c r="F54"/>
  <c r="F52"/>
  <c r="E50"/>
  <c r="J24"/>
  <c r="E24"/>
  <c r="J97"/>
  <c r="J23"/>
  <c r="J18"/>
  <c r="E18"/>
  <c r="F97"/>
  <c r="J17"/>
  <c r="J12"/>
  <c r="J94"/>
  <c r="E7"/>
  <c r="E90"/>
  <c i="1" r="L50"/>
  <c r="AM50"/>
  <c r="AM49"/>
  <c r="L49"/>
  <c r="AM47"/>
  <c r="L47"/>
  <c r="L45"/>
  <c r="L44"/>
  <c i="9" r="BK101"/>
  <c r="J96"/>
  <c i="8" r="BK122"/>
  <c r="J114"/>
  <c r="J110"/>
  <c r="BK107"/>
  <c r="BK101"/>
  <c r="J89"/>
  <c i="7" r="J127"/>
  <c r="BK123"/>
  <c r="BK116"/>
  <c r="J111"/>
  <c r="J98"/>
  <c r="BK91"/>
  <c i="6" r="BK136"/>
  <c r="BK132"/>
  <c r="BK126"/>
  <c r="J122"/>
  <c r="J118"/>
  <c r="BK110"/>
  <c r="BK103"/>
  <c r="BK97"/>
  <c i="5" r="BK124"/>
  <c r="BK116"/>
  <c r="BK112"/>
  <c r="J101"/>
  <c r="BK97"/>
  <c r="J92"/>
  <c i="4" r="J191"/>
  <c r="J183"/>
  <c r="BK180"/>
  <c r="BK174"/>
  <c r="BK172"/>
  <c r="J168"/>
  <c r="BK162"/>
  <c r="J154"/>
  <c r="BK149"/>
  <c r="J143"/>
  <c r="BK139"/>
  <c r="BK134"/>
  <c r="BK131"/>
  <c r="J124"/>
  <c r="BK120"/>
  <c r="J113"/>
  <c i="3" r="BK152"/>
  <c r="BK146"/>
  <c r="BK135"/>
  <c r="J128"/>
  <c r="BK119"/>
  <c r="BK115"/>
  <c r="J107"/>
  <c r="J97"/>
  <c r="BK91"/>
  <c i="2" r="BK600"/>
  <c r="BK570"/>
  <c r="J503"/>
  <c r="BK499"/>
  <c r="BK468"/>
  <c r="J448"/>
  <c r="BK435"/>
  <c r="BK409"/>
  <c r="J403"/>
  <c r="BK377"/>
  <c r="BK365"/>
  <c r="J358"/>
  <c r="J324"/>
  <c r="J304"/>
  <c r="BK282"/>
  <c r="J262"/>
  <c r="J232"/>
  <c r="BK227"/>
  <c r="BK214"/>
  <c r="J200"/>
  <c r="J151"/>
  <c r="BK109"/>
  <c i="9" r="J92"/>
  <c r="BK89"/>
  <c i="8" r="J121"/>
  <c r="J108"/>
  <c r="J101"/>
  <c r="J98"/>
  <c r="J92"/>
  <c i="7" r="J115"/>
  <c r="J109"/>
  <c r="J103"/>
  <c r="BK99"/>
  <c r="J95"/>
  <c i="6" r="J140"/>
  <c r="BK134"/>
  <c r="BK128"/>
  <c r="BK120"/>
  <c r="BK113"/>
  <c r="J107"/>
  <c r="J104"/>
  <c r="J96"/>
  <c r="J92"/>
  <c i="5" r="J120"/>
  <c r="J114"/>
  <c r="J107"/>
  <c r="BK101"/>
  <c r="J93"/>
  <c i="4" r="BK199"/>
  <c r="BK197"/>
  <c r="BK188"/>
  <c r="BK114"/>
  <c i="3" r="BK150"/>
  <c r="J144"/>
  <c r="BK138"/>
  <c r="BK131"/>
  <c r="BK120"/>
  <c r="BK112"/>
  <c r="BK104"/>
  <c r="J95"/>
  <c r="J88"/>
  <c i="2" r="BK618"/>
  <c r="J617"/>
  <c r="BK615"/>
  <c r="J600"/>
  <c r="BK539"/>
  <c r="J531"/>
  <c r="J494"/>
  <c r="J478"/>
  <c r="J438"/>
  <c r="BK394"/>
  <c r="J377"/>
  <c r="BK347"/>
  <c r="BK329"/>
  <c r="J311"/>
  <c r="J305"/>
  <c r="BK300"/>
  <c r="J282"/>
  <c r="BK262"/>
  <c r="J253"/>
  <c r="BK235"/>
  <c r="BK216"/>
  <c r="BK205"/>
  <c r="BK190"/>
  <c r="BK144"/>
  <c r="BK134"/>
  <c r="J109"/>
  <c r="BK103"/>
  <c i="9" r="BK90"/>
  <c i="8" r="BK116"/>
  <c r="J102"/>
  <c r="J95"/>
  <c r="J90"/>
  <c i="7" r="BK126"/>
  <c r="BK121"/>
  <c r="BK115"/>
  <c r="BK111"/>
  <c r="BK107"/>
  <c r="J100"/>
  <c r="BK98"/>
  <c r="J92"/>
  <c i="6" r="BK131"/>
  <c r="J123"/>
  <c r="BK118"/>
  <c r="BK111"/>
  <c r="BK107"/>
  <c r="J102"/>
  <c r="BK95"/>
  <c i="5" r="J118"/>
  <c r="J115"/>
  <c r="J109"/>
  <c r="J106"/>
  <c r="J100"/>
  <c r="J95"/>
  <c i="4" r="J197"/>
  <c r="BK189"/>
  <c r="BK183"/>
  <c r="J180"/>
  <c r="J174"/>
  <c r="J161"/>
  <c r="BK154"/>
  <c r="J149"/>
  <c r="BK140"/>
  <c r="BK136"/>
  <c r="J132"/>
  <c r="J129"/>
  <c r="J121"/>
  <c r="BK117"/>
  <c r="BK113"/>
  <c i="3" r="J150"/>
  <c r="BK148"/>
  <c r="J140"/>
  <c r="BK133"/>
  <c r="BK125"/>
  <c r="J120"/>
  <c r="J114"/>
  <c r="J106"/>
  <c r="BK103"/>
  <c r="BK100"/>
  <c r="BK96"/>
  <c i="2" r="J615"/>
  <c r="J607"/>
  <c r="J570"/>
  <c r="J499"/>
  <c r="BK485"/>
  <c r="J443"/>
  <c r="J409"/>
  <c r="BK397"/>
  <c r="BK374"/>
  <c r="BK373"/>
  <c r="J372"/>
  <c r="BK370"/>
  <c r="J369"/>
  <c r="J365"/>
  <c r="J347"/>
  <c r="BK324"/>
  <c r="BK315"/>
  <c r="BK308"/>
  <c r="BK303"/>
  <c r="J288"/>
  <c r="J228"/>
  <c r="J216"/>
  <c r="BK200"/>
  <c r="J167"/>
  <c r="J120"/>
  <c i="9" r="J99"/>
  <c i="8" r="J119"/>
  <c r="J107"/>
  <c r="BK104"/>
  <c r="J99"/>
  <c r="J97"/>
  <c r="BK88"/>
  <c i="7" r="BK125"/>
  <c r="J120"/>
  <c r="BK112"/>
  <c r="BK106"/>
  <c r="BK92"/>
  <c i="6" r="BK137"/>
  <c r="J129"/>
  <c r="BK123"/>
  <c r="J116"/>
  <c r="BK104"/>
  <c r="J98"/>
  <c i="5" r="J124"/>
  <c r="BK119"/>
  <c r="J103"/>
  <c i="4" r="J195"/>
  <c r="BK190"/>
  <c r="J181"/>
  <c r="J172"/>
  <c r="BK169"/>
  <c r="J165"/>
  <c r="BK161"/>
  <c r="BK146"/>
  <c r="BK141"/>
  <c r="BK133"/>
  <c r="J127"/>
  <c r="BK121"/>
  <c r="J114"/>
  <c r="J106"/>
  <c i="3" r="BK143"/>
  <c r="J136"/>
  <c r="J132"/>
  <c r="BK128"/>
  <c r="BK123"/>
  <c r="BK117"/>
  <c r="J112"/>
  <c r="BK107"/>
  <c r="BK102"/>
  <c r="J93"/>
  <c r="BK89"/>
  <c i="2" r="BK607"/>
  <c r="J541"/>
  <c r="BK515"/>
  <c r="BK478"/>
  <c r="BK459"/>
  <c r="BK403"/>
  <c r="J381"/>
  <c r="BK356"/>
  <c r="J307"/>
  <c r="J289"/>
  <c r="BK286"/>
  <c r="J268"/>
  <c r="BK253"/>
  <c r="BK224"/>
  <c r="J218"/>
  <c r="BK167"/>
  <c r="J134"/>
  <c r="BK120"/>
  <c r="J103"/>
  <c i="9" r="BK97"/>
  <c r="BK96"/>
  <c r="J89"/>
  <c i="8" r="J116"/>
  <c r="BK109"/>
  <c r="J104"/>
  <c r="BK90"/>
  <c i="7" r="J126"/>
  <c r="BK120"/>
  <c r="J113"/>
  <c r="BK103"/>
  <c r="BK94"/>
  <c i="6" r="J138"/>
  <c r="BK133"/>
  <c r="J128"/>
  <c r="J124"/>
  <c r="J120"/>
  <c r="J115"/>
  <c r="BK106"/>
  <c r="BK99"/>
  <c r="J91"/>
  <c i="5" r="BK118"/>
  <c r="BK104"/>
  <c r="BK99"/>
  <c r="BK93"/>
  <c i="4" r="BK195"/>
  <c r="BK187"/>
  <c r="J182"/>
  <c r="J177"/>
  <c r="BK175"/>
  <c r="J169"/>
  <c r="BK165"/>
  <c r="BK158"/>
  <c r="J150"/>
  <c r="J145"/>
  <c r="J141"/>
  <c r="J136"/>
  <c r="BK132"/>
  <c r="BK125"/>
  <c r="J117"/>
  <c r="BK112"/>
  <c i="3" r="J149"/>
  <c r="J143"/>
  <c r="BK134"/>
  <c r="BK127"/>
  <c r="BK118"/>
  <c r="J110"/>
  <c r="BK106"/>
  <c r="J96"/>
  <c r="J90"/>
  <c i="2" r="J604"/>
  <c r="BK528"/>
  <c r="J500"/>
  <c r="BK471"/>
  <c r="BK451"/>
  <c r="BK438"/>
  <c r="BK412"/>
  <c r="J406"/>
  <c r="BK378"/>
  <c r="BK366"/>
  <c r="BK359"/>
  <c r="J329"/>
  <c r="J313"/>
  <c r="J301"/>
  <c r="BK268"/>
  <c r="BK256"/>
  <c r="BK247"/>
  <c r="BK228"/>
  <c r="BK215"/>
  <c r="J203"/>
  <c r="J190"/>
  <c r="BK154"/>
  <c r="BK112"/>
  <c i="1" r="AS59"/>
  <c i="8" r="BK110"/>
  <c r="J105"/>
  <c r="BK99"/>
  <c r="BK93"/>
  <c i="7" r="BK122"/>
  <c r="J108"/>
  <c r="J105"/>
  <c r="BK100"/>
  <c r="J96"/>
  <c i="6" r="BK140"/>
  <c r="J135"/>
  <c r="J126"/>
  <c r="BK116"/>
  <c r="BK112"/>
  <c r="J109"/>
  <c r="BK105"/>
  <c r="J95"/>
  <c i="5" r="J122"/>
  <c r="J119"/>
  <c r="BK113"/>
  <c r="BK106"/>
  <c r="J99"/>
  <c r="BK90"/>
  <c i="4" r="J199"/>
  <c r="J190"/>
  <c r="J123"/>
  <c i="3" r="J152"/>
  <c r="J145"/>
  <c r="J141"/>
  <c r="BK136"/>
  <c r="BK129"/>
  <c r="BK114"/>
  <c r="J111"/>
  <c r="J101"/>
  <c r="J94"/>
  <c i="2" r="BK619"/>
  <c r="J618"/>
  <c r="BK616"/>
  <c r="J614"/>
  <c r="J553"/>
  <c r="J533"/>
  <c r="BK500"/>
  <c r="J485"/>
  <c r="BK463"/>
  <c r="BK414"/>
  <c r="J379"/>
  <c r="BK367"/>
  <c r="BK331"/>
  <c r="J319"/>
  <c r="J310"/>
  <c r="J303"/>
  <c r="J292"/>
  <c r="J274"/>
  <c r="J256"/>
  <c r="J247"/>
  <c r="BK221"/>
  <c r="J214"/>
  <c r="BK197"/>
  <c r="BK151"/>
  <c r="BK128"/>
  <c r="J106"/>
  <c i="9" r="BK92"/>
  <c i="8" r="J118"/>
  <c r="BK112"/>
  <c r="BK97"/>
  <c r="BK91"/>
  <c r="J88"/>
  <c i="7" r="J123"/>
  <c r="J119"/>
  <c r="J112"/>
  <c r="BK109"/>
  <c r="BK102"/>
  <c r="J94"/>
  <c i="6" r="BK138"/>
  <c r="J132"/>
  <c r="BK124"/>
  <c r="J121"/>
  <c r="BK115"/>
  <c r="J110"/>
  <c r="J105"/>
  <c r="J100"/>
  <c r="BK96"/>
  <c i="5" r="J121"/>
  <c r="BK114"/>
  <c r="BK111"/>
  <c r="BK107"/>
  <c r="J102"/>
  <c r="J96"/>
  <c r="J89"/>
  <c i="4" r="BK191"/>
  <c r="BK185"/>
  <c r="BK181"/>
  <c r="J175"/>
  <c r="J164"/>
  <c r="J156"/>
  <c r="BK150"/>
  <c r="BK142"/>
  <c r="J139"/>
  <c r="J134"/>
  <c r="J131"/>
  <c r="BK126"/>
  <c r="J120"/>
  <c r="BK116"/>
  <c r="J112"/>
  <c i="3" r="J142"/>
  <c r="J138"/>
  <c r="J130"/>
  <c r="BK121"/>
  <c r="J116"/>
  <c r="BK111"/>
  <c r="J109"/>
  <c r="J104"/>
  <c r="BK101"/>
  <c r="BK97"/>
  <c r="J89"/>
  <c i="2" r="BK613"/>
  <c r="J582"/>
  <c r="BK531"/>
  <c r="BK496"/>
  <c r="BK454"/>
  <c r="BK448"/>
  <c r="J433"/>
  <c r="BK406"/>
  <c r="BK379"/>
  <c r="J373"/>
  <c r="J371"/>
  <c r="BK369"/>
  <c r="J368"/>
  <c r="BK362"/>
  <c r="BK339"/>
  <c r="J321"/>
  <c r="BK313"/>
  <c r="BK307"/>
  <c r="J300"/>
  <c r="BK289"/>
  <c r="BK232"/>
  <c r="J226"/>
  <c r="J205"/>
  <c r="J197"/>
  <c r="J154"/>
  <c i="9" r="J101"/>
  <c i="8" r="J122"/>
  <c r="J112"/>
  <c r="J106"/>
  <c r="BK103"/>
  <c r="BK98"/>
  <c r="J93"/>
  <c i="7" r="BK127"/>
  <c r="J122"/>
  <c r="BK119"/>
  <c r="J110"/>
  <c r="BK96"/>
  <c r="J91"/>
  <c i="6" r="J136"/>
  <c r="BK127"/>
  <c r="BK119"/>
  <c r="J114"/>
  <c r="BK108"/>
  <c r="J97"/>
  <c i="5" r="J123"/>
  <c r="BK109"/>
  <c r="BK96"/>
  <c i="4" r="BK194"/>
  <c r="J189"/>
  <c r="BK177"/>
  <c r="BK171"/>
  <c r="BK168"/>
  <c r="BK164"/>
  <c r="BK159"/>
  <c r="BK147"/>
  <c r="BK143"/>
  <c r="J135"/>
  <c r="BK129"/>
  <c r="BK124"/>
  <c r="BK115"/>
  <c r="J108"/>
  <c i="3" r="BK144"/>
  <c r="J139"/>
  <c r="J133"/>
  <c r="J129"/>
  <c r="J125"/>
  <c r="J119"/>
  <c r="BK116"/>
  <c r="BK109"/>
  <c r="J103"/>
  <c r="BK94"/>
  <c r="J91"/>
  <c i="2" r="J613"/>
  <c r="BK604"/>
  <c r="BK533"/>
  <c r="BK494"/>
  <c r="J454"/>
  <c r="J412"/>
  <c r="J394"/>
  <c r="BK358"/>
  <c r="J331"/>
  <c r="BK304"/>
  <c r="BK288"/>
  <c r="BK274"/>
  <c r="J235"/>
  <c r="BK226"/>
  <c r="BK207"/>
  <c r="J160"/>
  <c r="J128"/>
  <c r="J112"/>
  <c i="9" r="BK99"/>
  <c r="J97"/>
  <c r="BK94"/>
  <c i="8" r="BK118"/>
  <c r="BK111"/>
  <c r="BK108"/>
  <c r="J103"/>
  <c r="J91"/>
  <c r="J87"/>
  <c i="7" r="BK124"/>
  <c r="BK118"/>
  <c r="J106"/>
  <c r="J97"/>
  <c i="6" r="BK139"/>
  <c r="J134"/>
  <c r="J131"/>
  <c r="J127"/>
  <c r="BK121"/>
  <c r="J117"/>
  <c r="BK109"/>
  <c r="BK100"/>
  <c r="BK94"/>
  <c i="5" r="BK123"/>
  <c r="J113"/>
  <c r="BK102"/>
  <c r="BK100"/>
  <c r="BK95"/>
  <c r="J90"/>
  <c i="4" r="J188"/>
  <c r="J185"/>
  <c r="BK176"/>
  <c r="J173"/>
  <c r="J171"/>
  <c r="J167"/>
  <c r="J159"/>
  <c r="BK152"/>
  <c r="J147"/>
  <c r="J142"/>
  <c r="J137"/>
  <c r="J133"/>
  <c r="BK127"/>
  <c r="BK123"/>
  <c r="J116"/>
  <c r="BK110"/>
  <c i="3" r="J148"/>
  <c r="BK141"/>
  <c r="BK132"/>
  <c r="J124"/>
  <c r="J117"/>
  <c r="BK108"/>
  <c r="BK98"/>
  <c r="BK93"/>
  <c i="2" r="J605"/>
  <c r="BK582"/>
  <c r="J515"/>
  <c r="J487"/>
  <c r="J463"/>
  <c r="BK443"/>
  <c r="BK433"/>
  <c r="BK381"/>
  <c r="J367"/>
  <c r="J362"/>
  <c r="J356"/>
  <c r="J315"/>
  <c r="BK311"/>
  <c r="J296"/>
  <c r="J265"/>
  <c r="J250"/>
  <c r="BK229"/>
  <c r="BK218"/>
  <c r="J207"/>
  <c r="BK192"/>
  <c r="BK160"/>
  <c r="J144"/>
  <c r="BK106"/>
  <c i="9" r="J90"/>
  <c i="8" r="BK123"/>
  <c r="J111"/>
  <c r="BK106"/>
  <c r="J100"/>
  <c r="BK95"/>
  <c i="7" r="J124"/>
  <c r="J118"/>
  <c r="BK114"/>
  <c r="J107"/>
  <c r="J102"/>
  <c r="BK97"/>
  <c r="BK93"/>
  <c i="6" r="J137"/>
  <c r="BK129"/>
  <c r="BK122"/>
  <c r="BK114"/>
  <c r="J111"/>
  <c r="J106"/>
  <c r="J99"/>
  <c r="J94"/>
  <c r="BK91"/>
  <c i="5" r="BK121"/>
  <c r="BK115"/>
  <c r="J111"/>
  <c r="J104"/>
  <c r="BK92"/>
  <c r="BK89"/>
  <c i="4" r="J194"/>
  <c r="J187"/>
  <c r="BK108"/>
  <c i="3" r="BK149"/>
  <c r="BK142"/>
  <c r="J135"/>
  <c r="J123"/>
  <c r="J113"/>
  <c r="J108"/>
  <c r="J100"/>
  <c r="J92"/>
  <c i="2" r="J619"/>
  <c r="BK617"/>
  <c r="J616"/>
  <c r="J610"/>
  <c r="BK541"/>
  <c r="BK503"/>
  <c r="BK487"/>
  <c r="J459"/>
  <c r="J397"/>
  <c r="J378"/>
  <c r="J376"/>
  <c r="J339"/>
  <c r="J326"/>
  <c r="J308"/>
  <c r="BK301"/>
  <c r="J284"/>
  <c r="BK265"/>
  <c r="BK259"/>
  <c r="BK250"/>
  <c r="J227"/>
  <c r="J215"/>
  <c r="BK172"/>
  <c r="J141"/>
  <c r="BK114"/>
  <c i="9" r="J94"/>
  <c i="8" r="BK119"/>
  <c r="BK114"/>
  <c r="BK100"/>
  <c r="J94"/>
  <c r="BK89"/>
  <c i="7" r="J125"/>
  <c r="J116"/>
  <c r="J114"/>
  <c r="BK110"/>
  <c r="BK105"/>
  <c r="J99"/>
  <c r="J93"/>
  <c i="6" r="BK135"/>
  <c r="BK125"/>
  <c r="J119"/>
  <c r="J113"/>
  <c r="J108"/>
  <c r="J103"/>
  <c r="BK98"/>
  <c i="5" r="BK122"/>
  <c r="J116"/>
  <c r="J112"/>
  <c r="J108"/>
  <c r="BK103"/>
  <c r="J97"/>
  <c r="BK94"/>
  <c i="4" r="BK192"/>
  <c r="J186"/>
  <c r="BK182"/>
  <c r="J176"/>
  <c r="BK170"/>
  <c r="J158"/>
  <c r="J152"/>
  <c r="J146"/>
  <c r="BK137"/>
  <c r="BK135"/>
  <c r="BK130"/>
  <c r="J125"/>
  <c r="J118"/>
  <c r="J115"/>
  <c r="BK106"/>
  <c i="3" r="BK145"/>
  <c r="BK139"/>
  <c r="J131"/>
  <c r="J127"/>
  <c r="J118"/>
  <c r="BK113"/>
  <c r="BK110"/>
  <c r="BK105"/>
  <c r="J102"/>
  <c r="J98"/>
  <c r="BK90"/>
  <c i="2" r="BK614"/>
  <c r="BK605"/>
  <c r="BK553"/>
  <c r="J528"/>
  <c r="J471"/>
  <c r="J451"/>
  <c r="J435"/>
  <c r="J400"/>
  <c r="J374"/>
  <c r="BK372"/>
  <c r="BK371"/>
  <c r="J370"/>
  <c r="BK368"/>
  <c r="J366"/>
  <c r="J359"/>
  <c r="BK326"/>
  <c r="BK319"/>
  <c r="BK310"/>
  <c r="BK305"/>
  <c r="BK292"/>
  <c r="J286"/>
  <c r="J224"/>
  <c r="BK203"/>
  <c r="J192"/>
  <c r="BK123"/>
  <c r="J114"/>
  <c i="8" r="J123"/>
  <c r="BK121"/>
  <c r="J109"/>
  <c r="BK105"/>
  <c r="BK102"/>
  <c r="BK94"/>
  <c r="BK92"/>
  <c r="BK87"/>
  <c i="7" r="J121"/>
  <c r="BK113"/>
  <c r="BK108"/>
  <c r="BK95"/>
  <c i="6" r="J139"/>
  <c r="J133"/>
  <c r="J125"/>
  <c r="BK117"/>
  <c r="J112"/>
  <c r="BK102"/>
  <c r="BK92"/>
  <c i="5" r="BK120"/>
  <c r="BK108"/>
  <c r="J94"/>
  <c i="4" r="J192"/>
  <c r="BK186"/>
  <c r="BK173"/>
  <c r="J170"/>
  <c r="BK167"/>
  <c r="J162"/>
  <c r="BK156"/>
  <c r="BK145"/>
  <c r="J140"/>
  <c r="J130"/>
  <c r="J126"/>
  <c r="BK118"/>
  <c r="J110"/>
  <c i="3" r="J146"/>
  <c r="BK140"/>
  <c r="J134"/>
  <c r="BK130"/>
  <c r="BK124"/>
  <c r="J121"/>
  <c r="J115"/>
  <c r="J105"/>
  <c r="BK95"/>
  <c r="BK92"/>
  <c r="BK88"/>
  <c i="2" r="BK610"/>
  <c r="J539"/>
  <c r="J496"/>
  <c r="J468"/>
  <c r="J414"/>
  <c r="BK400"/>
  <c r="BK376"/>
  <c r="BK321"/>
  <c r="BK296"/>
  <c r="BK284"/>
  <c r="J259"/>
  <c r="J229"/>
  <c r="J221"/>
  <c r="J172"/>
  <c r="BK141"/>
  <c r="J123"/>
  <c i="9" l="1" r="R95"/>
  <c i="2" r="T102"/>
  <c r="T140"/>
  <c r="R150"/>
  <c r="R217"/>
  <c r="P283"/>
  <c r="BK302"/>
  <c r="J302"/>
  <c r="J69"/>
  <c r="BK314"/>
  <c r="J314"/>
  <c r="J70"/>
  <c r="R361"/>
  <c r="BK393"/>
  <c r="J393"/>
  <c r="J74"/>
  <c r="BK437"/>
  <c r="J437"/>
  <c r="J75"/>
  <c r="T470"/>
  <c r="T502"/>
  <c r="P599"/>
  <c r="P606"/>
  <c r="P612"/>
  <c i="3" r="BK87"/>
  <c r="BK99"/>
  <c r="J99"/>
  <c r="J61"/>
  <c r="BK122"/>
  <c r="J122"/>
  <c r="J62"/>
  <c r="P122"/>
  <c r="R126"/>
  <c r="P137"/>
  <c r="R147"/>
  <c i="4" r="BK111"/>
  <c r="J111"/>
  <c r="J64"/>
  <c r="BK119"/>
  <c r="J119"/>
  <c r="J65"/>
  <c r="P119"/>
  <c r="BK128"/>
  <c r="J128"/>
  <c r="J67"/>
  <c r="BK138"/>
  <c r="J138"/>
  <c r="J68"/>
  <c r="T138"/>
  <c r="T144"/>
  <c r="R148"/>
  <c r="BK157"/>
  <c r="J157"/>
  <c r="J74"/>
  <c r="T157"/>
  <c r="T160"/>
  <c r="R166"/>
  <c r="R179"/>
  <c r="R178"/>
  <c r="T184"/>
  <c r="T193"/>
  <c i="5" r="BK88"/>
  <c r="J88"/>
  <c r="J61"/>
  <c r="BK91"/>
  <c r="J91"/>
  <c r="J62"/>
  <c r="BK98"/>
  <c r="J98"/>
  <c r="J63"/>
  <c r="P105"/>
  <c r="R110"/>
  <c r="P117"/>
  <c i="6" r="BK90"/>
  <c r="BK93"/>
  <c r="J93"/>
  <c r="J65"/>
  <c r="BK101"/>
  <c r="J101"/>
  <c r="J66"/>
  <c r="BK130"/>
  <c r="J130"/>
  <c r="J67"/>
  <c i="7" r="P90"/>
  <c r="T101"/>
  <c r="R104"/>
  <c r="T117"/>
  <c i="2" r="R102"/>
  <c r="R140"/>
  <c r="P150"/>
  <c r="BK217"/>
  <c r="J217"/>
  <c r="J64"/>
  <c r="BK283"/>
  <c r="J283"/>
  <c r="J65"/>
  <c r="BK299"/>
  <c r="J299"/>
  <c r="J68"/>
  <c r="R299"/>
  <c r="P302"/>
  <c r="P314"/>
  <c r="BK361"/>
  <c r="J361"/>
  <c r="J71"/>
  <c r="BK375"/>
  <c r="J375"/>
  <c r="J72"/>
  <c r="P375"/>
  <c r="R393"/>
  <c r="R437"/>
  <c r="BK470"/>
  <c r="J470"/>
  <c r="J76"/>
  <c r="P502"/>
  <c r="T599"/>
  <c r="R606"/>
  <c r="R612"/>
  <c i="3" r="P87"/>
  <c r="P99"/>
  <c r="T122"/>
  <c r="T126"/>
  <c r="T137"/>
  <c r="BK147"/>
  <c r="J147"/>
  <c r="J65"/>
  <c i="4" r="P111"/>
  <c r="T119"/>
  <c r="R122"/>
  <c r="R128"/>
  <c r="P138"/>
  <c r="P144"/>
  <c r="P148"/>
  <c r="BK160"/>
  <c r="J160"/>
  <c r="J75"/>
  <c r="R160"/>
  <c r="R163"/>
  <c r="P166"/>
  <c r="P179"/>
  <c r="P178"/>
  <c r="R184"/>
  <c r="R193"/>
  <c i="5" r="T88"/>
  <c r="P91"/>
  <c r="T98"/>
  <c r="BK105"/>
  <c r="J105"/>
  <c r="J64"/>
  <c r="BK110"/>
  <c r="J110"/>
  <c r="J65"/>
  <c r="BK117"/>
  <c r="J117"/>
  <c r="J66"/>
  <c i="6" r="P90"/>
  <c r="R93"/>
  <c r="T101"/>
  <c r="T130"/>
  <c i="7" r="T90"/>
  <c r="P101"/>
  <c r="T104"/>
  <c r="R117"/>
  <c i="8" r="P86"/>
  <c r="T86"/>
  <c r="P96"/>
  <c r="R117"/>
  <c r="R120"/>
  <c i="2" r="BK102"/>
  <c r="J102"/>
  <c r="J61"/>
  <c r="BK140"/>
  <c r="J140"/>
  <c r="J62"/>
  <c r="BK150"/>
  <c r="J150"/>
  <c r="J63"/>
  <c r="T217"/>
  <c r="T283"/>
  <c r="P299"/>
  <c r="R302"/>
  <c r="R314"/>
  <c r="P361"/>
  <c r="R375"/>
  <c r="P393"/>
  <c r="P437"/>
  <c r="R470"/>
  <c r="BK502"/>
  <c r="J502"/>
  <c r="J77"/>
  <c r="BK599"/>
  <c r="J599"/>
  <c r="J78"/>
  <c r="R599"/>
  <c r="T606"/>
  <c r="T612"/>
  <c i="3" r="T87"/>
  <c r="T99"/>
  <c r="BK126"/>
  <c r="J126"/>
  <c r="J63"/>
  <c r="BK137"/>
  <c r="J137"/>
  <c r="J64"/>
  <c r="P147"/>
  <c i="4" r="R111"/>
  <c r="R119"/>
  <c r="T122"/>
  <c r="P128"/>
  <c r="R138"/>
  <c r="R144"/>
  <c r="T148"/>
  <c r="P157"/>
  <c r="BK163"/>
  <c r="J163"/>
  <c r="J76"/>
  <c r="T163"/>
  <c r="T166"/>
  <c r="T179"/>
  <c r="T178"/>
  <c r="P184"/>
  <c r="P193"/>
  <c i="5" r="P88"/>
  <c r="T91"/>
  <c r="R98"/>
  <c r="R105"/>
  <c r="P110"/>
  <c r="R117"/>
  <c i="6" r="T90"/>
  <c r="P93"/>
  <c r="P101"/>
  <c r="R130"/>
  <c i="7" r="R90"/>
  <c r="R101"/>
  <c r="P104"/>
  <c r="P117"/>
  <c i="8" r="BK86"/>
  <c r="R86"/>
  <c r="R96"/>
  <c r="BK117"/>
  <c r="J117"/>
  <c r="J64"/>
  <c r="T117"/>
  <c r="P120"/>
  <c i="2" r="P102"/>
  <c r="P140"/>
  <c r="T150"/>
  <c r="P217"/>
  <c r="R283"/>
  <c r="T299"/>
  <c r="T302"/>
  <c r="T314"/>
  <c r="T361"/>
  <c r="T375"/>
  <c r="T393"/>
  <c r="T437"/>
  <c r="P470"/>
  <c r="R502"/>
  <c r="BK606"/>
  <c r="J606"/>
  <c r="J79"/>
  <c r="BK612"/>
  <c r="J612"/>
  <c r="J80"/>
  <c i="3" r="R87"/>
  <c r="R99"/>
  <c r="R122"/>
  <c r="P126"/>
  <c r="R137"/>
  <c r="T147"/>
  <c i="4" r="T111"/>
  <c r="T104"/>
  <c r="T103"/>
  <c r="BK122"/>
  <c r="J122"/>
  <c r="J66"/>
  <c r="P122"/>
  <c r="T128"/>
  <c r="BK144"/>
  <c r="J144"/>
  <c r="J69"/>
  <c r="BK148"/>
  <c r="J148"/>
  <c r="J70"/>
  <c r="R157"/>
  <c r="P160"/>
  <c r="P163"/>
  <c r="BK166"/>
  <c r="J166"/>
  <c r="J77"/>
  <c r="BK179"/>
  <c r="J179"/>
  <c r="J79"/>
  <c r="BK184"/>
  <c r="J184"/>
  <c r="J80"/>
  <c r="BK193"/>
  <c r="J193"/>
  <c r="J81"/>
  <c i="5" r="R88"/>
  <c r="R91"/>
  <c r="P98"/>
  <c r="T105"/>
  <c r="T110"/>
  <c r="T117"/>
  <c i="6" r="R90"/>
  <c r="T93"/>
  <c r="R101"/>
  <c r="P130"/>
  <c i="7" r="BK90"/>
  <c r="J90"/>
  <c r="J64"/>
  <c r="BK101"/>
  <c r="J101"/>
  <c r="J65"/>
  <c r="BK104"/>
  <c r="J104"/>
  <c r="J66"/>
  <c r="BK117"/>
  <c r="J117"/>
  <c r="J67"/>
  <c i="8" r="BK96"/>
  <c r="J96"/>
  <c r="J61"/>
  <c r="T96"/>
  <c r="P117"/>
  <c r="BK120"/>
  <c r="J120"/>
  <c r="J65"/>
  <c r="T120"/>
  <c i="9" r="BK88"/>
  <c r="J88"/>
  <c r="J61"/>
  <c r="P88"/>
  <c r="R88"/>
  <c r="R87"/>
  <c r="R86"/>
  <c r="T88"/>
  <c r="BK95"/>
  <c r="J95"/>
  <c r="J64"/>
  <c r="P95"/>
  <c r="T95"/>
  <c i="2" r="J52"/>
  <c r="BE103"/>
  <c r="BE144"/>
  <c r="BE151"/>
  <c r="BE167"/>
  <c r="BE172"/>
  <c r="BE190"/>
  <c r="BE192"/>
  <c r="BE197"/>
  <c r="BE200"/>
  <c r="BE214"/>
  <c r="BE215"/>
  <c r="BE232"/>
  <c r="BE235"/>
  <c r="BE247"/>
  <c r="BE262"/>
  <c r="BE282"/>
  <c r="BE289"/>
  <c r="BE292"/>
  <c r="BE300"/>
  <c r="BE301"/>
  <c r="BE308"/>
  <c r="BE310"/>
  <c r="BE315"/>
  <c r="BE324"/>
  <c r="BE326"/>
  <c r="BE347"/>
  <c r="BE359"/>
  <c r="BE362"/>
  <c r="BE365"/>
  <c r="BE367"/>
  <c r="BE379"/>
  <c r="BE409"/>
  <c r="BE433"/>
  <c r="BE438"/>
  <c r="BE443"/>
  <c r="BE451"/>
  <c r="BE468"/>
  <c r="BE487"/>
  <c r="BE499"/>
  <c r="BE528"/>
  <c r="BE541"/>
  <c r="BE582"/>
  <c r="BE600"/>
  <c r="BK380"/>
  <c r="J380"/>
  <c r="J73"/>
  <c i="3" r="J55"/>
  <c r="F83"/>
  <c r="BE90"/>
  <c r="BE93"/>
  <c r="BE95"/>
  <c r="BE98"/>
  <c r="BE100"/>
  <c r="BE103"/>
  <c r="BE108"/>
  <c r="BE111"/>
  <c r="BE112"/>
  <c r="BE113"/>
  <c r="BE119"/>
  <c r="BE120"/>
  <c r="BE131"/>
  <c r="BE136"/>
  <c r="BE141"/>
  <c r="BE142"/>
  <c r="BE145"/>
  <c r="BE146"/>
  <c r="BE148"/>
  <c i="4" r="E93"/>
  <c r="J97"/>
  <c r="J100"/>
  <c r="BE112"/>
  <c r="BE114"/>
  <c r="BE115"/>
  <c r="BE116"/>
  <c r="BE121"/>
  <c r="BE123"/>
  <c r="BE126"/>
  <c r="BE132"/>
  <c r="BE139"/>
  <c r="BE145"/>
  <c r="BE147"/>
  <c r="BE156"/>
  <c r="BE158"/>
  <c r="BE165"/>
  <c r="BE167"/>
  <c r="BE170"/>
  <c r="BE172"/>
  <c r="BE175"/>
  <c r="BE176"/>
  <c r="BE186"/>
  <c r="BE188"/>
  <c r="BE191"/>
  <c i="5" r="E48"/>
  <c r="J55"/>
  <c r="BE97"/>
  <c r="BE99"/>
  <c r="BE100"/>
  <c r="BE101"/>
  <c r="BE102"/>
  <c r="BE106"/>
  <c r="BE111"/>
  <c r="BE112"/>
  <c r="BE114"/>
  <c r="BE115"/>
  <c r="BE121"/>
  <c r="BE122"/>
  <c i="6" r="F86"/>
  <c r="BE99"/>
  <c r="BE105"/>
  <c r="BE106"/>
  <c r="BE109"/>
  <c r="BE110"/>
  <c r="BE113"/>
  <c r="BE114"/>
  <c r="BE115"/>
  <c r="BE121"/>
  <c r="BE129"/>
  <c r="BE134"/>
  <c i="7" r="J56"/>
  <c r="J59"/>
  <c r="BE92"/>
  <c r="BE95"/>
  <c r="BE96"/>
  <c r="BE97"/>
  <c r="BE100"/>
  <c r="BE103"/>
  <c r="BE108"/>
  <c r="BE115"/>
  <c r="BE120"/>
  <c r="BE126"/>
  <c r="BE127"/>
  <c i="8" r="F55"/>
  <c r="BE95"/>
  <c r="BE100"/>
  <c r="BE110"/>
  <c i="2" r="E48"/>
  <c r="BE106"/>
  <c r="BE109"/>
  <c r="BE112"/>
  <c r="BE128"/>
  <c r="BE141"/>
  <c r="BE205"/>
  <c r="BE207"/>
  <c r="BE218"/>
  <c r="BE221"/>
  <c r="BE227"/>
  <c r="BE229"/>
  <c r="BE253"/>
  <c r="BE256"/>
  <c r="BE259"/>
  <c r="BE265"/>
  <c r="BE268"/>
  <c r="BE296"/>
  <c r="BE311"/>
  <c r="BE331"/>
  <c r="BE366"/>
  <c r="BE368"/>
  <c r="BE369"/>
  <c r="BE370"/>
  <c r="BE371"/>
  <c r="BE372"/>
  <c r="BE373"/>
  <c r="BE374"/>
  <c r="BE376"/>
  <c r="BE377"/>
  <c r="BE381"/>
  <c r="BE414"/>
  <c r="BE435"/>
  <c r="BE459"/>
  <c r="BE463"/>
  <c r="BE471"/>
  <c r="BE494"/>
  <c r="BE500"/>
  <c r="BE503"/>
  <c r="BE515"/>
  <c r="BE533"/>
  <c r="BE604"/>
  <c r="BE614"/>
  <c r="BK295"/>
  <c r="J295"/>
  <c r="J66"/>
  <c i="3" r="J80"/>
  <c r="BE91"/>
  <c r="BE97"/>
  <c r="BE107"/>
  <c r="BE116"/>
  <c r="BE127"/>
  <c r="BE128"/>
  <c r="BE132"/>
  <c r="BE135"/>
  <c r="BE143"/>
  <c r="BE144"/>
  <c i="4" r="F55"/>
  <c r="BE108"/>
  <c r="BE124"/>
  <c r="BE125"/>
  <c r="BE127"/>
  <c r="BE129"/>
  <c r="BE131"/>
  <c r="BE134"/>
  <c r="BE135"/>
  <c r="BE137"/>
  <c r="BE141"/>
  <c r="BE149"/>
  <c r="BE150"/>
  <c r="BE168"/>
  <c r="BE169"/>
  <c r="BE174"/>
  <c r="BE187"/>
  <c r="BE192"/>
  <c r="BK155"/>
  <c r="J155"/>
  <c r="J73"/>
  <c i="5" r="F55"/>
  <c r="BE89"/>
  <c r="BE90"/>
  <c r="BE92"/>
  <c r="BE94"/>
  <c r="BE95"/>
  <c r="BE113"/>
  <c r="BE118"/>
  <c r="BE123"/>
  <c r="BE124"/>
  <c i="6" r="J56"/>
  <c r="J59"/>
  <c r="E77"/>
  <c r="BE91"/>
  <c r="BE94"/>
  <c r="BE96"/>
  <c r="BE98"/>
  <c r="BE103"/>
  <c r="BE104"/>
  <c r="BE116"/>
  <c r="BE117"/>
  <c r="BE120"/>
  <c r="BE122"/>
  <c r="BE126"/>
  <c r="BE127"/>
  <c r="BE128"/>
  <c r="BE133"/>
  <c r="BE136"/>
  <c i="7" r="E50"/>
  <c r="BE93"/>
  <c r="BE112"/>
  <c r="BE113"/>
  <c r="BE116"/>
  <c i="8" r="E48"/>
  <c r="J79"/>
  <c r="J82"/>
  <c r="BE90"/>
  <c r="BE92"/>
  <c r="BE102"/>
  <c r="BE106"/>
  <c r="BE107"/>
  <c r="BE108"/>
  <c r="BE109"/>
  <c r="BE118"/>
  <c r="BE119"/>
  <c r="BE121"/>
  <c i="9" r="J55"/>
  <c r="BE90"/>
  <c i="2" r="J55"/>
  <c r="BE154"/>
  <c r="BE160"/>
  <c r="BE224"/>
  <c r="BE228"/>
  <c r="BE284"/>
  <c r="BE288"/>
  <c r="BE303"/>
  <c r="BE304"/>
  <c r="BE313"/>
  <c r="BE321"/>
  <c r="BE356"/>
  <c r="BE358"/>
  <c r="BE378"/>
  <c r="BE400"/>
  <c r="BE403"/>
  <c r="BE406"/>
  <c r="BE412"/>
  <c r="BE448"/>
  <c r="BE496"/>
  <c r="BE553"/>
  <c r="BE570"/>
  <c r="BE605"/>
  <c r="BE613"/>
  <c r="BE615"/>
  <c r="BE616"/>
  <c r="BE617"/>
  <c r="BE618"/>
  <c r="BE619"/>
  <c i="3" r="BE89"/>
  <c r="BE96"/>
  <c r="BE101"/>
  <c r="BE104"/>
  <c r="BE105"/>
  <c r="BE106"/>
  <c r="BE109"/>
  <c r="BE115"/>
  <c r="BE117"/>
  <c r="BE118"/>
  <c r="BE124"/>
  <c r="BE125"/>
  <c r="BE133"/>
  <c r="BE134"/>
  <c r="BK151"/>
  <c r="J151"/>
  <c r="J66"/>
  <c i="4" r="BE106"/>
  <c r="BE110"/>
  <c r="BE113"/>
  <c r="BE120"/>
  <c r="BE185"/>
  <c r="BE194"/>
  <c r="BE195"/>
  <c r="BE197"/>
  <c r="BE199"/>
  <c r="BK107"/>
  <c r="J107"/>
  <c r="J62"/>
  <c r="BK153"/>
  <c r="J153"/>
  <c r="J72"/>
  <c i="5" r="J80"/>
  <c r="BE93"/>
  <c r="BE96"/>
  <c r="BE103"/>
  <c r="BE108"/>
  <c r="BE116"/>
  <c i="6" r="BE97"/>
  <c r="BE100"/>
  <c r="BE102"/>
  <c r="BE107"/>
  <c r="BE108"/>
  <c r="BE119"/>
  <c r="BE123"/>
  <c r="BE125"/>
  <c r="BE131"/>
  <c r="BE132"/>
  <c r="BE135"/>
  <c r="BE140"/>
  <c i="7" r="F59"/>
  <c r="BE91"/>
  <c r="BE94"/>
  <c r="BE105"/>
  <c r="BE106"/>
  <c r="BE110"/>
  <c r="BE111"/>
  <c r="BE114"/>
  <c r="BE118"/>
  <c r="BE119"/>
  <c r="BE123"/>
  <c r="BE124"/>
  <c r="BE125"/>
  <c i="8" r="BE87"/>
  <c r="BE88"/>
  <c r="BE89"/>
  <c r="BE101"/>
  <c r="BE103"/>
  <c r="BE104"/>
  <c r="BE111"/>
  <c r="BE112"/>
  <c r="BE114"/>
  <c r="BE116"/>
  <c r="BK113"/>
  <c r="J113"/>
  <c r="J62"/>
  <c r="BK115"/>
  <c r="J115"/>
  <c r="J63"/>
  <c i="9" r="J52"/>
  <c r="BE89"/>
  <c r="BE92"/>
  <c i="2" r="F55"/>
  <c r="BE114"/>
  <c r="BE120"/>
  <c r="BE123"/>
  <c r="BE134"/>
  <c r="BE203"/>
  <c r="BE216"/>
  <c r="BE226"/>
  <c r="BE250"/>
  <c r="BE274"/>
  <c r="BE286"/>
  <c r="BE305"/>
  <c r="BE307"/>
  <c r="BE319"/>
  <c r="BE329"/>
  <c r="BE339"/>
  <c r="BE394"/>
  <c r="BE397"/>
  <c r="BE454"/>
  <c r="BE478"/>
  <c r="BE485"/>
  <c r="BE531"/>
  <c r="BE539"/>
  <c r="BE607"/>
  <c r="BE610"/>
  <c i="3" r="E48"/>
  <c r="BE88"/>
  <c r="BE92"/>
  <c r="BE94"/>
  <c r="BE102"/>
  <c r="BE110"/>
  <c r="BE114"/>
  <c r="BE121"/>
  <c r="BE123"/>
  <c r="BE129"/>
  <c r="BE130"/>
  <c r="BE138"/>
  <c r="BE139"/>
  <c r="BE140"/>
  <c r="BE149"/>
  <c r="BE150"/>
  <c r="BE152"/>
  <c i="4" r="BE117"/>
  <c r="BE118"/>
  <c r="BE130"/>
  <c r="BE133"/>
  <c r="BE136"/>
  <c r="BE140"/>
  <c r="BE142"/>
  <c r="BE143"/>
  <c r="BE146"/>
  <c r="BE152"/>
  <c r="BE154"/>
  <c r="BE159"/>
  <c r="BE161"/>
  <c r="BE162"/>
  <c r="BE164"/>
  <c r="BE171"/>
  <c r="BE173"/>
  <c r="BE177"/>
  <c r="BE180"/>
  <c r="BE181"/>
  <c r="BE182"/>
  <c r="BE183"/>
  <c r="BE189"/>
  <c r="BE190"/>
  <c r="BK105"/>
  <c r="BK104"/>
  <c r="BK109"/>
  <c r="J109"/>
  <c r="J63"/>
  <c r="BK151"/>
  <c r="J151"/>
  <c r="J71"/>
  <c r="BK196"/>
  <c r="J196"/>
  <c r="J82"/>
  <c r="BK198"/>
  <c r="J198"/>
  <c r="J83"/>
  <c i="5" r="BE104"/>
  <c r="BE107"/>
  <c r="BE109"/>
  <c r="BE119"/>
  <c r="BE120"/>
  <c i="6" r="BE92"/>
  <c r="BE95"/>
  <c r="BE111"/>
  <c r="BE112"/>
  <c r="BE118"/>
  <c r="BE124"/>
  <c r="BE137"/>
  <c r="BE138"/>
  <c r="BE139"/>
  <c i="7" r="BE98"/>
  <c r="BE99"/>
  <c r="BE102"/>
  <c r="BE107"/>
  <c r="BE109"/>
  <c r="BE121"/>
  <c r="BE122"/>
  <c i="8" r="BE91"/>
  <c r="BE93"/>
  <c r="BE94"/>
  <c r="BE97"/>
  <c r="BE98"/>
  <c r="BE99"/>
  <c r="BE105"/>
  <c r="BE122"/>
  <c r="BE123"/>
  <c i="9" r="E48"/>
  <c r="F55"/>
  <c r="BE94"/>
  <c r="BE96"/>
  <c r="BE97"/>
  <c r="BE99"/>
  <c r="BE101"/>
  <c r="BK91"/>
  <c r="J91"/>
  <c r="J62"/>
  <c r="BK93"/>
  <c r="J93"/>
  <c r="J63"/>
  <c r="BK98"/>
  <c r="J98"/>
  <c r="J65"/>
  <c r="BK100"/>
  <c r="J100"/>
  <c r="J66"/>
  <c i="2" r="F35"/>
  <c i="1" r="BB55"/>
  <c i="5" r="F34"/>
  <c i="1" r="BA58"/>
  <c i="4" r="F36"/>
  <c i="1" r="BC57"/>
  <c i="8" r="F34"/>
  <c i="1" r="BA62"/>
  <c i="4" r="F35"/>
  <c i="1" r="BB57"/>
  <c i="4" r="F37"/>
  <c i="1" r="BD57"/>
  <c i="8" r="F35"/>
  <c i="1" r="BB62"/>
  <c i="7" r="J36"/>
  <c i="1" r="AW61"/>
  <c i="9" r="F37"/>
  <c i="1" r="BD63"/>
  <c i="5" r="F37"/>
  <c i="1" r="BD58"/>
  <c i="5" r="F35"/>
  <c i="1" r="BB58"/>
  <c i="7" r="F37"/>
  <c i="1" r="BB61"/>
  <c i="9" r="F35"/>
  <c i="1" r="BB63"/>
  <c r="AS54"/>
  <c i="8" r="F36"/>
  <c i="1" r="BC62"/>
  <c i="3" r="J34"/>
  <c i="1" r="AW56"/>
  <c i="9" r="F34"/>
  <c i="1" r="BA63"/>
  <c i="2" r="F36"/>
  <c i="1" r="BC55"/>
  <c i="7" r="F38"/>
  <c i="1" r="BC61"/>
  <c i="9" r="F36"/>
  <c i="1" r="BC63"/>
  <c i="4" r="F34"/>
  <c i="1" r="BA57"/>
  <c i="3" r="F36"/>
  <c i="1" r="BC56"/>
  <c i="8" r="F37"/>
  <c i="1" r="BD62"/>
  <c i="3" r="F35"/>
  <c i="1" r="BB56"/>
  <c i="7" r="F39"/>
  <c i="1" r="BD61"/>
  <c i="3" r="F34"/>
  <c i="1" r="BA56"/>
  <c i="5" r="F36"/>
  <c i="1" r="BC58"/>
  <c i="6" r="J36"/>
  <c i="1" r="AW60"/>
  <c i="6" r="F39"/>
  <c i="1" r="BD60"/>
  <c i="9" r="J34"/>
  <c i="1" r="AW63"/>
  <c i="6" r="F38"/>
  <c i="1" r="BC60"/>
  <c i="2" r="F34"/>
  <c i="1" r="BA55"/>
  <c i="5" r="J34"/>
  <c i="1" r="AW58"/>
  <c i="8" r="J34"/>
  <c i="1" r="AW62"/>
  <c i="6" r="F37"/>
  <c i="1" r="BB60"/>
  <c i="4" r="J34"/>
  <c i="1" r="AW57"/>
  <c i="2" r="J34"/>
  <c i="1" r="AW55"/>
  <c i="2" r="F37"/>
  <c i="1" r="BD55"/>
  <c i="7" r="F36"/>
  <c i="1" r="BA61"/>
  <c i="3" r="F37"/>
  <c i="1" r="BD56"/>
  <c i="6" r="F36"/>
  <c i="1" r="BA60"/>
  <c i="4" l="1" r="P104"/>
  <c r="P103"/>
  <c i="1" r="AU57"/>
  <c i="4" r="R104"/>
  <c r="R103"/>
  <c i="9" r="T87"/>
  <c r="T86"/>
  <c i="5" r="P87"/>
  <c r="P86"/>
  <c i="1" r="AU58"/>
  <c i="7" r="T89"/>
  <c i="3" r="P86"/>
  <c i="1" r="AU56"/>
  <c i="3" r="BK86"/>
  <c r="J86"/>
  <c r="J59"/>
  <c r="R86"/>
  <c i="2" r="P101"/>
  <c i="8" r="BK85"/>
  <c r="J85"/>
  <c r="J59"/>
  <c i="5" r="T87"/>
  <c r="T86"/>
  <c i="7" r="P89"/>
  <c i="1" r="AU61"/>
  <c i="6" r="R89"/>
  <c i="5" r="R87"/>
  <c r="R86"/>
  <c i="7" r="R89"/>
  <c i="6" r="T89"/>
  <c i="3" r="T86"/>
  <c i="2" r="P298"/>
  <c i="8" r="P85"/>
  <c i="1" r="AU62"/>
  <c i="6" r="P89"/>
  <c i="1" r="AU60"/>
  <c i="2" r="R298"/>
  <c i="6" r="BK89"/>
  <c r="J89"/>
  <c r="J63"/>
  <c i="2" r="T101"/>
  <c i="9" r="P87"/>
  <c r="P86"/>
  <c i="1" r="AU63"/>
  <c i="2" r="T298"/>
  <c i="8" r="R85"/>
  <c r="T85"/>
  <c i="2" r="R101"/>
  <c r="R100"/>
  <c r="BK101"/>
  <c r="BK298"/>
  <c r="J298"/>
  <c r="J67"/>
  <c i="3" r="J87"/>
  <c r="J60"/>
  <c i="4" r="J105"/>
  <c r="J61"/>
  <c i="6" r="J90"/>
  <c r="J64"/>
  <c i="4" r="J104"/>
  <c r="J60"/>
  <c i="7" r="BK89"/>
  <c r="J89"/>
  <c r="J63"/>
  <c i="4" r="BK178"/>
  <c r="J178"/>
  <c r="J78"/>
  <c i="5" r="BK87"/>
  <c r="J87"/>
  <c r="J60"/>
  <c i="8" r="J86"/>
  <c r="J60"/>
  <c i="9" r="BK87"/>
  <c r="J87"/>
  <c r="J60"/>
  <c i="6" r="J35"/>
  <c i="1" r="AV60"/>
  <c r="AT60"/>
  <c i="4" r="F33"/>
  <c i="1" r="AZ57"/>
  <c r="BA59"/>
  <c r="AW59"/>
  <c i="2" r="J33"/>
  <c i="1" r="AV55"/>
  <c r="AT55"/>
  <c i="5" r="J33"/>
  <c i="1" r="AV58"/>
  <c r="AT58"/>
  <c i="7" r="F35"/>
  <c i="1" r="AZ61"/>
  <c i="9" r="J33"/>
  <c i="1" r="AV63"/>
  <c r="AT63"/>
  <c r="BD59"/>
  <c i="6" r="F35"/>
  <c i="1" r="AZ60"/>
  <c i="8" r="F33"/>
  <c i="1" r="AZ62"/>
  <c r="BB59"/>
  <c r="AX59"/>
  <c i="3" r="J33"/>
  <c i="1" r="AV56"/>
  <c r="AT56"/>
  <c i="7" r="J35"/>
  <c i="1" r="AV61"/>
  <c r="AT61"/>
  <c i="2" r="F33"/>
  <c i="1" r="AZ55"/>
  <c r="BC59"/>
  <c r="AY59"/>
  <c i="3" r="F33"/>
  <c i="1" r="AZ56"/>
  <c i="5" r="F33"/>
  <c i="1" r="AZ58"/>
  <c i="9" r="F33"/>
  <c i="1" r="AZ63"/>
  <c i="4" r="J33"/>
  <c i="1" r="AV57"/>
  <c r="AT57"/>
  <c i="8" r="J33"/>
  <c i="1" r="AV62"/>
  <c r="AT62"/>
  <c i="2" l="1" r="T100"/>
  <c r="P100"/>
  <c i="1" r="AU55"/>
  <c i="2" r="BK100"/>
  <c r="J100"/>
  <c r="J59"/>
  <c i="4" r="BK103"/>
  <c r="J103"/>
  <c r="J59"/>
  <c i="2" r="J101"/>
  <c r="J60"/>
  <c i="5" r="BK86"/>
  <c r="J86"/>
  <c r="J59"/>
  <c i="9" r="BK86"/>
  <c r="J86"/>
  <c r="J59"/>
  <c i="1" r="BB54"/>
  <c r="AX54"/>
  <c r="BC54"/>
  <c r="AY54"/>
  <c r="AU59"/>
  <c i="6" r="J32"/>
  <c i="1" r="AG60"/>
  <c r="AN60"/>
  <c i="8" r="J30"/>
  <c i="1" r="AG62"/>
  <c r="AN62"/>
  <c r="BD54"/>
  <c r="W33"/>
  <c i="3" r="J30"/>
  <c i="1" r="AG56"/>
  <c r="AN56"/>
  <c i="7" r="J32"/>
  <c i="1" r="AG61"/>
  <c r="AN61"/>
  <c r="BA54"/>
  <c r="W30"/>
  <c r="AZ59"/>
  <c r="AV59"/>
  <c r="AT59"/>
  <c i="7" l="1" r="J41"/>
  <c i="3" r="J39"/>
  <c i="8" r="J39"/>
  <c i="6" r="J41"/>
  <c i="1" r="AZ54"/>
  <c r="W29"/>
  <c r="AG59"/>
  <c r="AN59"/>
  <c i="2" r="J30"/>
  <c i="1" r="AG55"/>
  <c r="W32"/>
  <c r="AU54"/>
  <c i="9" r="J30"/>
  <c i="1" r="AG63"/>
  <c r="AN63"/>
  <c r="AW54"/>
  <c r="AK30"/>
  <c i="4" r="J30"/>
  <c i="1" r="AG57"/>
  <c r="AN57"/>
  <c i="5" r="J30"/>
  <c i="1" r="AG58"/>
  <c r="AN58"/>
  <c r="W31"/>
  <c l="1" r="AN55"/>
  <c i="4" r="J39"/>
  <c i="9" r="J39"/>
  <c i="2" r="J39"/>
  <c i="5" r="J39"/>
  <c i="1" r="AG54"/>
  <c r="AV54"/>
  <c r="AK29"/>
  <c l="1" r="AK26"/>
  <c r="AK35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<sst xmlns="http://schemas.openxmlformats.org/spreadsheetml/2006/main">
  <si>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</si>
  <si>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</si>
  <si>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</si>
  <si>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</si>
  <si>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</si>
  <si>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{af68ade2-727e-40bb-a86e-99365fe2f57a}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</si>
  <si>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</si>
  <si>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</si>
  <si>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</si>
  <si>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</si>
  <si>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</si>
  <si>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</si>
  <si>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</si>
  <si>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</si>
  <si>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202532_1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</si>
  <si>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</si>
  <si>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</si>
  <si>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Umístění kanceláří a zázemí odboru sociální péče MML v 1.NP administrativního objektu URAN</t>
  </si>
  <si>
    <t>KSO:</t>
  </si>
  <si>
    <t>801 61 73</t>
  </si>
  <si>
    <t>CC-CZ:</t>
  </si>
  <si>
    <t/>
  </si>
  <si>
    <t>Místo:</t>
  </si>
  <si>
    <t xml:space="preserve"> 1. máje 108, Liberec</t>
  </si>
  <si>
    <t>Datum:</t>
  </si>
  <si>
    <t>28. 2. 2026</t>
  </si>
  <si>
    <t>Zadavatel:</t>
  </si>
  <si>
    <t>IČ:</t>
  </si>
  <si>
    <t>00262978</t>
  </si>
  <si>
    <t>Statutární město Liberec, nám. Dr. E. Beneše 1</t>
  </si>
  <si>
    <t>DIČ:</t>
  </si>
  <si>
    <t>Účastník:</t>
  </si>
  <si>
    <t>Vyplň údaj</t>
  </si>
  <si>
    <t>Projektant:</t>
  </si>
  <si>
    <t>05559022</t>
  </si>
  <si>
    <t>atelier re:architekti s.r.o., Melantrichova 463/15</t>
  </si>
  <si>
    <t>True</t>
  </si>
  <si>
    <t>Zpracovatel:</t>
  </si>
  <si>
    <t>25415751</t>
  </si>
  <si>
    <t>Propos Liberec s.r.o.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</si>
  <si>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</si>
  <si>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podminky.urs.cz._x000d_
_x000d_
Podrobný, úplný popis a parametry všech konstrukcí, prací, výrobků a materiálů viz projektová dokumentace. Jednotkové ceny musí obsahovat dodávku a montáž položek, ztratné (pokud není uvedeno jinak). Jednotkové ceny musí zahrnovat kompletní provedení položek, spojovací materiál, související přípravné práce, detaily, doplňky, dilatace, kotvení, těsnění k okolním konstrukcím s příp.požární odolností, povrchové úpravy, pomocné lešení, příp. jiné dodávky a práce nutné k bezvadnému provedení díla. _x000d_
V případě, že je uveden referenční výrobek, lze použít jiné, kvalitativně, funkčně, technicky a esteticky obdobné řešení schválené zástupcem investora a autorským dozorem.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</si>
  <si>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</si>
  <si>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</si>
  <si>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</si>
  <si>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</si>
  <si>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</si>
  <si>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</si>
  <si>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</si>
  <si>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</si>
  <si>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</si>
  <si>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</si>
  <si>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</si>
  <si>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</si>
  <si>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</si>
  <si>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</si>
  <si>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</si>
  <si>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</si>
  <si>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</si>
  <si>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</si>
  <si>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</si>
  <si>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</si>
  <si>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</si>
  <si>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</si>
  <si>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</si>
  <si>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</si>
  <si>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</si>
  <si>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</si>
  <si>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</si>
  <si>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</si>
  <si>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</si>
  <si>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</si>
  <si>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</si>
  <si>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</si>
  <si>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</si>
  <si>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</si>
  <si>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</si>
  <si>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</si>
  <si>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</si>
  <si>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</si>
  <si>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</si>
  <si>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D.1.1</t>
  </si>
  <si>
    <t>Architektonicko stavební řešení</t>
  </si>
  <si>
    <t>STA</t>
  </si>
  <si>
    <t>1</t>
  </si>
  <si>
    <t>{0120c02a-02d7-4589-b2a9-2fab7936f310}</t>
  </si>
  <si>
    <t>2</t>
  </si>
  <si>
    <t>D.1.2.1</t>
  </si>
  <si>
    <t>Zdravotně technické instalace</t>
  </si>
  <si>
    <t>{355adaa2-c4e4-4a7d-83d3-b4d283c31c68}</t>
  </si>
  <si>
    <t>D.1.2.2</t>
  </si>
  <si>
    <t>Vzduchotechnika</t>
  </si>
  <si>
    <t>{20916c6b-1516-4eae-885e-32bd6596786e}</t>
  </si>
  <si>
    <t>D.1.2.3</t>
  </si>
  <si>
    <t>Vytápění</t>
  </si>
  <si>
    <t>{4a98ef8e-5e26-4575-a14a-23d12b87f5c0}</t>
  </si>
  <si>
    <t>D.1.2.4</t>
  </si>
  <si>
    <t>Elektroinstalace</t>
  </si>
  <si>
    <t>{30fd3ae6-e769-4238-a891-1fb6f8bf3f0f}</t>
  </si>
  <si>
    <t>D.1.2.4.741</t>
  </si>
  <si>
    <t>Silnoproud</t>
  </si>
  <si>
    <t>Soupis</t>
  </si>
  <si>
    <t>{8cf61cf8-c44b-41de-aa2e-3db8573c9fed}</t>
  </si>
  <si>
    <t>D.1.2.4.742</t>
  </si>
  <si>
    <t>Slaboproud</t>
  </si>
  <si>
    <t>{37b7c282-37f1-4d23-b3e0-d67df8a89dcf}</t>
  </si>
  <si>
    <t>D.1.2.8</t>
  </si>
  <si>
    <t>Měření a regulace</t>
  </si>
  <si>
    <t>{9a53dc53-bd56-41cb-abe0-e56ce06ce0c0}</t>
  </si>
  <si>
    <t>VRN</t>
  </si>
  <si>
    <t>Vedlejší rozpočtové náklady a náklady spojené s umístěním stavby</t>
  </si>
  <si>
    <t>{3bb777fb-8669-40ec-bbd5-8acea0014df9}</t>
  </si>
  <si>
    <t>KRYCÍ LIST SOUPISU PRACÍ</t>
  </si>
  <si>
    <t>Objekt:</t>
  </si>
  <si>
    <t>D.1.1 - Architektonicko stavební řešení</t>
  </si>
  <si>
    <t xml:space="preserve"> 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</si>
  <si>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</si>
  <si>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</si>
  <si>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</si>
  <si>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</si>
  <si>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</si>
  <si>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</si>
  <si>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</si>
  <si>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</si>
  <si>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</si>
  <si>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</si>
  <si>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</si>
  <si>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</si>
  <si>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714 - Akustická a protiotřesová opatření - dodávka a montáž - cena včetně přesunu hmot</t>
  </si>
  <si>
    <t xml:space="preserve">    725 - Zdravotechnika - zařizovací předměty - dodávka a montáž - cena včetně přesunu hmot</t>
  </si>
  <si>
    <t xml:space="preserve">    763 - Konstrukce suché výstavby</t>
  </si>
  <si>
    <t xml:space="preserve">    766 - Konstrukce truhlářské - dodávka a montáž - cena včetně přesunu hmot</t>
  </si>
  <si>
    <t xml:space="preserve">    767 - Konstrukce zámečnické - dodávka a montáž - cena včetně přesunu hmot</t>
  </si>
  <si>
    <t xml:space="preserve">    771 - Podlahy z dlaždic</t>
  </si>
  <si>
    <t xml:space="preserve">    776 - Podlahy povlakové</t>
  </si>
  <si>
    <t xml:space="preserve">    777 - Podlahy lité</t>
  </si>
  <si>
    <t xml:space="preserve">    781 - Dokončovací práce - obklady</t>
  </si>
  <si>
    <t xml:space="preserve">    784 - Dokončovací práce - malby a tapety</t>
  </si>
  <si>
    <t xml:space="preserve">    786 - Dokončovací práce - čalounické úpravy - dodávka a montáž - cena včetně přesunu hmot</t>
  </si>
  <si>
    <t xml:space="preserve">    787 - Dokončovací práce - zasklívání - dodávka a montáž - cena včetně přesunu hmot</t>
  </si>
  <si>
    <t xml:space="preserve">    796 - Prvky mobiliáře - dodávka a montáž - cena včetně přesunu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</si>
  <si>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</si>
  <si>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</si>
  <si>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</si>
  <si>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</si>
  <si>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</si>
  <si>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</si>
  <si>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</si>
  <si>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</si>
  <si>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</si>
  <si>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</si>
  <si>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</si>
  <si>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</si>
  <si>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</si>
  <si>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</si>
  <si>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</si>
  <si>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</si>
  <si>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</si>
  <si>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</si>
  <si>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</si>
  <si>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317142422</t>
  </si>
  <si>
    <t>Překlady nenosné z pórobetonu osazené do tenkého maltového lože, výšky do 250 mm, šířky překladu 100 mm, délky překladu přes 1000 do 1250 mm</t>
  </si>
  <si>
    <t>kus</t>
  </si>
  <si>
    <t>CS ÚRS 2025 02</t>
  </si>
  <si>
    <t>4</t>
  </si>
  <si>
    <t>-543675602</t>
  </si>
  <si>
    <t>Online PSC</t>
  </si>
  <si>
    <t>https://podminky.urs.cz/item/CS_URS_2025_02/317142422</t>
  </si>
  <si>
    <t>VV</t>
  </si>
  <si>
    <t>"viz tabulka stavebních výrobků - ozn. V.02" 2</t>
  </si>
  <si>
    <t>317142444</t>
  </si>
  <si>
    <t>Překlady nenosné z pórobetonu osazené do tenkého maltového lože, výšky do 250 mm, šířky překladu 150 mm, délky překladu přes 1250 do 1500 mm</t>
  </si>
  <si>
    <t>1171677531</t>
  </si>
  <si>
    <t>https://podminky.urs.cz/item/CS_URS_2025_02/317142444</t>
  </si>
  <si>
    <t>"viz tabulka stavebních výrobků - ozn. V.01" 4</t>
  </si>
  <si>
    <t>317143451</t>
  </si>
  <si>
    <t>Překlady nosné z pórobetonu osazené do tenkého maltového lože, pro zdi tl. 300 mm, délky překladu do 1300 mm</t>
  </si>
  <si>
    <t>2014854442</t>
  </si>
  <si>
    <t>https://podminky.urs.cz/item/CS_URS_2025_02/317143451</t>
  </si>
  <si>
    <t>"viz tabulka stavebních výrobků - ozn. V.03" 1</t>
  </si>
  <si>
    <t>31714244.R</t>
  </si>
  <si>
    <t>Překlad pro dveře D4 do stěny S03_x000d_
Systémový překlad do pórobetonových nenosných příček, velikost otvoru 3050 mm, tl. příčkovky 150 mm</t>
  </si>
  <si>
    <t>-1536802745</t>
  </si>
  <si>
    <t>"viz tabulka stavebních výrobků - ozn. V.04" 2</t>
  </si>
  <si>
    <t>5</t>
  </si>
  <si>
    <t>317944323</t>
  </si>
  <si>
    <t>Válcované nosníky dodatečně osazované do připravených otvorů bez zazdění hlav, výšky přes 120 do 220 mm</t>
  </si>
  <si>
    <t>t</t>
  </si>
  <si>
    <t>-914811742</t>
  </si>
  <si>
    <t>https://podminky.urs.cz/item/CS_URS_2025_02/317944323</t>
  </si>
  <si>
    <t>"1.NP - nový dveřní otvor" 1,50*4*15,00*0,001</t>
  </si>
  <si>
    <t>"1.NP - prostup pro VZT - obvodové zdivo" (1,50*4*2+1,20*5)*15,00*0,001</t>
  </si>
  <si>
    <t>"1.NP - prostup pro VZT - vnitřní zdivo" 1,50*2*4*15,00*0,001</t>
  </si>
  <si>
    <t>Součet</t>
  </si>
  <si>
    <t>6</t>
  </si>
  <si>
    <t>342272225</t>
  </si>
  <si>
    <t>Příčky z pórobetonových tvárnic hladkých na tenké maltové lože objemová hmotnost do 500 kg/m3, tloušťka příčky 100 mm</t>
  </si>
  <si>
    <t>m2</t>
  </si>
  <si>
    <t>-1453566434</t>
  </si>
  <si>
    <t>https://podminky.urs.cz/item/CS_URS_2025_02/342272225</t>
  </si>
  <si>
    <t>"příčka tl. 110mm - skladba S03" 4,70*3,55+(1,72+1,785+0,115+3,425+2,06+1,41+0,35*2+1,10)*3,95-(0,80*1,97*2)</t>
  </si>
  <si>
    <t>7</t>
  </si>
  <si>
    <t>342272245</t>
  </si>
  <si>
    <t>Příčky z pórobetonových tvárnic hladkých na tenké maltové lože objemová hmotnost do 500 kg/m3, tloušťka příčky 150 mm</t>
  </si>
  <si>
    <t>1172151300</t>
  </si>
  <si>
    <t>https://podminky.urs.cz/item/CS_URS_2025_02/342272245</t>
  </si>
  <si>
    <t>"příčka tl. 180mm - skladba S01" (4,416+3,39+2,285+4,095+0,311+6,93)*3,95-(0,95*1,97*2+0,90*2,30*2+3,05*1,50*2)</t>
  </si>
  <si>
    <t>"příčka tl. 160mm - skladba S02" (4,645+4,095)*3,95</t>
  </si>
  <si>
    <t>8</t>
  </si>
  <si>
    <t>342291131</t>
  </si>
  <si>
    <t>Ukotvení příček plochými kotvami, do konstrukce betonové</t>
  </si>
  <si>
    <t>m</t>
  </si>
  <si>
    <t>486631205</t>
  </si>
  <si>
    <t>https://podminky.urs.cz/item/CS_URS_2025_02/342291131</t>
  </si>
  <si>
    <t>"příčka tl. 180mm - skladba S01" (4,416+3,39+2,285+4,095+0,311+6,93)+6*3,95</t>
  </si>
  <si>
    <t>"příčka tl. 160mm - skladba S02" (4,645+4,095)+3*3,95</t>
  </si>
  <si>
    <t>"příčka tl. 110mm - skladba S03" 4,70+3,55+(1,72+1,785+0,115+3,425+2,06+1,41+0,35*2+1,10)+8*3,95</t>
  </si>
  <si>
    <t>9</t>
  </si>
  <si>
    <t>346244381</t>
  </si>
  <si>
    <t>Plentování ocelových válcovaných nosníků jednostranné cihlami na maltu, výška stojiny do 200 mm</t>
  </si>
  <si>
    <t>-1870059864</t>
  </si>
  <si>
    <t>https://podminky.urs.cz/item/CS_URS_2025_02/346244381</t>
  </si>
  <si>
    <t>"1.NP - nový dveřní otvor" 1,50*0,15*2</t>
  </si>
  <si>
    <t>"1.NP - prostup pro VZT - obvodové zdivo" (1,50*2+1,20)*0,15*2</t>
  </si>
  <si>
    <t>"1.NP - prostup pro VZT - vnitřní zdivo" 1,50*0,15*2*2</t>
  </si>
  <si>
    <t>Vodorovné konstrukce</t>
  </si>
  <si>
    <t>10</t>
  </si>
  <si>
    <t>411140001.R</t>
  </si>
  <si>
    <t>D+M - pórobetonové tvarovky pro zvýšení úrovně podlahy 0-250mm</t>
  </si>
  <si>
    <t>106533491</t>
  </si>
  <si>
    <t>https://podminky.urs.cz/item/CS_URS_2025_02/411140001.R</t>
  </si>
  <si>
    <t>"viz skladba P02" 10,45</t>
  </si>
  <si>
    <t>11</t>
  </si>
  <si>
    <t>413232211</t>
  </si>
  <si>
    <t>Zazdívka zhlaví stropních trámů nebo válcovaných nosníků pálenými cihlami válcovaných nosníků, výšky do 150 mm</t>
  </si>
  <si>
    <t>-1616950028</t>
  </si>
  <si>
    <t>https://podminky.urs.cz/item/CS_URS_2025_02/413232211</t>
  </si>
  <si>
    <t>"1.NP - nový dveřní otvor" 4*2</t>
  </si>
  <si>
    <t>"1.NP - prostup pro VZT - obvodové zdivo" (4*2*2+2*5)</t>
  </si>
  <si>
    <t>"1.NP - prostup pro VZT - vnitřní zdivo" 2*4*2</t>
  </si>
  <si>
    <t>Úpravy povrchů, podlahy a osazování výplní</t>
  </si>
  <si>
    <t>611325423</t>
  </si>
  <si>
    <t>Oprava vápenocementové omítky vnitřních ploch štukové dvouvrstvé, tl. jádrové omítky do 20 mm a tl. štuku do 3 mm stropů, v rozsahu opravované plochy přes 30 do 50%</t>
  </si>
  <si>
    <t>1889874100</t>
  </si>
  <si>
    <t>https://podminky.urs.cz/item/CS_URS_2025_02/611325423</t>
  </si>
  <si>
    <t>"plocha dotčených místností - tabulka místností" 262,39-(18,38+6,11+22,29+30,93+13,47)</t>
  </si>
  <si>
    <t>13</t>
  </si>
  <si>
    <t>612135001</t>
  </si>
  <si>
    <t>Vyrovnání nerovností podkladu vnitřních omítaných ploch maltou, tl. do 10 mm vápenocementovou stěn</t>
  </si>
  <si>
    <t>-1860402751</t>
  </si>
  <si>
    <t>https://podminky.urs.cz/item/CS_URS_2025_02/612135001</t>
  </si>
  <si>
    <t>"mč. 1.18" (2,70+5,88)</t>
  </si>
  <si>
    <t>"mč. 1.19A" 3,66</t>
  </si>
  <si>
    <t>"mč. 1.19B" (2,88+1,80)</t>
  </si>
  <si>
    <t>14</t>
  </si>
  <si>
    <t>612321111</t>
  </si>
  <si>
    <t>Omítka vápenocementová vnitřních ploch nanášená ručně jednovrstvá, tloušťky do 10 mm hrubá zatřená svislých konstrukcí stěn</t>
  </si>
  <si>
    <t>-827044363</t>
  </si>
  <si>
    <t>https://podminky.urs.cz/item/CS_URS_2025_02/612321111</t>
  </si>
  <si>
    <t>nová omítka pod obklad</t>
  </si>
  <si>
    <t>15</t>
  </si>
  <si>
    <t>612321141</t>
  </si>
  <si>
    <t>Omítka vápenocementová vnitřních ploch nanášená ručně dvouvrstvá, tloušťky jádrové omítky do 10 mm a tloušťky štuku do 3 mm štuková svislých konstrukcí stěn</t>
  </si>
  <si>
    <t>-1090373300</t>
  </si>
  <si>
    <t>https://podminky.urs.cz/item/CS_URS_2025_02/612321141</t>
  </si>
  <si>
    <t>"příčka tl. 160mm - skladba S02" (4,645+4,095)*3,95*2</t>
  </si>
  <si>
    <t>"příčka tl. 110mm - skladba S03" (4,70*3,55+(1,72+1,785+0,115+3,425+2,06+1,41+0,35*2+1,10)*3,95-(0,80*1,97*2))*2</t>
  </si>
  <si>
    <t>16</t>
  </si>
  <si>
    <t>612325423</t>
  </si>
  <si>
    <t>Oprava vápenocementové omítky vnitřních ploch štukové dvouvrstvé, tl. jádrové omítky do 20 mm a tl. štuku do 3 mm stěn, v rozsahu opravované plochy přes 30 do 50%</t>
  </si>
  <si>
    <t>-1786938167</t>
  </si>
  <si>
    <t>https://podminky.urs.cz/item/CS_URS_2025_02/612325423</t>
  </si>
  <si>
    <t>"mč. 1.11A" (1,70+3,886+0,324+0,765+6,74)*3,95</t>
  </si>
  <si>
    <t>"mč. 1.11B" 3,505*0,50*2</t>
  </si>
  <si>
    <t>"mč. 1.11C" 3,43*0,50*2</t>
  </si>
  <si>
    <t>"mč. 1.11D" 3,44*0,50*2</t>
  </si>
  <si>
    <t>"mč. 1.11E" 3,465*0,50*2</t>
  </si>
  <si>
    <t>"mč. 1.11F" (1,50+6,93+0,295+3,39+7,65)*3,95</t>
  </si>
  <si>
    <t>"mč. 1.12,13" (0,55+1,65+3,96)*3,95</t>
  </si>
  <si>
    <t>"mč. 1.14" (1,40+1,30+2,964+1,60+1,50)*3,95</t>
  </si>
  <si>
    <t>"mč. 1.15" (4,87+6,406)*2*3,40</t>
  </si>
  <si>
    <t>"mč. 1.16A" (2,865*2+4,70)*3,40</t>
  </si>
  <si>
    <t>"mč. 1.16B" (1,87*2+4,70)*3,40</t>
  </si>
  <si>
    <t>"mč. 1.17" (6,04+1,375)*2*3,40</t>
  </si>
  <si>
    <t>"mč. 1.18" (4,65+1,90)*2*3,40-(2,70+5,88)</t>
  </si>
  <si>
    <t>"mč. 1.19A" (1,735+1,851)*2*3,40-3,66</t>
  </si>
  <si>
    <t>"mč. 1.19B" (2,50+1,50)*2*3,40-(2,88+1,80)</t>
  </si>
  <si>
    <t>17</t>
  </si>
  <si>
    <t>612800011.R</t>
  </si>
  <si>
    <t xml:space="preserve">Akustická omítka vnitřních stěn tloušťky do 15 mm </t>
  </si>
  <si>
    <t>1840586682</t>
  </si>
  <si>
    <t>"příčka tl. 180mm - skladba S01" ((4,416+3,39+2,285+4,095+0,311+6,93)*3,95-(0,95*1,97*2+0,90*2,30*2+3,05*1,50*2))*2</t>
  </si>
  <si>
    <t>18</t>
  </si>
  <si>
    <t>614142001.R</t>
  </si>
  <si>
    <t>Pletivo vnitřních ploch v ploše nebo pruzích, na plném podkladu sklovláknité vtlačené do tmelu včetně tmelu - nosníků</t>
  </si>
  <si>
    <t>-1526994470</t>
  </si>
  <si>
    <t>"1.NP - nový dveřní otvor" 1,50*(0,15*2+0,30)</t>
  </si>
  <si>
    <t>"1.NP - prostup pro VZT - obvodové zdivo" (1,50*(0,15*2+0,30)*2+1,20*(0,45+0,15*2))</t>
  </si>
  <si>
    <t>"1.NP - prostup pro VZT - vnitřní zdivo" 1,50*(0,15*2+0,30)*2</t>
  </si>
  <si>
    <t>19</t>
  </si>
  <si>
    <t>619996147</t>
  </si>
  <si>
    <t>Ochrana stavebních konstrukcí a samostatných prvků včetně pozdějšího odstranění geotextilií zakrytím podlahy</t>
  </si>
  <si>
    <t>-1725225124</t>
  </si>
  <si>
    <t>https://podminky.urs.cz/item/CS_URS_2025_02/619996147</t>
  </si>
  <si>
    <t>"1.NP - zakrytí stávajících podlahových krytin" 18,75+22,24</t>
  </si>
  <si>
    <t>20</t>
  </si>
  <si>
    <t>622215154</t>
  </si>
  <si>
    <t>Oprava kontaktního zateplení z polystyrenových desek jednotlivých malých ploch tloušťky přes 200 do 240 mm stěn, plochy jednotlivě přes 0,5 do 1,0 m2</t>
  </si>
  <si>
    <t>1002621812</t>
  </si>
  <si>
    <t>https://podminky.urs.cz/item/CS_URS_2025_02/622215154</t>
  </si>
  <si>
    <t>"1.NP - prostup pro VZT" 2</t>
  </si>
  <si>
    <t>63245010.R</t>
  </si>
  <si>
    <t>Spádový potěr tl přes 40 do 50 mm provedený v ploše včetně penetrace</t>
  </si>
  <si>
    <t>-400689012</t>
  </si>
  <si>
    <t>22</t>
  </si>
  <si>
    <t>632451494</t>
  </si>
  <si>
    <t>Potěr pískocementový běžný Příplatek k cenám za strojní přehlazení povrchu</t>
  </si>
  <si>
    <t>-145949888</t>
  </si>
  <si>
    <t>https://podminky.urs.cz/item/CS_URS_2025_02/632451494</t>
  </si>
  <si>
    <t>23</t>
  </si>
  <si>
    <t>642942611</t>
  </si>
  <si>
    <t>Osazování zárubní nebo rámů kovových dveřních lisovaných nebo z úhelníků bez dveřních křídel na montážní pěnu, plochy otvoru do 2,5 m2</t>
  </si>
  <si>
    <t>-635251864</t>
  </si>
  <si>
    <t>https://podminky.urs.cz/item/CS_URS_2025_02/642942611</t>
  </si>
  <si>
    <t>"zárubeň pro dveře D1" 2</t>
  </si>
  <si>
    <t>"zárubeň pro dveře D2" 1</t>
  </si>
  <si>
    <t>"zárubeň pro dveře D3" 1</t>
  </si>
  <si>
    <t>"zárubeň pro dveře D4" 3</t>
  </si>
  <si>
    <t>24</t>
  </si>
  <si>
    <t>M</t>
  </si>
  <si>
    <t>55331488.R</t>
  </si>
  <si>
    <t>zárubeň jednokřídlá ocelová pro zdění tl stěny 110-150mm rozměru 900/1970, 2100mm_x000d_
zárubeň ocelová rámová - jednodílná světlíková hranatá_x000d_
zárubeň se stínovou drážkou pro bezfalcové dveře_x000d_
v omítaných stěnách</t>
  </si>
  <si>
    <t>154544075</t>
  </si>
  <si>
    <t>25</t>
  </si>
  <si>
    <t>55331482.R</t>
  </si>
  <si>
    <t>zárubeň jednokřídlá ocelová pro zdění tl stěny 75-100mm rozměru 800/1970, 2100mm_x000d_
zárubeň ocelová rámová - jednodílná světlíková hranatá_x000d_
zárubeň se stínovou drážkou pro bezfalcové dveře_x000d_
v omítaných stěnách</t>
  </si>
  <si>
    <t>1871415176</t>
  </si>
  <si>
    <t>26</t>
  </si>
  <si>
    <t>55331483.R</t>
  </si>
  <si>
    <t>zárubeň jednokřídlá ocelová pro zdění tl stěny 75-100mm rozměru 900/1970, 2100mm_x000d_
zárubeň ocelová rámová - jednodílná světlíková hranatá_x000d_
zárubeň se stínovou drážkou pro bezfalcové dveře_x000d_
v omítaných stěnách</t>
  </si>
  <si>
    <t>-82336341</t>
  </si>
  <si>
    <t>Ostatní konstrukce a práce, bourání</t>
  </si>
  <si>
    <t>27</t>
  </si>
  <si>
    <t>949101111</t>
  </si>
  <si>
    <t>Lešení pomocné pracovní pro objekty pozemních staveb pro zatížení do 150 kg/m2, o výšce lešeňové podlahy do 1,9 m</t>
  </si>
  <si>
    <t>-2142608898</t>
  </si>
  <si>
    <t>https://podminky.urs.cz/item/CS_URS_2025_02/949101111</t>
  </si>
  <si>
    <t>"plocha dotčených místností - tabulka místností" 262,39-(18,38+6,11)</t>
  </si>
  <si>
    <t>28</t>
  </si>
  <si>
    <t>952901111</t>
  </si>
  <si>
    <t>Vyčištění budov nebo objektů před předáním do užívání budov bytové nebo občanské výstavby, světlé výšky podlaží do 4 m</t>
  </si>
  <si>
    <t>-1929704128</t>
  </si>
  <si>
    <t>https://podminky.urs.cz/item/CS_URS_2025_02/952901111</t>
  </si>
  <si>
    <t>"plocha dotčených místností - tabulka místností" 262,39</t>
  </si>
  <si>
    <t>29</t>
  </si>
  <si>
    <t>953943211</t>
  </si>
  <si>
    <t>Osazování drobných kovových předmětů kotvených do stěny hasicího přístroje</t>
  </si>
  <si>
    <t>-1198227352</t>
  </si>
  <si>
    <t>https://podminky.urs.cz/item/CS_URS_2025_02/953943211</t>
  </si>
  <si>
    <t>30</t>
  </si>
  <si>
    <t>44932001</t>
  </si>
  <si>
    <t>přístroj hasicí ruční práškový hasební schopnost 21A, 113B, C</t>
  </si>
  <si>
    <t>-196263740</t>
  </si>
  <si>
    <t>31</t>
  </si>
  <si>
    <t>44983120</t>
  </si>
  <si>
    <t>držák/pant ručního hasicího přistroje na zeď</t>
  </si>
  <si>
    <t>1921188209</t>
  </si>
  <si>
    <t>32</t>
  </si>
  <si>
    <t>95399332.R</t>
  </si>
  <si>
    <t>Osazení včetně dodávky - bezpečnostní, orientační nebo informační tabulky - orientační systém a tabulky, piktogramy dle PBŘ</t>
  </si>
  <si>
    <t>kpl</t>
  </si>
  <si>
    <t>-1024829154</t>
  </si>
  <si>
    <t>33</t>
  </si>
  <si>
    <t>962031142</t>
  </si>
  <si>
    <t>Bourání příček nebo přizdívek z cihel pálených dutých, tl. do 100 mm</t>
  </si>
  <si>
    <t>1673192817</t>
  </si>
  <si>
    <t>https://podminky.urs.cz/item/CS_URS_2025_02/962031142</t>
  </si>
  <si>
    <t>"1.NP" (1,94+1,90*2+1,50+3,60+1,60+0,545*2+0,60+0,50)*3,52-(0,70*2,00*4+0,90*2,00*3)</t>
  </si>
  <si>
    <t>34</t>
  </si>
  <si>
    <t>962031143</t>
  </si>
  <si>
    <t>Bourání příček nebo přizdívek z cihel pálených dutých, tl. přes 100 do 150 mm</t>
  </si>
  <si>
    <t>1379026342</t>
  </si>
  <si>
    <t>https://podminky.urs.cz/item/CS_URS_2025_02/962031143</t>
  </si>
  <si>
    <t>"1.NP" (4,701+1,00+1,064+0,60+1,50+1,41+0,50)*3,52-(0,90*2,00*2)</t>
  </si>
  <si>
    <t>35</t>
  </si>
  <si>
    <t>965081213</t>
  </si>
  <si>
    <t>Bourání podlah z dlaždic bez podkladního lože nebo mazaniny, s jakoukoliv výplní spár keramických nebo xylolitových tl. do 10 mm, plochy přes 1 m2</t>
  </si>
  <si>
    <t>2083476735</t>
  </si>
  <si>
    <t>https://podminky.urs.cz/item/CS_URS_2025_02/965081213</t>
  </si>
  <si>
    <t>"D.1.1.2 Půdorys 1. NP - stávající stav s vyznačením bourání"</t>
  </si>
  <si>
    <t>"mč. 1.11" 72,38</t>
  </si>
  <si>
    <t>"mč. 1.12" 6,19</t>
  </si>
  <si>
    <t>"mč. 1.13" 3,28</t>
  </si>
  <si>
    <t>"mč. 1.14" 23,47</t>
  </si>
  <si>
    <t>"mč. 1.15" 12,00</t>
  </si>
  <si>
    <t>"mč. 1.17" 7,54</t>
  </si>
  <si>
    <t>"mč. 1.18" 8,49</t>
  </si>
  <si>
    <t>"mč. 1.19" 7,07</t>
  </si>
  <si>
    <t>36</t>
  </si>
  <si>
    <t>966081121</t>
  </si>
  <si>
    <t>Bourání kontaktního zateplení včetně povrchové úpravy omítkou nebo nátěrem malých ploch, jakékoli tloušťky, včetně vyřezání z polystyrénových desek, plochy jednotlivě přes 0,25 do 1,0 m2</t>
  </si>
  <si>
    <t>854519761</t>
  </si>
  <si>
    <t>https://podminky.urs.cz/item/CS_URS_2025_02/966081121</t>
  </si>
  <si>
    <t>37</t>
  </si>
  <si>
    <t>968072455</t>
  </si>
  <si>
    <t>Vybourání kovových rámů oken s křídly, dveřních zárubní, vrat, stěn, ostění nebo obkladů dveřních zárubní, plochy do 2 m2</t>
  </si>
  <si>
    <t>1021574918</t>
  </si>
  <si>
    <t>https://podminky.urs.cz/item/CS_URS_2025_02/968072455</t>
  </si>
  <si>
    <t>"1.NP - zárubně" (0,70*2,00*4+0,90*2,00*7)</t>
  </si>
  <si>
    <t>38</t>
  </si>
  <si>
    <t>971033331</t>
  </si>
  <si>
    <t>Vybourání otvorů ve zdivu základovém nebo nadzákladovém z cihel, tvárnic, příčkovek z cihel pálených na maltu vápennou nebo vápenocementovou plochy do 0,09 m2, tl. do 150 mm</t>
  </si>
  <si>
    <t>-1615128014</t>
  </si>
  <si>
    <t>https://podminky.urs.cz/item/CS_URS_2025_02/971033331</t>
  </si>
  <si>
    <t>"1.NP - prostup pro VZT" 3</t>
  </si>
  <si>
    <t>39</t>
  </si>
  <si>
    <t>971033441</t>
  </si>
  <si>
    <t>Vybourání otvorů ve zdivu základovém nebo nadzákladovém z cihel, tvárnic, příčkovek z cihel pálených na maltu vápennou nebo vápenocementovou plochy do 0,25 m2, tl. do 300 mm</t>
  </si>
  <si>
    <t>-1545280389</t>
  </si>
  <si>
    <t>https://podminky.urs.cz/item/CS_URS_2025_02/971033441</t>
  </si>
  <si>
    <t>"1.NP - prostup pro VZT" 1</t>
  </si>
  <si>
    <t>40</t>
  </si>
  <si>
    <t>971033541</t>
  </si>
  <si>
    <t>Vybourání otvorů ve zdivu základovém nebo nadzákladovém z cihel, tvárnic, příčkovek z cihel pálených na maltu vápennou nebo vápenocementovou plochy do 1 m2, tl. do 300 mm</t>
  </si>
  <si>
    <t>m3</t>
  </si>
  <si>
    <t>-1803472719</t>
  </si>
  <si>
    <t>https://podminky.urs.cz/item/CS_URS_2025_02/971033541</t>
  </si>
  <si>
    <t>"1.NP - prostup pro VZT" (0,98*0,44+0,64*0,28+1,18*0,48)*0,30</t>
  </si>
  <si>
    <t>41</t>
  </si>
  <si>
    <t>971033561</t>
  </si>
  <si>
    <t>Vybourání otvorů ve zdivu základovém nebo nadzákladovém z cihel, tvárnic, příčkovek z cihel pálených na maltu vápennou nebo vápenocementovou plochy do 1 m2, tl. do 600 mm</t>
  </si>
  <si>
    <t>2122438746</t>
  </si>
  <si>
    <t>https://podminky.urs.cz/item/CS_URS_2025_02/971033561</t>
  </si>
  <si>
    <t>"1.NP - prostup pro VZT" 0,98*0,44*0,40</t>
  </si>
  <si>
    <t>42</t>
  </si>
  <si>
    <t>971033641</t>
  </si>
  <si>
    <t>Vybourání otvorů ve zdivu základovém nebo nadzákladovém z cihel, tvárnic, příčkovek z cihel pálených na maltu vápennou nebo vápenocementovou plochy do 4 m2, tl. do 300 mm</t>
  </si>
  <si>
    <t>1964318978</t>
  </si>
  <si>
    <t>https://podminky.urs.cz/item/CS_URS_2025_02/971033641</t>
  </si>
  <si>
    <t>"1.NP - nový dveřní otvor" 0,90*2,03*0,30</t>
  </si>
  <si>
    <t>43</t>
  </si>
  <si>
    <t>974031664</t>
  </si>
  <si>
    <t>Vysekání rýh ve zdivu cihelném na maltu vápennou nebo vápenocementovou pro vtahování nosníků do zdí, před vybouráním otvoru do hl. 150 mm, při v. nosníku do 150 mm</t>
  </si>
  <si>
    <t>-842841289</t>
  </si>
  <si>
    <t>https://podminky.urs.cz/item/CS_URS_2025_02/974031664</t>
  </si>
  <si>
    <t>"1.NP - nový dveřní otvor" 1,50*2</t>
  </si>
  <si>
    <t>"1.NP - prostup pro VZT - obvodové zdivo" 1,50*2*2+1,20*3</t>
  </si>
  <si>
    <t>"1.NP - prostup pro VZT - vnitřní zdivo" 1,50*2*2</t>
  </si>
  <si>
    <t>44</t>
  </si>
  <si>
    <t>978059541</t>
  </si>
  <si>
    <t>Odsekání obkladů stěn včetně otlučení podkladní omítky až na zdivo z obkládaček vnitřních, z jakýchkoliv materiálů, plochy přes 1 m2</t>
  </si>
  <si>
    <t>-2106317780</t>
  </si>
  <si>
    <t>https://podminky.urs.cz/item/CS_URS_2025_02/978059541</t>
  </si>
  <si>
    <t>"mč. 1.13" (1,90+1,65+0,50+0,15)*1,20</t>
  </si>
  <si>
    <t>"mč. 1.18" 7,04*2+9,25</t>
  </si>
  <si>
    <t>"mč. 1.19A" 8,26</t>
  </si>
  <si>
    <t>"mč. 1.19B" 9,43+5,29</t>
  </si>
  <si>
    <t>45</t>
  </si>
  <si>
    <t>99991.401</t>
  </si>
  <si>
    <t>Zednické výpomoci specialistům vč. doplňkových a úklidových prací - realizováno na pokyn investora a účtováno dle záznamu v SD</t>
  </si>
  <si>
    <t>hod</t>
  </si>
  <si>
    <t>348364190</t>
  </si>
  <si>
    <t>997</t>
  </si>
  <si>
    <t>Doprava suti a vybouraných hmot</t>
  </si>
  <si>
    <t>46</t>
  </si>
  <si>
    <t>997013211</t>
  </si>
  <si>
    <t>Vnitrostaveništní doprava suti a vybouraných hmot vodorovně do 50 m s naložením ručně pro budovy a haly výšky do 6 m</t>
  </si>
  <si>
    <t>1687399046</t>
  </si>
  <si>
    <t>https://podminky.urs.cz/item/CS_URS_2025_02/997013211</t>
  </si>
  <si>
    <t>47</t>
  </si>
  <si>
    <t>997013511</t>
  </si>
  <si>
    <t>Odvoz suti a vybouraných hmot z meziskládky na skládku s naložením a se složením, na vzdálenost do 1 km</t>
  </si>
  <si>
    <t>-1295023054</t>
  </si>
  <si>
    <t>https://podminky.urs.cz/item/CS_URS_2025_02/997013511</t>
  </si>
  <si>
    <t>48</t>
  </si>
  <si>
    <t>997013509.R</t>
  </si>
  <si>
    <t>Příplatek k odvozu suti a vybouraných hmot na skládku smluvně zajištěnou zhotovitelem</t>
  </si>
  <si>
    <t>777960634</t>
  </si>
  <si>
    <t>49</t>
  </si>
  <si>
    <t>997013869</t>
  </si>
  <si>
    <t>Poplatek za uložení stavebního odpadu na recyklační skládce (skládkovné) ze směsí nebo oddělených frakcí betonu, cihel a keramických výrobků zatříděného do Katalogu odpadů pod kódem 17 01 07</t>
  </si>
  <si>
    <t>-1961625057</t>
  </si>
  <si>
    <t>https://podminky.urs.cz/item/CS_URS_2025_02/997013869</t>
  </si>
  <si>
    <t>31,038-(1,383+2,343)</t>
  </si>
  <si>
    <t>50</t>
  </si>
  <si>
    <t>997013871</t>
  </si>
  <si>
    <t>Poplatek za uložení stavebního odpadu na recyklační skládce (skládkovné) směsného stavebního a demoličního zatříděného do Katalogu odpadů pod kódem 17 09 04</t>
  </si>
  <si>
    <t>-612954195</t>
  </si>
  <si>
    <t>https://podminky.urs.cz/item/CS_URS_2025_02/997013871</t>
  </si>
  <si>
    <t>(1,383+2,343)</t>
  </si>
  <si>
    <t>998</t>
  </si>
  <si>
    <t>Přesun hmot</t>
  </si>
  <si>
    <t>51</t>
  </si>
  <si>
    <t>998018001</t>
  </si>
  <si>
    <t>Přesun hmot pro budovy občanské výstavby, bydlení, výrobu a služby ruční (bez užití mechanizace) vodorovná dopravní vzdálenost do 100 m pro budovy s jakoukoliv nosnou konstrukcí výšky do 6 m</t>
  </si>
  <si>
    <t>602204359</t>
  </si>
  <si>
    <t>https://podminky.urs.cz/item/CS_URS_2025_02/998018001</t>
  </si>
  <si>
    <t>PSV</t>
  </si>
  <si>
    <t>Práce a dodávky PSV</t>
  </si>
  <si>
    <t>714</t>
  </si>
  <si>
    <t>Akustická a protiotřesová opatření - dodávka a montáž - cena včetně přesunu hmot</t>
  </si>
  <si>
    <t>52</t>
  </si>
  <si>
    <t>71412200.R</t>
  </si>
  <si>
    <t>Montáž akustických minerálních panelů volně zavěšených velikosti 1200x1200 mm</t>
  </si>
  <si>
    <t>-2010702338</t>
  </si>
  <si>
    <t>53</t>
  </si>
  <si>
    <t>631200.R-V.15</t>
  </si>
  <si>
    <t>Akustický panel_x000d_
jednostranný čalouněný akustický panel pro zavěšení na_x000d_
stěnu_x000d_
vč. veškerého příslušenství pro zavěšení_x000d_
barva žlutá_x000d_
Konkrétní barevný odstín vybere AD_x000d_
dle předloženého vzorníku látek._x000d_
rozměry 1200x1200 mm_x000d_
materiál: jádro překližka 18 mm,_x000d_
výplň akustická pěna cca 20 mm,_x000d_
povrch textilní čalounění</t>
  </si>
  <si>
    <t>-1164972275</t>
  </si>
  <si>
    <t>725</t>
  </si>
  <si>
    <t>Zdravotechnika - zařizovací předměty - dodávka a montáž - cena včetně přesunu hmot</t>
  </si>
  <si>
    <t>54</t>
  </si>
  <si>
    <t>725291653.R - V.10</t>
  </si>
  <si>
    <t>Montáž doplňků zařízení koupelen a záchodů zásobníku toaletních papírů</t>
  </si>
  <si>
    <t>1457559176</t>
  </si>
  <si>
    <t>55</t>
  </si>
  <si>
    <t>554310.R-V.10</t>
  </si>
  <si>
    <t>Držák na toaletní papír - viz tabulka stavebních výrobků ozn. V.10_x000d_
nástěnný držák na toaletní papír,_x000d_
tvar dle ilustračního obrázku,_x000d_
vzhled nerezový</t>
  </si>
  <si>
    <t>746686232</t>
  </si>
  <si>
    <t>56</t>
  </si>
  <si>
    <t>725291654</t>
  </si>
  <si>
    <t>Montáž doplňků zařízení koupelen a záchodů zásobníku papírových ručníků</t>
  </si>
  <si>
    <t>-1573549519</t>
  </si>
  <si>
    <t>https://podminky.urs.cz/item/CS_URS_2025_02/725291654</t>
  </si>
  <si>
    <t>57</t>
  </si>
  <si>
    <t>55431084.R-V.13</t>
  </si>
  <si>
    <t>Zásobník na papírové ručníky - viz tabulka stavebních výrobků ozn. V.13_x000d_
plechový zásobník na papírové ručníky,_x000d_
rozměry: 270x115x265 mm_x000d_
materiál: nerezový plech</t>
  </si>
  <si>
    <t>-1164084619</t>
  </si>
  <si>
    <t>58</t>
  </si>
  <si>
    <t>725291664</t>
  </si>
  <si>
    <t>Montáž doplňků zařízení koupelen a záchodů štětky závěsné</t>
  </si>
  <si>
    <t>1716314892</t>
  </si>
  <si>
    <t>https://podminky.urs.cz/item/CS_URS_2025_02/725291664</t>
  </si>
  <si>
    <t>59</t>
  </si>
  <si>
    <t>55779014.R-V.11</t>
  </si>
  <si>
    <t>štětka na WC nerez sklo závěsná povrch lesk - viz tabulka stavebních výrobků ozn. V.11_x000d_
nástěnný držák na toaletní štětku,_x000d_
tvar dle ilustračního obrázku,_x000d_
povrch imitace nerezu, mléčné sklo</t>
  </si>
  <si>
    <t>-474454853</t>
  </si>
  <si>
    <t>60</t>
  </si>
  <si>
    <t>725291666</t>
  </si>
  <si>
    <t>Montáž doplňků zařízení koupelen a záchodů háčku</t>
  </si>
  <si>
    <t>1819006658</t>
  </si>
  <si>
    <t>https://podminky.urs.cz/item/CS_URS_2025_02/725291666</t>
  </si>
  <si>
    <t>61</t>
  </si>
  <si>
    <t>55441011.R-V.12</t>
  </si>
  <si>
    <t>Háček na ručník - viz tabulka stavebních výrobků ozn. V.12_x000d_
kovový minimalistický nástěnný háček,_x000d_
tvar dle ilustračního obrázku_x000d_
povrch broušený nerez_x000d_
rozměry: ø16 mm x 55 mm</t>
  </si>
  <si>
    <t>-1404473035</t>
  </si>
  <si>
    <t>763</t>
  </si>
  <si>
    <t>Konstrukce suché výstavby</t>
  </si>
  <si>
    <t>62</t>
  </si>
  <si>
    <t>763111811</t>
  </si>
  <si>
    <t>Demontáž příček ze sádrokartonových desek s nosnou konstrukcí z ocelových profilů jednoduchých, opláštění jednoduché</t>
  </si>
  <si>
    <t>694557410</t>
  </si>
  <si>
    <t>https://podminky.urs.cz/item/CS_URS_2025_02/763111811</t>
  </si>
  <si>
    <t>"mč. 1.14" 3,26</t>
  </si>
  <si>
    <t>63</t>
  </si>
  <si>
    <t>763112.S04.R</t>
  </si>
  <si>
    <t>S04 – montovaná příčka v nadpraží přepážek_x000d_
požadavek na vzduchovou neprůzvučnost skladby Rw min. 35 dB_x000d_
- čalouněný akustický panel			50 mm_x000d_
 - nehořlavý interiérový akustický panel, žlutá barva, třída reakce na oheň max.C, (konkrétní barevný odstín vybere AD na základě přiloženého vzorníku)		 _x000d_
 _x000d_
- nosná konstrukce				50 mm_x000d_
 - tenkostěnné profily pro SDK příčky		tl.50 m_x000d_
 - minerálně vláknitá izolace pro akustické příčky vložená mezi profily_x000d_
- čalouněný akustický panel	 50 mm_x000d_
- nehořlavý interiérový akustický panel, žlutá barva, třída reakde na oheň max.C (konkrétní barevný odstín vybere AD na základě přiloženého vzorníku) 	 				Celková tl.150 mm_x000d_
_x000d_
	</t>
  </si>
  <si>
    <t>-1302537930</t>
  </si>
  <si>
    <t>"příčka tl. 132mm - skladba S04" (2,114+2,141)*1,80</t>
  </si>
  <si>
    <t>64</t>
  </si>
  <si>
    <t>763131412</t>
  </si>
  <si>
    <t>Podhled ze sádrokartonových desek dvouvrstvá zavěšená spodní konstrukce z ocelových profilů CD, UD jednoduše opláštěná deskou standardní A, tl. 12,5 mm, s izolací</t>
  </si>
  <si>
    <t>-807279971</t>
  </si>
  <si>
    <t>https://podminky.urs.cz/item/CS_URS_2025_02/763131412</t>
  </si>
  <si>
    <t>"nové podhledy - mč. 1.14, 1.15 a 1.16A" 22,29+30,93+13,47</t>
  </si>
  <si>
    <t>65</t>
  </si>
  <si>
    <t>763131714</t>
  </si>
  <si>
    <t>Podhled ze sádrokartonových desek ostatní práce a konstrukce na podhledech ze sádrokartonových desek základní penetrační nátěr</t>
  </si>
  <si>
    <t>744178327</t>
  </si>
  <si>
    <t>https://podminky.urs.cz/item/CS_URS_2025_02/763131714</t>
  </si>
  <si>
    <t>66</t>
  </si>
  <si>
    <t>763131751</t>
  </si>
  <si>
    <t>Podhled ze sádrokartonových desek ostatní práce a konstrukce na podhledech ze sádrokartonových desek montáž parotěsné zábrany</t>
  </si>
  <si>
    <t>1081022865</t>
  </si>
  <si>
    <t>https://podminky.urs.cz/item/CS_URS_2025_02/763131751</t>
  </si>
  <si>
    <t>"nové podhledy" 22,29+30,93+13,47+16,92</t>
  </si>
  <si>
    <t>67</t>
  </si>
  <si>
    <t>28329274</t>
  </si>
  <si>
    <t>fólie PE vyztužená pro parotěsnou vrstvu (reakce na oheň - třída E) 110g/m2</t>
  </si>
  <si>
    <t>-1088372558</t>
  </si>
  <si>
    <t>83,61*1,1235 'Přepočtené koeficientem množství</t>
  </si>
  <si>
    <t>68</t>
  </si>
  <si>
    <t>763131771</t>
  </si>
  <si>
    <t>Podhled ze sádrokartonových desek Příplatek k cenám za rovinnost kvality speciální tmelení kvality Q3</t>
  </si>
  <si>
    <t>663023790</t>
  </si>
  <si>
    <t>https://podminky.urs.cz/item/CS_URS_2025_02/763131771</t>
  </si>
  <si>
    <t>nový obklad - viz půdorys 1.NP - návrh a interiérové pohledy</t>
  </si>
  <si>
    <t>"nové podhledy" 22,29+30,93+13,47</t>
  </si>
  <si>
    <t>69</t>
  </si>
  <si>
    <t>763131821</t>
  </si>
  <si>
    <t>Demontáž podhledu nebo samostatného požárního předělu ze sádrokartonových desek s nosnou konstrukcí dvouvrstvou z ocelových profilů, opláštění jednoduché</t>
  </si>
  <si>
    <t>758262094</t>
  </si>
  <si>
    <t>https://podminky.urs.cz/item/CS_URS_2025_02/763131821</t>
  </si>
  <si>
    <t>"mč. 1.12" 6,19*2</t>
  </si>
  <si>
    <t>"mč. 1.13" 3,28*2</t>
  </si>
  <si>
    <t>"mč. 1.14" 23,47*2</t>
  </si>
  <si>
    <t>"mč. 1.19B" 3,66</t>
  </si>
  <si>
    <t>70</t>
  </si>
  <si>
    <t>763135811</t>
  </si>
  <si>
    <t>Demontáž podhledu sádrokartonového kazetového zavěšeného na roštu viditelném</t>
  </si>
  <si>
    <t>-1935593470</t>
  </si>
  <si>
    <t>https://podminky.urs.cz/item/CS_URS_2025_02/763135811</t>
  </si>
  <si>
    <t>"mč. 1.15" 30,75</t>
  </si>
  <si>
    <t>"mč. 1.16" 22,24</t>
  </si>
  <si>
    <t>"mč. 1.18" 3,42</t>
  </si>
  <si>
    <t>"mč. 1.19A" 3,21</t>
  </si>
  <si>
    <t>71</t>
  </si>
  <si>
    <t>76341111.R-V.05</t>
  </si>
  <si>
    <t>D+M - Sanitární příčka v 1.18 - viz tabulka stavebních výrobků ozn. V.05_x000d_
HPL sanitární příčky s dvěma dveřmi, tvarové zadání dle výkresu_x000d_
kotveno ke zdi, odsazeno od země na systémových nožičkách_x000d_
materiál příček DTD tl. 25 mm, povrchová úprava HPL_x000d_
barva světle šedá_x000d_
Konkrétní odstín určí AD na základě předloženého vzorníku._x000d_
u dveří rozetové kování, sestava klika-klika + wc sada_x000d_
kulatá krytka a tvarově jednoduchá klika_x000d_
kování a veškeré kovové doplňky z eloxovaného hliníku - povrch_x000d_
přírodní elox</t>
  </si>
  <si>
    <t>-663063238</t>
  </si>
  <si>
    <t>https://podminky.urs.cz/item/CS_URS_2025_02/76341111.R-V.05</t>
  </si>
  <si>
    <t>72</t>
  </si>
  <si>
    <t>76341111.R-V.06</t>
  </si>
  <si>
    <t>D+M - Sanitární příčka v 1.19B - viz tabulka stavebních výrobků ozn. V.06_x000d_
HPL sanitární příčka se dveřmi, tvarové zadání dle výkresu_x000d_
kotveno ke zdi, odsazeno od země na systémových nožičkách_x000d_
materiál příčky DTD tl. 25 mm, povrchová úprava HPL_x000d_
barva světle šedá_x000d_
Konkrétní odstín určí AD na základě předloženého vzorníku._x000d_
u dveří rozetové kování, sestava klika-klika + wc sada_x000d_
kulatá krytka a tvarově jednoduchá klika_x000d_
kování a veškeré kovové doplňky z eloxovaného hliníku - povrch_x000d_
přírodní elox</t>
  </si>
  <si>
    <t>-1763685159</t>
  </si>
  <si>
    <t>73</t>
  </si>
  <si>
    <t>998763331</t>
  </si>
  <si>
    <t>Přesun hmot pro konstrukce montované z desek sádrokartonových, sádrovláknitých, cementovláknitých nebo cementových stanovený z hmotnosti přesunovaného materiálu vodorovná dopravní vzdálenost do 50 m ruční (bez užití mechanizace) v objektech výšky do 6 m</t>
  </si>
  <si>
    <t>-669043534</t>
  </si>
  <si>
    <t>https://podminky.urs.cz/item/CS_URS_2025_02/998763331</t>
  </si>
  <si>
    <t>766</t>
  </si>
  <si>
    <t>Konstrukce truhlářské - dodávka a montáž - cena včetně přesunu hmot</t>
  </si>
  <si>
    <t>74</t>
  </si>
  <si>
    <t>766691914</t>
  </si>
  <si>
    <t>Ostatní práce vyvěšení nebo zavěšení křídel dřevěných dveřních, plochy do 2 m2</t>
  </si>
  <si>
    <t>-21310164</t>
  </si>
  <si>
    <t>https://podminky.urs.cz/item/CS_URS_2025_02/766691914</t>
  </si>
  <si>
    <t>"1.NP - dveře" 9</t>
  </si>
  <si>
    <t>75</t>
  </si>
  <si>
    <t>766-D1</t>
  </si>
  <si>
    <t>D+M - Interiérové dveře bezfalcové, prosklené - viz tabulka dveří ozn. D1_x000d_
rámová dřevěná konstrukce s celoplošným prosklením,_x000d_
zaskleno bezpečnostním sklem VSG min. 33.2_x000d_
světlý rozměr dveří 900x2300 mm,_x000d_
rozměr prosklení cca 700x2000 mm_x000d_
povrchová úprava dveří i zárubně barevný lak_x000d_
barva dveří světle šedá polomat_x000d_
Konkrétní odstíny určí AD dle předložených vzorků._x000d_
ve spodní části pozinkovaný okopový plech v. 200 mm,_x000d_
z vnitřní strany bezbariérové madlo, š. 800 mm, ocelová_x000d_
trubka, matný nerez, umístění ve v. 800 mm nad zemí,_x000d_
na prosklení označení čísla přepážky formou řezané_x000d_
grafiky - výška čísla 300 mm, písmo Arial,_x000d_
materiál poloprůhledná fólie_x000d_
kování klika-klika, rozetové s kulatou krytkou_x000d_
a tvarově jednoduchou klikou._x000d_
cylindrická vložka_x000d_
Kování musí schválit AD na předloženém vzorku._x000d_
požadovaná akustická neprůzvučnost 35 dB,_x000d_
požadovaná odolnost proti vniknutí RC 2</t>
  </si>
  <si>
    <t>1717330843</t>
  </si>
  <si>
    <t>76</t>
  </si>
  <si>
    <t>766-D2</t>
  </si>
  <si>
    <t>D+M - Interiérové dveře bezfalcové, plné - viz tabulka dveří ozn. D2_x000d_
dřevěný rám s DTD výplní, bezpečnostní_x000d_
světlý rozměr dveří 900x2100 mm,_x000d_
povrchová úprava dveří CPL,_x000d_
povrchová úprava zárubně barevný lak_x000d_
barva dveří i zárubně světle šedá polomat._x000d_
Konkrétní odstín určí AD dle předložených vzorků._x000d_
panikové kování koule-klika, rozetové s kulatou krytkou_x000d_
a tvarově jednoduchou klikou_x000d_
cylindrická vložka_x000d_
Kování musí schválit AD na předloženém vzorku._x000d_
požadovaná akustická neprůzvučnost 35 dB,_x000d_
požadovaná odolnost proti vniknutí RC 2</t>
  </si>
  <si>
    <t>877757117</t>
  </si>
  <si>
    <t>77</t>
  </si>
  <si>
    <t>766-D3</t>
  </si>
  <si>
    <t>D+M - Interiérové dveře bezfalcové, plné - viz tabulka dveří ozn. D3_x000d_
dřevěný rám s DTD výplní, bezpečnostní_x000d_
světlý rozměr dveří 900x2100 mm,_x000d_
povrchová úprava dveří CPL,_x000d_
povrchová úprava zárubně barevný lak_x000d_
barva dveří i zárubně světle šedá polomat._x000d_
Konkrétní odstín určí AD dle předložených vzorků._x000d_
kování koule-klika, rozetové s kulatou krytkou_x000d_
a tvarově jednoduchou klikou_x000d_
cylindrická vložka_x000d_
Kování musí schválit AD na předloženém vzorku._x000d_
požadovaná akustická neprůzvučnost 35 dB,_x000d_
požadovaná odolnost proti vniknutí RC 2</t>
  </si>
  <si>
    <t>-1135779607</t>
  </si>
  <si>
    <t>78</t>
  </si>
  <si>
    <t>766-D4</t>
  </si>
  <si>
    <t>D+M - Interiérové dveře bezfalcové, plné - viz tabulka dveří ozn. D4_x000d_
dřevěný rám s DTD výplní, bezpečnostní_x000d_
světlý rozměr dveří 800x1970 mm,_x000d_
povrchová úprava dveří CPL,_x000d_
povrchová úprava zárubně barevný lak_x000d_
barva dveří i zárubně světle šedá polomat._x000d_
Konkrétní odstín určí AD dle předložených vzorků._x000d_
kování koule-klika, rozetové s kulatou krytkou_x000d_
a tvarově jednoduchou klikou_x000d_
cylindrická vložka_x000d_
Kování musí schválit AD na předloženém vzorku._x000d_
bez požadavku na neprůzvučnost a odolnost proti_x000d_
vniknutí</t>
  </si>
  <si>
    <t>1883887483</t>
  </si>
  <si>
    <t>79</t>
  </si>
  <si>
    <t>766-D5</t>
  </si>
  <si>
    <t>D+M - Interiérové dveře, plné, do stávající zárubně - viz tabulka dveří ozn. D5_x000d_
dřevěný rám s DTD výplní,_x000d_
světlý rozměr dveří 800x1970 mm - ZAMĚŘIT_x000d_
povrchová úprava zárubně nový barevný lak_x000d_
- před lakováním oškrábat_x000d_
povrchová úprava dveří CPL,_x000d_
barva dveří i zárubně světle šedá polomat_x000d_
Konkrétní odstín určí AD dle předložených vzorků._x000d_
kování klika-klika, rozetové s kulatou krytkou_x000d_
a tvarově jednoduchou klikou_x000d_
cylindrická vložka_x000d_
Kování musí schválit AD na předloženém vzorku._x000d_
bez požadavku na neprůzvučnost a odolnost proti_x000d_
vniknutí</t>
  </si>
  <si>
    <t>-1486979633</t>
  </si>
  <si>
    <t>80</t>
  </si>
  <si>
    <t>766-D6</t>
  </si>
  <si>
    <t>D+M - Interiérové dveře, plné, do stávající zárubně - viz tabulka dveří ozn. D6_x000d_
dřevěný rám s DTD výplní,_x000d_
světlý rozměr dveří 600x1970 mm - ZAMĚŘIT_x000d_
povrchová úprava zárubně nový barevný lak_x000d_
- před lakováním oškrábat_x000d_
povrchová úprava dveří CPL,_x000d_
barva dveří i zárubně světle šedá polomat_x000d_
Konkrétní odstín určí AD dle předložených vzorků._x000d_
kování klika-klika, rozetové s kulatou krytkou_x000d_
a tvarově jednoduchou klikou_x000d_
cylindrická vložka_x000d_
Kování musí schválit AD na předloženém vzorku._x000d_
bez požadavku na neprůzvučnost a odolnost proti_x000d_
vniknutí</t>
  </si>
  <si>
    <t>1187856728</t>
  </si>
  <si>
    <t>81</t>
  </si>
  <si>
    <t>766-T.01</t>
  </si>
  <si>
    <t>D+M - Přepážková deska 1 - viz tabulka truhlářských výrobků ozn. T.01_x000d_
odkládací deska přepážky pro styk s veřejností_x000d_
materiál: buková spárovka tl. 40 mm, oblé hrany,_x000d_
povrch ošetřit matným ochranným lakem na dřevo_x000d_
pro interiérové použití_x000d_
rozměry: 760x2140x40 mm_x000d_
kotvení: 3x konzola z ohýbané ocelové pásoviny 50x8 mm_x000d_
deska s konzolou propojeny vruty se zápustnou hlavou,_x000d_
konzola ke stěně kotvena přes závitovou tyč_x000d_
blíže viz detail</t>
  </si>
  <si>
    <t>-476741570</t>
  </si>
  <si>
    <t>82</t>
  </si>
  <si>
    <t>766-T.02</t>
  </si>
  <si>
    <t>D+M - Přepážková deska 1 - viz tabulka truhlářských výrobků ozn. T.02_x000d_
odkládací deska přepážky pro styk s veřejností_x000d_
materiál: buková spárovka tl. 40 mm, oblé hrany,_x000d_
povrch ošetřit matným ochranným lakem na dřevo_x000d_
pro interiérové použití_x000d_
rozměry: 760x2114x40 mm_x000d_
kotvení: 3x konzola z ohýbané ocelové pásoviny 50x8 mm_x000d_
deska s konzolou propojeny vruty se zápustnou hlavou,_x000d_
konzola ke stěně kotvena přes závitovou tyč_x000d_
blíže viz detail</t>
  </si>
  <si>
    <t>2119609546</t>
  </si>
  <si>
    <t>83</t>
  </si>
  <si>
    <t>766-T.03</t>
  </si>
  <si>
    <t>D+M - čajová kuchyňka dle tvarového zadání - viz tabulka truhlářských výrobků ozn. T.03_x000d_
materiál korpusů a dvířek: laminovaná DTD tl. 18 mm_x000d_
barva korpusů a dvířek: homogenní světle šedá_x000d_
materiál kuchyňské desky: laminovaná DTD tl. 40 mm,_x000d_
barva kuchyňské desky: dekor dřeva_x000d_
Konkrétní barevný odstín a dekor vybere AD_x000d_
dle předloženého vzorníku._x000d_
dvířka naložená otevíravá,_x000d_
úchytky dvířek a zásuvek dle ilustračního obrázku výše,_x000d_
rozměr úchytek cca 178x25x33 mm, povrch imitace nerezi,_x000d_
Konkrétní druh úchytek musí schválit AD na předloženém_x000d_
vzorku._x000d_
stavitelné police usazené na nábytkářské policové kolíky_x000d_
součástí nerezový dřez dle specifikace v části ZTI_x000d_
celkové rozměry: 3 681 x 630 x 2 000 mm</t>
  </si>
  <si>
    <t>-727494301</t>
  </si>
  <si>
    <t>84</t>
  </si>
  <si>
    <t>766-T.04</t>
  </si>
  <si>
    <t>D+M - Vestavěné police v jednací místnosti - viz tabulka truhlářských výrobků ozn. T.04_x000d_
tvar viz nákres,_x000d_
materiál: březová truhlářská překližka tl. 20 mm_x000d_
povrchová úprava: ochranný transparentní lak na dřevo pro_x000d_
interiérové použití</t>
  </si>
  <si>
    <t>-1100517690</t>
  </si>
  <si>
    <t>767</t>
  </si>
  <si>
    <t>Konstrukce zámečnické - dodávka a montáž - cena včetně přesunu hmot</t>
  </si>
  <si>
    <t>85</t>
  </si>
  <si>
    <t>767-O1</t>
  </si>
  <si>
    <t>D+M - Interiérové okno hliníkové, trojdílné s fixním zasklením - viz tabulka oken ozn. O1_x000d_
bezpečnostní sklo VSG min. 33.2_x000d_
sklo v provedení "jednosměrného zrcadla" - ze strany_x000d_
veřejnosti odrazivé, ze strany personálu průhledné_x000d_
vnější rozměr okna 3050x900 mm,_x000d_
výška parapetu 1500 mm_x000d_
bez parapetu, pouze omítnout_x000d_
povrchová úprava rámu přírodní elox_x000d_
Povrchovou úpravu musí schválit AD_x000d_
na předloženém vzorku._x000d_
bez požadavku na tepelně technické vlastnosti,_x000d_
požadovaná akustická neprůzvučnost 35 dB,_x000d_
požadovaná odolnost proti vniknutí RC 2</t>
  </si>
  <si>
    <t>28574594</t>
  </si>
  <si>
    <t>86</t>
  </si>
  <si>
    <t>767-O2</t>
  </si>
  <si>
    <t>D+M - Interiérové okno hliníkové, trojdílné s fixním zasklením - viz tabulka oken ozn. O2_x000d_
dvojdílné s fixním zasklením a plnými dvířky,_x000d_
bezpečnostní sklo VSG 55.4_x000d_
vnější rozměr okna 1990x1450 mm,_x000d_
výška parapetu 700 mm_x000d_
na straně otevíravá dvířka s klikou pouze zevnitř,_x000d_
vnější strana dvířek hladká, bez viditelného dělení_x000d_
na rám a výplň_x000d_
prosklená část bez dolního rámu,_x000d_
sklo vlepit k desce přepážky_x000d_
v prosklení výřez v dolní části pro podávání dokumentů_x000d_
+ kulatý otvor překrytý z veřejné strany stejným sklem_x000d_
povrchová úprava rámu přírodní elox_x000d_
Povrchovou úpravu musí schválit AD_x000d_
na předloženém vzorku._x000d_
bez požadavku na tepelně technické a akustické_x000d_
vlastnosti, požadovaná odolnost proti vniknutí RC 2</t>
  </si>
  <si>
    <t>-950559098</t>
  </si>
  <si>
    <t>87</t>
  </si>
  <si>
    <t>767-O3</t>
  </si>
  <si>
    <t>D+M - Interiérové okno hliníkové, trojdílné s fixním zasklením - viz tabulka oken ozn. O3_x000d_
dvojdílné s fixním zasklením a plnými dvířky,_x000d_
bezpečnostní sklo VSG 55.4_x000d_
vnější rozměr okna 2114x1450 mm,_x000d_
výška parapetu 700 mm_x000d_
na straně otevíravá dvířka s klikou pouze zevnitř,_x000d_
vnější strana dvířek hladká, bez viditelného dělení_x000d_
na rám a výplň_x000d_
prosklená část bez dolního rámu,_x000d_
sklo vlepit k desce přepážky_x000d_
v prosklení výřez v dolní části pro podávání dokumentů_x000d_
+ kulatý otvor překrytý z veřejné strany stejným sklem_x000d_
povrchová úprava rámu přírodní elox_x000d_
Povrchovou úpravu musí schválit AD_x000d_
na předloženém vzorku._x000d_
bez požadavku na tepelně technické a akustické_x000d_
vlastnosti, požadovaná odolnost proti vniknutí RC 2</t>
  </si>
  <si>
    <t>-1005427108</t>
  </si>
  <si>
    <t>88</t>
  </si>
  <si>
    <t>767-Z.01</t>
  </si>
  <si>
    <t>D+M - Ocelový sloupek přepážky - dodávka, výroba a montáž vč. povrchové úpravy a kotvení dle PD zámečnických výrobků ozn. Z.01_x000d_
sloupek přepážky 1 v m.č. 1.11B z ocelového uzavřeného profilu_x000d_
ze strany okna pomocí L profilů připevněna přepážka_x000d_
z bezpečnostního skla_x000d_
sloupek připevněn ke stropu a k podlaze_x000d_
přes usazovací části ocelové svařence_x000d_
další specifikace viz poznámky výše_x000d_
celkové rozměry 150x325x3950 mm_x000d_
všechny rozměry je nutno ověřit na místě!</t>
  </si>
  <si>
    <t>779287615</t>
  </si>
  <si>
    <t>771</t>
  </si>
  <si>
    <t>Podlahy z dlaždic</t>
  </si>
  <si>
    <t>89</t>
  </si>
  <si>
    <t>771121026</t>
  </si>
  <si>
    <t>Příprava podkladu před provedením dlažby broušení podlah stávajícího podkladu pro odstranění lepidla (po starých krytinách)</t>
  </si>
  <si>
    <t>-989578199</t>
  </si>
  <si>
    <t>https://podminky.urs.cz/item/CS_URS_2025_02/771121026</t>
  </si>
  <si>
    <t>776</t>
  </si>
  <si>
    <t>Podlahy povlakové</t>
  </si>
  <si>
    <t>90</t>
  </si>
  <si>
    <t>776111116</t>
  </si>
  <si>
    <t>Příprava podkladu povlakových podlah a stěn broušení podlah stávajícího podkladu pro odstranění lepidla (po starých krytinách)</t>
  </si>
  <si>
    <t>1873474608</t>
  </si>
  <si>
    <t>https://podminky.urs.cz/item/CS_URS_2025_02/776111116</t>
  </si>
  <si>
    <t>"viz skladba P03" 4,87*2,555</t>
  </si>
  <si>
    <t>91</t>
  </si>
  <si>
    <t>776111117</t>
  </si>
  <si>
    <t>Příprava podkladu povlakových podlah a stěn broušení podlah stávajícího podkladu pro odstranění nerovností (diamantovým kotoučem)</t>
  </si>
  <si>
    <t>-1747327113</t>
  </si>
  <si>
    <t>https://podminky.urs.cz/item/CS_URS_2025_02/776111117</t>
  </si>
  <si>
    <t>92</t>
  </si>
  <si>
    <t>776111311</t>
  </si>
  <si>
    <t>Příprava podkladu povlakových podlah a stěn vysátí podlah</t>
  </si>
  <si>
    <t>215001579</t>
  </si>
  <si>
    <t>https://podminky.urs.cz/item/CS_URS_2025_02/776111311</t>
  </si>
  <si>
    <t>93</t>
  </si>
  <si>
    <t>776121112</t>
  </si>
  <si>
    <t>Příprava podkladu povlakových podlah a stěn penetrace vodou ředitelná podlah</t>
  </si>
  <si>
    <t>1217502067</t>
  </si>
  <si>
    <t>https://podminky.urs.cz/item/CS_URS_2025_02/776121112</t>
  </si>
  <si>
    <t>94</t>
  </si>
  <si>
    <t>776141126</t>
  </si>
  <si>
    <t>Příprava podkladu povlakových podlah a stěn vyrovnání samonivelační stěrkou podlah pevnosti 30 MPa, tloušťky přes 12 do 15 mm</t>
  </si>
  <si>
    <t>-1806746868</t>
  </si>
  <si>
    <t>https://podminky.urs.cz/item/CS_URS_2025_02/776141126</t>
  </si>
  <si>
    <t>95</t>
  </si>
  <si>
    <t>776241111</t>
  </si>
  <si>
    <t>Montáž podlahovin ze sametového vinylu lepením pásů hladkých (bez vzoru)</t>
  </si>
  <si>
    <t>-190918640</t>
  </si>
  <si>
    <t>https://podminky.urs.cz/item/CS_URS_2025_02/776241111</t>
  </si>
  <si>
    <t>96</t>
  </si>
  <si>
    <t>28411081</t>
  </si>
  <si>
    <t>podlahovina vinylová sametová s textitlním povrchem třída zátěže 33, hořlavost Bfl S1 tl 4,3mm</t>
  </si>
  <si>
    <t>-271501826</t>
  </si>
  <si>
    <t>12,443*1,1 'Přepočtené koeficientem množství</t>
  </si>
  <si>
    <t>97</t>
  </si>
  <si>
    <t>776411111</t>
  </si>
  <si>
    <t>Montáž soklíků lepením obvodových, výšky do 80 mm</t>
  </si>
  <si>
    <t>-1183999058</t>
  </si>
  <si>
    <t>https://podminky.urs.cz/item/CS_URS_2025_02/776411111</t>
  </si>
  <si>
    <t>soklové lišty</t>
  </si>
  <si>
    <t>"mč. 1.11A" (1,70+3,886+0,324+0,765+6,74)*2</t>
  </si>
  <si>
    <t>"mč. 1.11B" (3,505+2,285+4,435+2,114+1,99)*2</t>
  </si>
  <si>
    <t>"mč. 1.11C" (4,60*2+0,12+0,55+3,43)</t>
  </si>
  <si>
    <t>"mč. 1.11D" (4,829*2+0,22+3,44)</t>
  </si>
  <si>
    <t>"mč. 1.11E" (4,829*2+0,145+3,465)</t>
  </si>
  <si>
    <t>"mč. 1.11F" ((6,93+0,295+3,39)*2+7,65+2,054)</t>
  </si>
  <si>
    <t>"mč. 1.12,13" (1,65+1,785+3,995)*2</t>
  </si>
  <si>
    <t>"mč. 1.14" (3,425+2,965+1,72+3,11+0,35+0,45)*2</t>
  </si>
  <si>
    <t>"mč. 1.15" (4,87+6,406)*2</t>
  </si>
  <si>
    <t>"mč. 1.16A" (2,865+4,70)*2</t>
  </si>
  <si>
    <t>"mč. 1.16B" (1,87+4,70)*2</t>
  </si>
  <si>
    <t>"mč. 1.17" (6,04+1,375)*2</t>
  </si>
  <si>
    <t>"mč. 1.18" (3,12+1,30+1,50)</t>
  </si>
  <si>
    <t>"mč. 1.19A" (1,135*2+1,851)</t>
  </si>
  <si>
    <t>"mč. 1.19B" (1,57+0,90+1,60)</t>
  </si>
  <si>
    <t>98</t>
  </si>
  <si>
    <t>284110.R</t>
  </si>
  <si>
    <t>lišta soklová hliníková 10x40mm</t>
  </si>
  <si>
    <t>-300784810</t>
  </si>
  <si>
    <t>244,971*1,02 'Přepočtené koeficientem množství</t>
  </si>
  <si>
    <t>99</t>
  </si>
  <si>
    <t>998776121</t>
  </si>
  <si>
    <t>Přesun hmot pro podlahy povlakové stanovený z hmotnosti přesunovaného materiálu vodorovná dopravní vzdálenost do 50 m ruční (bez užití mechanizace) v objektech výšky do 6 m</t>
  </si>
  <si>
    <t>401191007</t>
  </si>
  <si>
    <t>https://podminky.urs.cz/item/CS_URS_2025_02/998776121</t>
  </si>
  <si>
    <t>777</t>
  </si>
  <si>
    <t>Podlahy lité</t>
  </si>
  <si>
    <t>100</t>
  </si>
  <si>
    <t>777111111</t>
  </si>
  <si>
    <t>Příprava podkladu před provedením litých podlah vysátí</t>
  </si>
  <si>
    <t>572336809</t>
  </si>
  <si>
    <t>https://podminky.urs.cz/item/CS_URS_2025_02/777111111</t>
  </si>
  <si>
    <t>"viz skladba P01" 27,22+15,11+16,47+16,46+16,10+(37,20-10,45)+10,60+22,29+7,54+8,84+3,21+3,75</t>
  </si>
  <si>
    <t>101</t>
  </si>
  <si>
    <t>777111123</t>
  </si>
  <si>
    <t>Příprava podkladu před provedením litých podlah obroušení strojní</t>
  </si>
  <si>
    <t>791119921</t>
  </si>
  <si>
    <t>https://podminky.urs.cz/item/CS_URS_2025_02/777111123</t>
  </si>
  <si>
    <t>102</t>
  </si>
  <si>
    <t>777121115</t>
  </si>
  <si>
    <t>Vyrovnání podkladu epoxidovou stěrkou plněnou pískem, tloušťky přes 3 do 5 mm, plochy přes 1,0 m2</t>
  </si>
  <si>
    <t>1163397060</t>
  </si>
  <si>
    <t>https://podminky.urs.cz/item/CS_URS_2025_02/777121115</t>
  </si>
  <si>
    <t>103</t>
  </si>
  <si>
    <t>777121125</t>
  </si>
  <si>
    <t>Vyrovnání podkladu epoxidovou stěrkou plněnou pískem, tloušťky Příplatek k ceně za každý další 1 mm vyrovnání tloušťky přes 5 mm, plochy přes 1,0m2</t>
  </si>
  <si>
    <t>-100815121</t>
  </si>
  <si>
    <t>https://podminky.urs.cz/item/CS_URS_2025_02/777121125</t>
  </si>
  <si>
    <t>"viz skladba P01 - za dalších 8mm na celkovou tl. 13mm" (27,22+15,11+16,47+16,46+16,10+(37,20-10,45)+10,60+22,29+7,54+8,84+3,21+3,75)*8</t>
  </si>
  <si>
    <t>104</t>
  </si>
  <si>
    <t>777131113</t>
  </si>
  <si>
    <t>Penetrační nátěr podlahy polyuretanový na podklad vlhký nebo s nízkou nasákavostí</t>
  </si>
  <si>
    <t>1289231112</t>
  </si>
  <si>
    <t>https://podminky.urs.cz/item/CS_URS_2025_02/777131113</t>
  </si>
  <si>
    <t>105</t>
  </si>
  <si>
    <t>777511107.R</t>
  </si>
  <si>
    <t>Krycí stěrka dekorativní polyuretanová - protiskluzná úprava</t>
  </si>
  <si>
    <t>1447135623</t>
  </si>
  <si>
    <t>106</t>
  </si>
  <si>
    <t>777521103</t>
  </si>
  <si>
    <t xml:space="preserve">Krycí stěrka dekorativní polyuretanová, tloušťky přes 1 do 2 mm_x000d_
požadavek na třídu protiskluznosti povrchu R10_x000d_
provést komplet ve skladbě:_x000d_
- polyuretanová stěrka			_x000d_
 - vrchní pigmentovaný nátěr v barevnosti RAL1002_x000d_
 - nosná stěrka _x000d_
 - nátěr pro uzavření pórů_x000d_
 - (dodatečná vyrovnávací stěrka)_x000d_
 - penetrace podkladu_x000d_
</t>
  </si>
  <si>
    <t>375743769</t>
  </si>
  <si>
    <t>https://podminky.urs.cz/item/CS_URS_2025_02/777521103</t>
  </si>
  <si>
    <t>107</t>
  </si>
  <si>
    <t>998777121</t>
  </si>
  <si>
    <t>Přesun hmot pro podlahy lité stanovený z hmotnosti přesunovaného materiálu vodorovná dopravní vzdálenost do 50 m ruční (bez užití mechanizace) v objektech výšky do 6 m</t>
  </si>
  <si>
    <t>2017879278</t>
  </si>
  <si>
    <t>https://podminky.urs.cz/item/CS_URS_2025_02/998777121</t>
  </si>
  <si>
    <t>781</t>
  </si>
  <si>
    <t>Dokončovací práce - obklady</t>
  </si>
  <si>
    <t>108</t>
  </si>
  <si>
    <t>781121011</t>
  </si>
  <si>
    <t>Příprava podkladu před provedením obkladu nátěr penetrační na stěnu</t>
  </si>
  <si>
    <t>1822035784</t>
  </si>
  <si>
    <t>https://podminky.urs.cz/item/CS_URS_2025_02/781121011</t>
  </si>
  <si>
    <t>109</t>
  </si>
  <si>
    <t>781131112</t>
  </si>
  <si>
    <t>Izolace stěny pod obklad izolace nátěrem nebo stěrkou ve dvou vrstvách</t>
  </si>
  <si>
    <t>-416238008</t>
  </si>
  <si>
    <t>https://podminky.urs.cz/item/CS_URS_2025_02/781131112</t>
  </si>
  <si>
    <t>110</t>
  </si>
  <si>
    <t>781151031</t>
  </si>
  <si>
    <t>Příprava podkladu před provedením obkladu celoplošné vyrovnání podkladu stěrkou, tloušťky 3 mm</t>
  </si>
  <si>
    <t>1853994971</t>
  </si>
  <si>
    <t>https://podminky.urs.cz/item/CS_URS_2025_02/781151031</t>
  </si>
  <si>
    <t>111</t>
  </si>
  <si>
    <t>781472221</t>
  </si>
  <si>
    <t>Montáž keramických obkladů stěn lepených cementovým flexibilním lepidlem hladkých přes 35 do 45 ks/m2</t>
  </si>
  <si>
    <t>-661193164</t>
  </si>
  <si>
    <t>https://podminky.urs.cz/item/CS_URS_2025_02/781472221</t>
  </si>
  <si>
    <t>112</t>
  </si>
  <si>
    <t>59761716</t>
  </si>
  <si>
    <t>obklad keramický nemrazuvzdorný povrch hladký/matný tl do 10mm přes 35 do 45ks/m2</t>
  </si>
  <si>
    <t>773942008</t>
  </si>
  <si>
    <t>16,92*1,1 'Přepočtené koeficientem množství</t>
  </si>
  <si>
    <t>113</t>
  </si>
  <si>
    <t>781491011</t>
  </si>
  <si>
    <t>Montáž zrcadel lepených silikonovým tmelem na podkladní omítku, plochy do 1 m2</t>
  </si>
  <si>
    <t>-452018437</t>
  </si>
  <si>
    <t>https://podminky.urs.cz/item/CS_URS_2025_02/781491011</t>
  </si>
  <si>
    <t>"viz tabulka stavebních výrobků - ozn. V.14" 0,60*0,75*4</t>
  </si>
  <si>
    <t>114</t>
  </si>
  <si>
    <t>5544101.R-V14</t>
  </si>
  <si>
    <t>Zrcadlo - viz tabulka stavebních výrobků ozn. V.14_x000d_
nástěnné zrcadlo, lepené na stěnu_x000d_
bez rámečku_x000d_
rozměr 600x750 mm</t>
  </si>
  <si>
    <t>26344594</t>
  </si>
  <si>
    <t>115</t>
  </si>
  <si>
    <t>998781121</t>
  </si>
  <si>
    <t>Přesun hmot pro obklady keramické stanovený z hmotnosti přesunovaného materiálu vodorovná dopravní vzdálenost do 50 m ruční (bez užití mechanizace) v objektech výšky do 6 m</t>
  </si>
  <si>
    <t>-370880166</t>
  </si>
  <si>
    <t>https://podminky.urs.cz/item/CS_URS_2025_02/998781121</t>
  </si>
  <si>
    <t>784</t>
  </si>
  <si>
    <t>Dokončovací práce - malby a tapety</t>
  </si>
  <si>
    <t>116</t>
  </si>
  <si>
    <t>784121001</t>
  </si>
  <si>
    <t>Oškrabání malby v místnostech výšky do 3,80 m</t>
  </si>
  <si>
    <t>974416316</t>
  </si>
  <si>
    <t>https://podminky.urs.cz/item/CS_URS_2025_02/784121001</t>
  </si>
  <si>
    <t>"plocha dotčených místností - tabulka místností" 8,23+7,54+8,84+3,21+3,75</t>
  </si>
  <si>
    <t>302,032*0,5 'Přepočtené koeficientem množství</t>
  </si>
  <si>
    <t>117</t>
  </si>
  <si>
    <t>784121003</t>
  </si>
  <si>
    <t>Oškrabání malby v místnostech výšky přes 3,80 do 5,00 m</t>
  </si>
  <si>
    <t>1912464690</t>
  </si>
  <si>
    <t>https://podminky.urs.cz/item/CS_URS_2025_02/784121003</t>
  </si>
  <si>
    <t>"plocha dotčených místností - tabulka místností" 27,22+15,10+16,47+16,46+16,61+37,20+10,60</t>
  </si>
  <si>
    <t>343,511*0,5 'Přepočtené koeficientem množství</t>
  </si>
  <si>
    <t>118</t>
  </si>
  <si>
    <t>784171101</t>
  </si>
  <si>
    <t>Zakrytí nemalovaných ploch (materiál ve specifikaci) včetně pozdějšího odkrytí podlah</t>
  </si>
  <si>
    <t>-873902621</t>
  </si>
  <si>
    <t>https://podminky.urs.cz/item/CS_URS_2025_02/784171101</t>
  </si>
  <si>
    <t>119</t>
  </si>
  <si>
    <t>28323156</t>
  </si>
  <si>
    <t>fólie pro malířské potřeby zakrývací tl 41µ 4x5m</t>
  </si>
  <si>
    <t>702917496</t>
  </si>
  <si>
    <t>237,9*1,05 'Přepočtené koeficientem množství</t>
  </si>
  <si>
    <t>120</t>
  </si>
  <si>
    <t>784171113</t>
  </si>
  <si>
    <t>Zakrytí nemalovaných ploch (materiál ve specifikaci) včetně pozdějšího odkrytí svislých ploch např. stěn, oken, dveří v místnostech výšky přes 3,80 do 5,00</t>
  </si>
  <si>
    <t>1226656696</t>
  </si>
  <si>
    <t>https://podminky.urs.cz/item/CS_URS_2025_02/784171113</t>
  </si>
  <si>
    <t>"okna" (3,05*0,90*2+1,99*1,45+2,114*1,45)*2+(3,00*1,50+3,00*3,20*3)</t>
  </si>
  <si>
    <t>"dveře" (1,10*2,40*2+1,10*2,20*2+1,00*2,10*4+0,80*2,10*2)*2</t>
  </si>
  <si>
    <t>"vstup" (1,70*2+3,886)*3,95</t>
  </si>
  <si>
    <t>121</t>
  </si>
  <si>
    <t>1902865587</t>
  </si>
  <si>
    <t>128,722*1,05 'Přepočtené koeficientem množství</t>
  </si>
  <si>
    <t>122</t>
  </si>
  <si>
    <t>784181101</t>
  </si>
  <si>
    <t>Penetrace podkladu jednonásobná základní akrylátová bezbarvá v místnostech výšky do 3,80 m</t>
  </si>
  <si>
    <t>-1096816948</t>
  </si>
  <si>
    <t>https://podminky.urs.cz/item/CS_URS_2025_02/784181101</t>
  </si>
  <si>
    <t>"plocha dotčených místností - tabulka místností - stropy" 8,23+7,54+8,84+3,21+3,75</t>
  </si>
  <si>
    <t>123</t>
  </si>
  <si>
    <t>784181103</t>
  </si>
  <si>
    <t>Penetrace podkladu jednonásobná základní akrylátová bezbarvá v místnostech výšky přes 3,80 do 5,00 m</t>
  </si>
  <si>
    <t>-1174133450</t>
  </si>
  <si>
    <t>https://podminky.urs.cz/item/CS_URS_2025_02/784181103</t>
  </si>
  <si>
    <t>opravované omítky</t>
  </si>
  <si>
    <t>nové omítky</t>
  </si>
  <si>
    <t>"příčka tl. 180mm - skladba S01" ((4,416+3,39+2,285+4,095+0,311+6,93)*3,95)*2</t>
  </si>
  <si>
    <t>"příčka tl. 110mm - skladba S03" (4,70*3,55+(1,72+1,785+0,115+3,425+2,06+1,41+0,35*2+1,10)*3,95)*2</t>
  </si>
  <si>
    <t>124</t>
  </si>
  <si>
    <t>784211101</t>
  </si>
  <si>
    <t>Malby z malířských směsí oděruvzdorných za mokra dvojnásobné, bílé za mokra oděruvzdorné výborně v místnostech výšky do 3,80 m</t>
  </si>
  <si>
    <t>1104055493</t>
  </si>
  <si>
    <t>https://podminky.urs.cz/item/CS_URS_2025_02/784211101</t>
  </si>
  <si>
    <t>125</t>
  </si>
  <si>
    <t>784211103</t>
  </si>
  <si>
    <t>Malby z malířských směsí oděruvzdorných za mokra dvojnásobné, bílé za mokra oděruvzdorné výborně v místnostech výšky přes 3,80 do 5,00 m</t>
  </si>
  <si>
    <t>-91815735</t>
  </si>
  <si>
    <t>https://podminky.urs.cz/item/CS_URS_2025_02/784211103</t>
  </si>
  <si>
    <t>786</t>
  </si>
  <si>
    <t>Dokončovací práce - čalounické úpravy - dodávka a montáž - cena včetně přesunu hmot</t>
  </si>
  <si>
    <t>126</t>
  </si>
  <si>
    <t>78662522.R</t>
  </si>
  <si>
    <t>Montáž zastiňujících žaluzií lamelových do oken zdvojených kyvných nebo otočných kovových</t>
  </si>
  <si>
    <t>-2001586017</t>
  </si>
  <si>
    <t>"viz tabulka stavebních výrobků - ozn. V.08" 3,00*1,50</t>
  </si>
  <si>
    <t>"viz tabulka stavebních výrobků - ozn. V.09" 3,00*3,20*3</t>
  </si>
  <si>
    <t>127</t>
  </si>
  <si>
    <t>55346.R-V.08</t>
  </si>
  <si>
    <t>Vertikální žaluzie v 1.11B - viz tabulka stavebních výrobků ozn. V.08_x000d_
Interiérové vertikální žaluzie s textilními lamelami_x000d_
šířka lamely: 127 mm_x000d_
výška lamely: 3000 mm_x000d_
délka kolejnice: 1500 mm_x000d_
mechanické ovládání, šňůra, ne řetízek_x000d_
stahování lamel k jedné straně směrem k ovládání_x000d_
předsazená montáž kolejnice na konzoly_x000d_
barva kolejnice i lamel bílá,_x000d_
hladké provedení lamel bez plastického povrchu textilie_x000d_
Konkrétní výrobek schválí AD dle předloženého vzorku._x000d_
PŘED OBJEDNÁNÍM OVĚŘIT ROZMĚR NA MÍSTĚ</t>
  </si>
  <si>
    <t>1584743675</t>
  </si>
  <si>
    <t>128</t>
  </si>
  <si>
    <t>55346.R-V.09</t>
  </si>
  <si>
    <t>Vertikální žaluzie v 1.11C, D, E - viz tabulka stavebních výrobků ozn. V.09_x000d_
Interiérové vertikální žaluzie s textilními lamelami_x000d_
šířka lamely: 127 mm_x000d_
výška lamely: 3000 mm_x000d_
délka kolejnice: 3200 mm_x000d_
mechanické ovládání, šňůra, ne řetízek_x000d_
stahování lamel k oběma stranám_x000d_
předsazená montáž kolejnice na konzoly_x000d_
barva kolejnice i lamel bílá,_x000d_
hladké provedení lamel bez plastického povrchu textilie_x000d_
Konkrétní výrobek schválí AD dle předloženého vzorku._x000d_
PŘED OBJEDNÁNÍM OVĚŘIT ROZMĚR NA MÍSTĚ</t>
  </si>
  <si>
    <t>-94289441</t>
  </si>
  <si>
    <t>787</t>
  </si>
  <si>
    <t>Dokončovací práce - zasklívání - dodávka a montáž - cena včetně přesunu hmot</t>
  </si>
  <si>
    <t>129</t>
  </si>
  <si>
    <t>787911115</t>
  </si>
  <si>
    <t>Zasklívání - ostatní práce montáž fólie na sklo neprůhledné</t>
  </si>
  <si>
    <t>677519308</t>
  </si>
  <si>
    <t>https://podminky.urs.cz/item/CS_URS_2025_02/787911115</t>
  </si>
  <si>
    <t>"viz tabulka stavebních výrobků - ozn. V.07" 2,664*1,15*4</t>
  </si>
  <si>
    <t>130</t>
  </si>
  <si>
    <t>63479015.R</t>
  </si>
  <si>
    <t>Mléčná transparentní okenní fólie - viz tabulka stavebních výrobků ozn. V.07_x000d_
fólie pro nalepení na stávající okno, pro rozostření průhledu_x000d_
průsvitná, ne průhledná, mléčná, homogenní, bez vzorku_x000d_
rozměr cca 2664x1150 mm_x000d_
Konkrétní výrobek schválí AD dle předloženého vzorku.</t>
  </si>
  <si>
    <t>1865906750</t>
  </si>
  <si>
    <t>12,254*1,03 'Přepočtené koeficientem množství</t>
  </si>
  <si>
    <t>796</t>
  </si>
  <si>
    <t>Prvky mobiliáře - dodávka a montáž - cena včetně přesunu hmot</t>
  </si>
  <si>
    <t>131</t>
  </si>
  <si>
    <t>796-M.01</t>
  </si>
  <si>
    <t>D+M - Stůl v jednací místnosti - viz tabulka prvků mobiliáře ozn. M.01_x000d_
atypický stůl pro jednací místnost_x000d_
materiál stolní desky: laťovka tl. 32 mm_x000d_
povrchová úprava stolní desky:_x000d_
- horní plocha: nábytkové linoleum tl. 2 mm, světle šedá_x000d_
- boky a spodní strana: transparentní ochranný lak na dřevo pro použití v interiéru_x000d_
materiál rámu: ocelový jekl 40x40 mm_x000d_
povrchová úprava rámu: práškový lak, stříbřitě šedá_x000d_
Konkrétní odstín povrchových úprav určí AD dle předložených vzorků.</t>
  </si>
  <si>
    <t>1743198120</t>
  </si>
  <si>
    <t>132</t>
  </si>
  <si>
    <t>796-M.02</t>
  </si>
  <si>
    <t>D+M - Koše na odpadky - viz tabulka prvků mobiliáře ozn. M.02_x000d_
plastový koš na odpadky o objemu cca 40 litrů_x000d_
rozměry 260x410x490 mm</t>
  </si>
  <si>
    <t>1189675461</t>
  </si>
  <si>
    <t>133</t>
  </si>
  <si>
    <t>796-M.03</t>
  </si>
  <si>
    <t>D+M - Dvoumístná pohovka - viz tabulka prvků mobiliáře ozn. M.03_x000d_
dvoumístná čalouněná pohovka_x000d_
barva šedá_x000d_
tvarové provedení viz ilustrační obrázek_x000d_
rozměry: 1600x920x950 mm_x000d_
Konkrétní výrobek musí odsouhlasit AD.</t>
  </si>
  <si>
    <t>-1057647235</t>
  </si>
  <si>
    <t>134</t>
  </si>
  <si>
    <t>796-M.04</t>
  </si>
  <si>
    <t>D+M - Čekací lavice ve vstupní hale - viz tabulka prvků mobiliáře ozn. M.04_x000d_
kovová lavice do čekáren, 4 místa,_x000d_
rozměry cca 2300x680x780 mm,_x000d_
materiál: nerez_x000d_
Tvar dle ilustračního obrázku_x000d_
Konkrétní výrobek musí odsouhlasit AD.</t>
  </si>
  <si>
    <t>918467831</t>
  </si>
  <si>
    <t>135</t>
  </si>
  <si>
    <t>796-M.05</t>
  </si>
  <si>
    <t>D+M - Akustický paravan - š. 1 200 mm - viz tabulka prvků mobiliáře ozn. M.05_x000d_
volně stojící akustický paraván_x000d_
obdélníkový tvar se zaoblenými rohy,_x000d_
bez viditelných rámečků a lišt,_x000d_
konstrukce dřevotřísková deska,_x000d_
pěnová akustická vložka,_x000d_
povrchová úprava čalounění látkou,_x000d_
barva světle šedá_x000d_
výška: 1 400 mm_x000d_
šířka: 1 200 mm_x000d_
Konkrétní provedení, zejména barevný odstín a druh_x000d_
čalounění vybere architekt v rámci AD na základě_x000d_
předložených vzorků.</t>
  </si>
  <si>
    <t>1675134778</t>
  </si>
  <si>
    <t>136</t>
  </si>
  <si>
    <t>796-M.06</t>
  </si>
  <si>
    <t>D+M - Akustický paravan - š. 1 600 mm - viz tabulka prvků mobiliáře ozn. M.06_x000d_
volně stojící akustický paraván_x000d_
obdélníkový tvar se zaoblenými rohy,_x000d_
bez viditelných rámečků a lišt,_x000d_
konstrukce dřevotřísková deska,_x000d_
pěnová akustická vložka,_x000d_
povrchová úprava čalounění látkou,_x000d_
barva světle šedá_x000d_
výška: 1 400 mm_x000d_
šířka: 1 600 mm_x000d_
Konkrétní provedení, zejména barevný odstín a druh_x000d_
čalounění vybere architekt v rámci AD na základě_x000d_
předložených vzorků.</t>
  </si>
  <si>
    <t>1032516591</t>
  </si>
  <si>
    <t>137</t>
  </si>
  <si>
    <t>796-M.07</t>
  </si>
  <si>
    <t>D+M - Akustický paravan - š. 1 800 mm - viz tabulka prvků mobiliáře ozn. M.07_x000d_
volně stojící akustický paraván_x000d_
obdélníkový tvar se zaoblenými rohy,_x000d_
bez viditelných rámečků a lišt,_x000d_
konstrukce dřevotřísková deska,_x000d_
pěnová akustická vložka,_x000d_
povrchová úprava čalounění látkou,_x000d_
barva světle šedá_x000d_
výška: 1 400 mm_x000d_
šířka: 1 800 mm_x000d_
Konkrétní provedení, zejména barevný odstín a druh_x000d_
čalounění vybere architekt v rámci AD na základě_x000d_
předložených vzorků.</t>
  </si>
  <si>
    <t>584434495</t>
  </si>
  <si>
    <t>D.1.2.1 - Zdravotně technické instalace</t>
  </si>
  <si>
    <t>721 - Vnitřní kanalizace</t>
  </si>
  <si>
    <t>722 - Vnitřní vodovod</t>
  </si>
  <si>
    <t>724 - Strojní vybavení</t>
  </si>
  <si>
    <t>725 - Zařizovací předměty</t>
  </si>
  <si>
    <t>725VD - Zařizovací předměty - specifikace</t>
  </si>
  <si>
    <t>726 - Předstěnové systémy</t>
  </si>
  <si>
    <t>D1 - Stavební přípomoci</t>
  </si>
  <si>
    <t>721</t>
  </si>
  <si>
    <t>Vnitřní kanalizace</t>
  </si>
  <si>
    <t>721170905R00</t>
  </si>
  <si>
    <t>Provedení opravy vnitřní kanalizace, potrubí plastové, vsazení odbočky, D 50 mm</t>
  </si>
  <si>
    <t>721170909R00</t>
  </si>
  <si>
    <t>Provedení opravy vnitřní kanalizace, potrubí plastové, vsazení odbočky, D 110 mm</t>
  </si>
  <si>
    <t>721176102R00</t>
  </si>
  <si>
    <t>Potrubí HT připojovací D 40 x 1,8 mm</t>
  </si>
  <si>
    <t>721176103R00</t>
  </si>
  <si>
    <t>Potrubí HT připojovací D 50 x 1,8 mm</t>
  </si>
  <si>
    <t>721176105R00</t>
  </si>
  <si>
    <t>Potrubí HT připojovací D 110 x 2,7 mm</t>
  </si>
  <si>
    <t>721194104R00</t>
  </si>
  <si>
    <t>Vyvedení odpadních výpustek D 40 x 1,8 (4xU, 1xVZT)</t>
  </si>
  <si>
    <t>721194105R00</t>
  </si>
  <si>
    <t>Vyvedení odpadních výpustek D 50 x 1,8 (1xD, 1xP)</t>
  </si>
  <si>
    <t>721194105RM1</t>
  </si>
  <si>
    <t>Vyvedení odpadních výpustek D 50 x 1,8 včetně podomítkové zápachové uzávěrky HL 404.1 (1xM)</t>
  </si>
  <si>
    <t>721194109R00</t>
  </si>
  <si>
    <t>Vyvedení odpadních výpustek D 110 x 2,3 (3xWC)</t>
  </si>
  <si>
    <t>721290112R00</t>
  </si>
  <si>
    <t>Zkouška těsnosti kanalizace do DN 200</t>
  </si>
  <si>
    <t>998721000</t>
  </si>
  <si>
    <t>Kč</t>
  </si>
  <si>
    <t>722</t>
  </si>
  <si>
    <t>Vnitřní vodovod</t>
  </si>
  <si>
    <t>722172411R00</t>
  </si>
  <si>
    <t>Potrubí z PPR, D 20 x 2,8 mm, PN 16, vč.zed.výpom. (DN15)</t>
  </si>
  <si>
    <t>722172412R00</t>
  </si>
  <si>
    <t>Potrubí z PPR, D 25 x 3,5 mm, PN 16, vč.zed.výpom. (DN20)</t>
  </si>
  <si>
    <t>722172413R00</t>
  </si>
  <si>
    <t>Potrubí z PPR, D 32 x 4,4 mm, PN 16, vč.zed.výpom. (DN25)</t>
  </si>
  <si>
    <t>722172914R00</t>
  </si>
  <si>
    <t>Provedení propojení plastového vodovodního potrubí polyfuzí, D 32 mm</t>
  </si>
  <si>
    <t>722181213RT7</t>
  </si>
  <si>
    <t>Izolace návleková MIRELON PRO tl. stěny 13 mm, vnitřní průměr 22 mm (SV DN15)</t>
  </si>
  <si>
    <t>722181213RT8</t>
  </si>
  <si>
    <t>Izolace návleková MIRELON PRO tl. stěny 13 mm, vnitřní průměr 25 mm (SV DN20)</t>
  </si>
  <si>
    <t>722181213RU1</t>
  </si>
  <si>
    <t>Izolace návleková MIRELON PRO tl. stěny 13 mm, vnitřní průměr 32 mm (SV DN25)</t>
  </si>
  <si>
    <t>722181214RT7</t>
  </si>
  <si>
    <t>Izolace návleková MIRELON PRO tl. stěny 20 mm vnitřní průměr 22 mm (TUV DN15)</t>
  </si>
  <si>
    <t>722181214RT8</t>
  </si>
  <si>
    <t>Izolace návleková MIRELON PRO tl. stěny 20 mm, vnitřní průměr 25 mm (TUV DN20)</t>
  </si>
  <si>
    <t>722190401R00</t>
  </si>
  <si>
    <t>Vyvedení a upevnění výpustek DN 15</t>
  </si>
  <si>
    <t>722202434R00</t>
  </si>
  <si>
    <t>Kohout kulový rozebíratelný PP-R INSTAPLAST D 32</t>
  </si>
  <si>
    <t>722220111R00</t>
  </si>
  <si>
    <t>Nástěnka K 247, pro výtokový ventil G 1/2</t>
  </si>
  <si>
    <t>722221112R00</t>
  </si>
  <si>
    <t>Kohout vypouštěcí kulový, IVAR.EURO M DN 15</t>
  </si>
  <si>
    <t>722231162R00</t>
  </si>
  <si>
    <t>Ventil vod.pojistný pružinový P10-237-616, G 3/4</t>
  </si>
  <si>
    <t>722262151R00</t>
  </si>
  <si>
    <t>Vodoměry, voda do 30°C, přírub. šroub. DN 50A, R/2</t>
  </si>
  <si>
    <t>ks</t>
  </si>
  <si>
    <t>722280106R00</t>
  </si>
  <si>
    <t>Tlaková zkouška vodovodního potrubí do DN 32</t>
  </si>
  <si>
    <t>722290234R00</t>
  </si>
  <si>
    <t>Proplach a dezinfekce vodovod.potrubí do DN 80 (vč.vnějšího potrubí a přípojky)</t>
  </si>
  <si>
    <t>734245123R00</t>
  </si>
  <si>
    <t>Ventil zpětný,2xvnitřní závit GIACOMINI R60 DN 25</t>
  </si>
  <si>
    <t>722.R1</t>
  </si>
  <si>
    <t>Tlakoměr (před bojlerem)</t>
  </si>
  <si>
    <t>722.R2</t>
  </si>
  <si>
    <t>Připojení bojleru</t>
  </si>
  <si>
    <t>soubor</t>
  </si>
  <si>
    <t>722.R3</t>
  </si>
  <si>
    <t>Příslušenství (armatury) k ohřívači TUV2</t>
  </si>
  <si>
    <t>998722000</t>
  </si>
  <si>
    <t>724</t>
  </si>
  <si>
    <t>Strojní vybavení</t>
  </si>
  <si>
    <t>724.R1</t>
  </si>
  <si>
    <t>Ohřívač elektrický zásobníkový 80l - ref. výrobek Stiebel Eltron PSH-H 80 Trend</t>
  </si>
  <si>
    <t>724.R2</t>
  </si>
  <si>
    <t>ohřívač TUV - elektrický ohřívač se zásobníkem 10l - ref. výrobek Stiebel Eltron ESH 10 U-P Plus</t>
  </si>
  <si>
    <t>998724000</t>
  </si>
  <si>
    <t>Zařizovací předměty</t>
  </si>
  <si>
    <t>725.R1</t>
  </si>
  <si>
    <t>Montáž klozetu kombi (3x WC)</t>
  </si>
  <si>
    <t>725119401R00</t>
  </si>
  <si>
    <t>Montáž předstěnových systémů pro zazdění (1xP)</t>
  </si>
  <si>
    <t>725129201R00</t>
  </si>
  <si>
    <t>Montáž pisoárového záchodku bez nádrže</t>
  </si>
  <si>
    <t>725219401R00</t>
  </si>
  <si>
    <t>Montáž umyvadel na šrouby do zdiva</t>
  </si>
  <si>
    <t>725810402R00</t>
  </si>
  <si>
    <t>Ventil rohový bez přípoj. trubičky TE 66 G 1/2</t>
  </si>
  <si>
    <t>725819402R00</t>
  </si>
  <si>
    <t>Montáž ventilu rohového bez trubičky G 1/2</t>
  </si>
  <si>
    <t>725829301R00</t>
  </si>
  <si>
    <t>Montáž baterie umyv.a dřezové stojánkové (4xU, 1xD)</t>
  </si>
  <si>
    <t>725869218R00</t>
  </si>
  <si>
    <t>Montáž U-sifonu (4xU, 1xP, 1xD)</t>
  </si>
  <si>
    <t>725.R2</t>
  </si>
  <si>
    <t>Montáž sifonu kondenzačního</t>
  </si>
  <si>
    <t>998725000</t>
  </si>
  <si>
    <t>725VD</t>
  </si>
  <si>
    <t>Zařizovací předměty - specifikace</t>
  </si>
  <si>
    <t>725VD.R1</t>
  </si>
  <si>
    <t>WC mísa kombi vč. sedátka s poklopem (1xWC1)-vodor.odpad</t>
  </si>
  <si>
    <t>725VD.R2</t>
  </si>
  <si>
    <t>WC mísa kombi vč. sedátka s poklopem (2xWC2)-svislý.odpad</t>
  </si>
  <si>
    <t>725VD.R3</t>
  </si>
  <si>
    <t>pisoár závěsný s vnitřním přívodem vody, porcelánový, bílý, ref.: Jika Livo zadní odpad H8402000000001 (1xP)</t>
  </si>
  <si>
    <t>725VD.R4</t>
  </si>
  <si>
    <t>umyvadlo závěsné s otvorem pro baterii uprostřed, porcelánové, bílé, tvar obdélný, oblý, 60x46x14 cm, ref.: Kolo Twins 60x46 cm otvor pro baterii uprostřed L51160000 (4xU)</t>
  </si>
  <si>
    <t>725VD.R5</t>
  </si>
  <si>
    <t>umyvadlový sifon</t>
  </si>
  <si>
    <t>725VD.R6</t>
  </si>
  <si>
    <t>Umyvadlová baterie, ref.: Optima Cube Way bez výpusti chrom CU271 (4xU)</t>
  </si>
  <si>
    <t>725VD.R7</t>
  </si>
  <si>
    <t>Revizní dvířka plastová bílá 200x200mm vč.montáže (TČ splaškové)</t>
  </si>
  <si>
    <t>725VD.R8</t>
  </si>
  <si>
    <t>Revizní dvířka plastová bílá 300x300mm vč.montáže (uzávěry vody)</t>
  </si>
  <si>
    <t>998725000.VD</t>
  </si>
  <si>
    <t>726</t>
  </si>
  <si>
    <t>Předstěnové systémy</t>
  </si>
  <si>
    <t>726.R1</t>
  </si>
  <si>
    <t>Předstěnová instalace pro pisoár, výška 112–130 cm, univerzální, ref.: Geberit Duofix pro ovládání splachování na omítku 111.686.00.1</t>
  </si>
  <si>
    <t>726.R2</t>
  </si>
  <si>
    <t>Tlačítko - ovládání splachování pisoáru ref.:Geberit</t>
  </si>
  <si>
    <t>998726000</t>
  </si>
  <si>
    <t>D1</t>
  </si>
  <si>
    <t>Stavební přípomoci</t>
  </si>
  <si>
    <t>999000001</t>
  </si>
  <si>
    <t>D.1.2.2 - Vzduchotechnika</t>
  </si>
  <si>
    <t>VZT.01 - zař. č. 01</t>
  </si>
  <si>
    <t xml:space="preserve">    D1 - Kompaktní VZT jednotka do podhledu</t>
  </si>
  <si>
    <t xml:space="preserve">    D2 - Chladič</t>
  </si>
  <si>
    <t xml:space="preserve">    D3 - Venkovní chladící jednotka</t>
  </si>
  <si>
    <t xml:space="preserve">    D4 - Tlumič hluku</t>
  </si>
  <si>
    <t xml:space="preserve">    D5 - Klapka</t>
  </si>
  <si>
    <t xml:space="preserve">    D6 - Vyústka</t>
  </si>
  <si>
    <t xml:space="preserve">    D7 - Regulační klapka</t>
  </si>
  <si>
    <t xml:space="preserve">    D8 - Talířový ventil</t>
  </si>
  <si>
    <t xml:space="preserve">    D9 - Vířivý anemostat</t>
  </si>
  <si>
    <t xml:space="preserve">    D10 - Protidešťová žaluzie</t>
  </si>
  <si>
    <t xml:space="preserve">    D11 - Ohebná hadice 125</t>
  </si>
  <si>
    <t xml:space="preserve">    D12 - Ohebná hadice 160</t>
  </si>
  <si>
    <t xml:space="preserve">    D13 - Ohebná hadice 200</t>
  </si>
  <si>
    <t xml:space="preserve">    D14 - Tepelná izolace 40mm</t>
  </si>
  <si>
    <t xml:space="preserve">    D15 - Požární izolace 30 min</t>
  </si>
  <si>
    <t xml:space="preserve">    D16 - Čtyřhranné potrubí skupiny I.</t>
  </si>
  <si>
    <t xml:space="preserve">    D17 - Vinuté potrubí SPIRO</t>
  </si>
  <si>
    <t>D18 - zař. č. 02</t>
  </si>
  <si>
    <t>D19 - zař. č. 101</t>
  </si>
  <si>
    <t>D20 - zař. č. 102</t>
  </si>
  <si>
    <t>D21 - zař. č. 103</t>
  </si>
  <si>
    <t>D22 - DEMONTÁŽE</t>
  </si>
  <si>
    <t>VZT.01</t>
  </si>
  <si>
    <t>zař. č. 01</t>
  </si>
  <si>
    <t>Kompaktní VZT jednotka do podhledu</t>
  </si>
  <si>
    <t>1.001</t>
  </si>
  <si>
    <t>Topvex FR30 HWH-R rotační rekuperátor, vodní ohřívač, EC ventilátory, přímý výpar řízen DX kitem 0-10V, čidlo CO2 do potrubí, kouřové čidlo (UG-3-O) v sání č.v., včetně systému MaR, řízeno nadřazeným systémem MaR, další příslušenství: pružná manžeta DS 50-40 4x, odlučovač kapek DE 600x300, Parametry v Seznamu strojů a zařízení</t>
  </si>
  <si>
    <t>D2</t>
  </si>
  <si>
    <t>Chladič</t>
  </si>
  <si>
    <t>1.040</t>
  </si>
  <si>
    <t>DXRE 60-35-3-2,5 Příslušenství VZT jednotky</t>
  </si>
  <si>
    <t>D3</t>
  </si>
  <si>
    <t>Venkovní chladící jednotka</t>
  </si>
  <si>
    <t>1.060</t>
  </si>
  <si>
    <t>RAV-GP1101AT8-E Qch=10kW, chladivo R32, včetně DX kitu RBC-DXC031</t>
  </si>
  <si>
    <t>D4</t>
  </si>
  <si>
    <t>Tlumič hluku</t>
  </si>
  <si>
    <t>1.150</t>
  </si>
  <si>
    <t>LDR 50-40 do čtyřhranného potrubí</t>
  </si>
  <si>
    <t>1A.150</t>
  </si>
  <si>
    <t>1.151</t>
  </si>
  <si>
    <t>MAA 315/300 kruhový</t>
  </si>
  <si>
    <t>1A.151</t>
  </si>
  <si>
    <t>1.152</t>
  </si>
  <si>
    <t>MAA 250/300 kruhový</t>
  </si>
  <si>
    <t>1A.153</t>
  </si>
  <si>
    <t>MAA 200/300 kruhový</t>
  </si>
  <si>
    <t>1A.154</t>
  </si>
  <si>
    <t>MAA 125/300 kruhový</t>
  </si>
  <si>
    <t>D5</t>
  </si>
  <si>
    <t>Klapka</t>
  </si>
  <si>
    <t>1.200</t>
  </si>
  <si>
    <t>TUNE-AHU-SE014-500x400-TF24 Příslušenství VZT jednotky</t>
  </si>
  <si>
    <t>1A.200</t>
  </si>
  <si>
    <t>D6</t>
  </si>
  <si>
    <t>Vyústka</t>
  </si>
  <si>
    <t>1.400</t>
  </si>
  <si>
    <t>VNKM 2 425x85/150/R1 pro kruhové potrubí dvouřadé, jmenovitý rozměr 425x85, průměr potrubí 150 - 400, s regulací 1</t>
  </si>
  <si>
    <t>1.401</t>
  </si>
  <si>
    <t>VNKM 2 325x85/150/R1 pro kruhové potrubí dvouřadé, jmenovitý rozměr 325x85, průměr potrubí 150 - 400, s regulací 1</t>
  </si>
  <si>
    <t>1.402</t>
  </si>
  <si>
    <t>VNKM 2 525x85/150/R1 pro kruhové potrubí dvouřadé, jmenovitý rozměr 525x85, průměr potrubí 150 - 400, s regulací 1</t>
  </si>
  <si>
    <t>1A.403</t>
  </si>
  <si>
    <t>VNKM 1 525x85/150/R1 pro kruhové potrubí jednořadé, jmenovitý rozměr 525x85, průměr potrubí 150 - 400, s regulací 1</t>
  </si>
  <si>
    <t>1A.404</t>
  </si>
  <si>
    <t>VNKM 1 325x85/150/R1 pro kruhové potrubí jednořadé, jmenovitý rozměr 325x85, průměr potrubí 150 - 400, s regulací 1</t>
  </si>
  <si>
    <t>D7</t>
  </si>
  <si>
    <t>Regulační klapka</t>
  </si>
  <si>
    <t>1.201</t>
  </si>
  <si>
    <t>RKKM d 250.01 S kruhová, o 250mm, ovládání ruční, pozink, napojení na spiro</t>
  </si>
  <si>
    <t>1A.202</t>
  </si>
  <si>
    <t>RKKM d 200.01 S kruhová, o 200mm, ovládání ruční, pozink, napojení na spiro</t>
  </si>
  <si>
    <t>1.202</t>
  </si>
  <si>
    <t>1A.204</t>
  </si>
  <si>
    <t>RKKM d 280.01 S kruhová, o 280mm, ovládání ruční, pozink, napojení na spiro</t>
  </si>
  <si>
    <t>1.203</t>
  </si>
  <si>
    <t>RKKM d 160.01 S kruhová, o 160mm, ovládání ruční, pozink, napojení na spiro</t>
  </si>
  <si>
    <t>1.204</t>
  </si>
  <si>
    <t>1A.205</t>
  </si>
  <si>
    <t>RKKM d 80.01 S kruhová, o 80mm, ovládání ruční, pozink, napojení na spiro</t>
  </si>
  <si>
    <t>1A.206</t>
  </si>
  <si>
    <t>RKKM d 315.01 S kruhová, o 315mm, ovládání ruční, pozink, napojení na spiro</t>
  </si>
  <si>
    <t>1A.207</t>
  </si>
  <si>
    <t>RKKM d 125.01 S kruhová, o 125mm, ovládání ruční, pozink, napojení na spiro</t>
  </si>
  <si>
    <t>D8</t>
  </si>
  <si>
    <t>Talířový ventil</t>
  </si>
  <si>
    <t>1A.420</t>
  </si>
  <si>
    <t>TVOM 160 odvodní</t>
  </si>
  <si>
    <t>1A.421</t>
  </si>
  <si>
    <t>TVOM 125 odvodní</t>
  </si>
  <si>
    <t>1A.422</t>
  </si>
  <si>
    <t>TVOM 80 odvodní</t>
  </si>
  <si>
    <t>1.423</t>
  </si>
  <si>
    <t>TVPM 100 přívodní</t>
  </si>
  <si>
    <t>1A.424</t>
  </si>
  <si>
    <t>TVOM 100 odvodní</t>
  </si>
  <si>
    <t>D9</t>
  </si>
  <si>
    <t>Vířivý anemostat</t>
  </si>
  <si>
    <t>1.430</t>
  </si>
  <si>
    <t>VVKR-A-S-300-8-B-SW včetně plenum boxu s regulační klapkou PB-VVK-S-300-160-S-H-D1-J</t>
  </si>
  <si>
    <t>1.431</t>
  </si>
  <si>
    <t>VVKR-A-S-600-24C-B-SW včetně plenum boxu s regulační klapkou PB-VVK-S-600-200-S-H-D1-J</t>
  </si>
  <si>
    <t>1.432</t>
  </si>
  <si>
    <t>VVKR-A-S-600-16-B-SW včetně plenum boxu s regulační klapkou PB-VVK-S-600-200-S-H-D1-J</t>
  </si>
  <si>
    <t>D10</t>
  </si>
  <si>
    <t>Protidešťová žaluzie</t>
  </si>
  <si>
    <t>1.600</t>
  </si>
  <si>
    <t>PZZNS-900x400-UR-S sací, Materiál pozink plech, včetně mřížky a upevňovacího rámu, barva RAL dle fasády</t>
  </si>
  <si>
    <t>1A.601</t>
  </si>
  <si>
    <t>PZZNS-900x400-UR-S výfuková, Materiál pozink plech, včetně mřížky a upevňovacího rámu, barva RAL dle fasády</t>
  </si>
  <si>
    <t>D11</t>
  </si>
  <si>
    <t>Ohebná hadice 125</t>
  </si>
  <si>
    <t>1A.712</t>
  </si>
  <si>
    <t>Protihlukově a tepelně izolovaná</t>
  </si>
  <si>
    <t>D12</t>
  </si>
  <si>
    <t>Ohebná hadice 160</t>
  </si>
  <si>
    <t>1.716</t>
  </si>
  <si>
    <t>D13</t>
  </si>
  <si>
    <t>Ohebná hadice 200</t>
  </si>
  <si>
    <t>1.720</t>
  </si>
  <si>
    <t>D14</t>
  </si>
  <si>
    <t>Tepelná izolace 40mm</t>
  </si>
  <si>
    <t>1.900</t>
  </si>
  <si>
    <t>Izolace deskou z minerální plsti 1x polep. Al fólií</t>
  </si>
  <si>
    <t>1A.900</t>
  </si>
  <si>
    <t>D15</t>
  </si>
  <si>
    <t>Požární izolace 30 min</t>
  </si>
  <si>
    <t>1.931</t>
  </si>
  <si>
    <t>odolnost 30 min</t>
  </si>
  <si>
    <t>1A.931</t>
  </si>
  <si>
    <t>D16</t>
  </si>
  <si>
    <t>Čtyřhranné potrubí skupiny I.</t>
  </si>
  <si>
    <t>16.01</t>
  </si>
  <si>
    <t>materiál pozinkovaný plech se stranami nad 250 mm</t>
  </si>
  <si>
    <t>16.02</t>
  </si>
  <si>
    <t>materiál pozinkovaný plech se stranami nad 250 mm, tvarovky</t>
  </si>
  <si>
    <t>D17</t>
  </si>
  <si>
    <t>Vinuté potrubí SPIRO</t>
  </si>
  <si>
    <t>17.03</t>
  </si>
  <si>
    <t>materiál pozinkovaný plech do průměru 280 mm</t>
  </si>
  <si>
    <t>bm</t>
  </si>
  <si>
    <t>17.04</t>
  </si>
  <si>
    <t>materiál pozinkovaný plech do průměru 280 mm, tvarovky</t>
  </si>
  <si>
    <t>17.05</t>
  </si>
  <si>
    <t>materiál pozinkovaný plech do průměru 100 mm</t>
  </si>
  <si>
    <t>17.06</t>
  </si>
  <si>
    <t>materiál pozinkovaný plech do průměru 140 mm</t>
  </si>
  <si>
    <t>17.07</t>
  </si>
  <si>
    <t>materiál pozinkovaný plech do průměru 200 mm</t>
  </si>
  <si>
    <t>17.08</t>
  </si>
  <si>
    <t>materiál pozinkovaný plech do průměru 100 mm, tvarovky</t>
  </si>
  <si>
    <t>17.09</t>
  </si>
  <si>
    <t>materiál pozinkovaný plech do průměru 140 mm, tvarovky</t>
  </si>
  <si>
    <t>17.010</t>
  </si>
  <si>
    <t>materiál pozinkovaný plech do průměru 200 mm, tvarovky</t>
  </si>
  <si>
    <t>17.011</t>
  </si>
  <si>
    <t>materiál pozinkovaný plech do průměru 400 mm</t>
  </si>
  <si>
    <t>17.012</t>
  </si>
  <si>
    <t>materiál pozinkovaný plech do průměru 400 mm, tvarovky</t>
  </si>
  <si>
    <t>17.013</t>
  </si>
  <si>
    <t>Chladivové Cu potrubí (15,9/9,5mm) s tepelnou parotěsnou izolací (včetně kotvení a komunikačního kabelu) propojení venkovní jednotka - chladič VZT jednotky</t>
  </si>
  <si>
    <t>D18</t>
  </si>
  <si>
    <t>zař. č. 02</t>
  </si>
  <si>
    <t>17.014</t>
  </si>
  <si>
    <t>materiál pozinkovaný plech do průměru 560 mm, tvarovky</t>
  </si>
  <si>
    <t>D19</t>
  </si>
  <si>
    <t>zař. č. 101</t>
  </si>
  <si>
    <t>19.015</t>
  </si>
  <si>
    <t>Montáž VZT</t>
  </si>
  <si>
    <t>19.016</t>
  </si>
  <si>
    <t>Zkoušky a protokoly</t>
  </si>
  <si>
    <t>19.017</t>
  </si>
  <si>
    <t>Zaškolení obsluhy</t>
  </si>
  <si>
    <t>19.018</t>
  </si>
  <si>
    <t>Doprava</t>
  </si>
  <si>
    <t>19.019</t>
  </si>
  <si>
    <t>Montážní a spojovací materiál</t>
  </si>
  <si>
    <t>19.020</t>
  </si>
  <si>
    <t>Měření a zaregulování průtočných množství - nové VZT zařízení</t>
  </si>
  <si>
    <t>19.021</t>
  </si>
  <si>
    <t>Měření a zaregulování průtočných množství - stávající VZT zařízení</t>
  </si>
  <si>
    <t>19.022</t>
  </si>
  <si>
    <t>Požární ucpávka 500x400</t>
  </si>
  <si>
    <t>138</t>
  </si>
  <si>
    <t>D20</t>
  </si>
  <si>
    <t>zař. č. 102</t>
  </si>
  <si>
    <t>20.023</t>
  </si>
  <si>
    <t>Autorský dozor</t>
  </si>
  <si>
    <t>140</t>
  </si>
  <si>
    <t>20.024</t>
  </si>
  <si>
    <t>Dílenská dokumentace a projekt skutečného provedení</t>
  </si>
  <si>
    <t>142</t>
  </si>
  <si>
    <t>D21</t>
  </si>
  <si>
    <t>zař. č. 103</t>
  </si>
  <si>
    <t>21.025</t>
  </si>
  <si>
    <t>Měření hluku od vzduchotechniky</t>
  </si>
  <si>
    <t>144</t>
  </si>
  <si>
    <t>D22</t>
  </si>
  <si>
    <t>DEMONTÁŽE</t>
  </si>
  <si>
    <t>22.026</t>
  </si>
  <si>
    <t>Kruhové potrubí včetně vyústek a malých odtahových ventilátorů - materiál pozinkovaný plech průměr 125 až 500</t>
  </si>
  <si>
    <t>146</t>
  </si>
  <si>
    <t>D.1.2.3 - Vytápění</t>
  </si>
  <si>
    <t xml:space="preserve">    732 - Ústřední vytápění - strojovny</t>
  </si>
  <si>
    <t xml:space="preserve">    733 - Ústřední vytápění - rozvodné potrubí</t>
  </si>
  <si>
    <t xml:space="preserve">    733.1 - Ústřední vytápění - tepelné izolace</t>
  </si>
  <si>
    <t xml:space="preserve">    734 - Ústřední vytápění - armatury</t>
  </si>
  <si>
    <t xml:space="preserve">    737 - Ústřední vytápění - doplňkové konstrukce</t>
  </si>
  <si>
    <t xml:space="preserve">    738 - Ústřední vytápění - přípravné a pomocné práce</t>
  </si>
  <si>
    <t>732</t>
  </si>
  <si>
    <t>Ústřední vytápění - strojovny</t>
  </si>
  <si>
    <t>1.01.1</t>
  </si>
  <si>
    <t>Systémový směšovací uzel pro jednotku VZT_x000d_
s oběhovým čerpadlem a pohonem_x000d_
dle profese VZT - jednotka Systemair_x000d_
dle nab. č. 3910 - 25_x000d_
směšovací uzel SUW 15 - 60 0.6 - A_x000d_
s kulovými uzávěry s teploměry, čistícím odkalovacím_x000d_
filtrem. 3 - cestným zdvihovým ventilem se servopohonem,_x000d_
oběhovým čerpadlem, nerezovými pružnými izolovanými_x000d_
tlakovými hadicemi, regulačním ventilem obtoku,_x000d_
zpětnou klapkou apod. …_x000d_
_x000d_
dodávka</t>
  </si>
  <si>
    <t>458485417</t>
  </si>
  <si>
    <t>1.01.2</t>
  </si>
  <si>
    <t>Systémový směšovací uzel pro jednotku VZT_x000d_
s oběhovým čerpadlem a pohonem_x000d_
dle profese VZT - jednotka Systemair_x000d_
dle nab. č. 3910 - 25_x000d_
směšovací uzel SUW 15 - 60 0.6 - A_x000d_
s kulovými uzávěry s teploměry, čistícím odkalovacím_x000d_
filtrem. 3 - cestným zdvihovým ventilem se servopohonem,_x000d_
oběhovým čerpadlem, nerezovými pružnými izolovanými_x000d_
tlakovými hadicemi, regulačním ventilem obtoku,_x000d_
zpětnou klapkou apod. …_x000d_
_x000d_
montáž</t>
  </si>
  <si>
    <t>-1376647590</t>
  </si>
  <si>
    <t>733</t>
  </si>
  <si>
    <t>Ústřední vytápění - rozvodné potrubí</t>
  </si>
  <si>
    <t>3.01.1</t>
  </si>
  <si>
    <t xml:space="preserve">Potrubí z měděných trubek - Cu 22x1.0 - dodávka_x000d_
včetně tvarovek pro odbočky,_x000d_
změny dimenze potrubí, kolen, nátrubků, přechodek, _x000d_
šroubení, odskoků, T - kusů apod. …_x000d_
(ev. z lisované nerezi, potrubí v podlahách_x000d_
možno plnohodnotně nahradit vícevrstvým potrubím_x000d_
s kyslíkovou bariérou při zachování vnitřní_x000d_
světlosti potrubí)_x000d_
</t>
  </si>
  <si>
    <t>-879214711</t>
  </si>
  <si>
    <t>3.01.2</t>
  </si>
  <si>
    <t xml:space="preserve">Potrubí z měděných trubek - Cu 22x1.0 - montáž_x000d_
včetně tvarovek pro odbočky,_x000d_
změny dimenze potrubí, kolen, nátrubků, přechodek, _x000d_
šroubení, odskoků, T - kusů apod. …_x000d_
(ev. z lisované nerezi, potrubí v podlahách_x000d_
možno plnohodnotně nahradit vícevrstvým potrubím_x000d_
s kyslíkovou bariérou při zachování vnitřní_x000d_
světlosti potrubí)_x000d_
</t>
  </si>
  <si>
    <t>-556144814</t>
  </si>
  <si>
    <t>3.02.1</t>
  </si>
  <si>
    <t xml:space="preserve">Potrubí z měděných trubek - Cu 28x1.0 - dodávka_x000d_
 - včetně tvarovek pro odbočky,_x000d_
změny dimenze potrubí, kolen, nátrubků, přechodek, _x000d_
šroubení, odskoků, T - kusů apod. …_x000d_
(ev. z lisované nerezi, potrubí v podlahách_x000d_
možno plnohodnotně nahradit vícevrstvým potrubím_x000d_
s kyslíkovou bariérou při zachování vnitřní_x000d_
světlosti potrubí)_x000d_
</t>
  </si>
  <si>
    <t>-330102669</t>
  </si>
  <si>
    <t>3.02.2</t>
  </si>
  <si>
    <t xml:space="preserve">Potrubí z měděných trubek - Cu 28x1.0 - montáž_x000d_ - 
včetně tvarovek pro odbočky,_x000d_
změny dimenze potrubí, kolen, nátrubků, přechodek, _x000d_
šroubení, odskoků, T - kusů apod. …_x000d_
(ev. z lisované nerezi, potrubí v podlahách_x000d_
možno plnohodnotně nahradit vícevrstvým potrubím_x000d_
s kyslíkovou bariérou při zachování vnitřní_x000d_
světlosti potrubí)_x000d_
</t>
  </si>
  <si>
    <t>-1079806529</t>
  </si>
  <si>
    <t>3.03.1</t>
  </si>
  <si>
    <t xml:space="preserve">Potrubí z měděných trubek - Cu 35x1,5 - dodávka_x000d_
 - včetně tvarovek pro odbočky,_x000d_
změny dimenze potrubí, kolen, nátrubků, přechodek, _x000d_
šroubení, odskoků, T - kusů apod. …_x000d_
(ev. z lisované nerezi, potrubí v podlahách_x000d_
možno plnohodnotně nahradit vícevrstvým potrubím_x000d_
s kyslíkovou bariérou při zachování vnitřní_x000d_
světlosti potrubí)_x000d_
</t>
  </si>
  <si>
    <t>-958246529</t>
  </si>
  <si>
    <t>3.03.2</t>
  </si>
  <si>
    <t xml:space="preserve">Potrubí z měděných trubek - Cu 35x1,5 - montáž_x000d_ - 
včetně tvarovek pro odbočky,_x000d_
změny dimenze potrubí, kolen, nátrubků, přechodek, _x000d_
šroubení, odskoků, T - kusů apod. …_x000d_
(ev. z lisované nerezi, potrubí v podlahách_x000d_
možno plnohodnotně nahradit vícevrstvým potrubím_x000d_
s kyslíkovou bariérou při zachování vnitřní_x000d_
světlosti potrubí)_x000d_
</t>
  </si>
  <si>
    <t>1547352238</t>
  </si>
  <si>
    <t>733.1</t>
  </si>
  <si>
    <t>Ústřední vytápění - tepelné izolace</t>
  </si>
  <si>
    <t>4.01.1</t>
  </si>
  <si>
    <t>Izolace tepelná pro vytápění s tloušťkou stěny dle dimenze potrubí - na potrubí Cu 22 - dodávka</t>
  </si>
  <si>
    <t>939392825</t>
  </si>
  <si>
    <t>4.01.2</t>
  </si>
  <si>
    <t>Izolace tepelná pro vytápění s tloušťkou stěny dle dimenze potrubí - na potrubí Cu 22 - montáž</t>
  </si>
  <si>
    <t>-1815735625</t>
  </si>
  <si>
    <t>4.02.1</t>
  </si>
  <si>
    <t>Izolace tepelná pro vytápění s tloušťkou stěny dle dimenze potrubí - na potrubí Cu 28 - dodávka</t>
  </si>
  <si>
    <t>-775066072</t>
  </si>
  <si>
    <t>4.02.2</t>
  </si>
  <si>
    <t>Izolace tepelná pro vytápění s tloušťkou stěny dle dimenze potrubí - na potrubí Cu 28 - montáž</t>
  </si>
  <si>
    <t>1998527533</t>
  </si>
  <si>
    <t>4.03.1</t>
  </si>
  <si>
    <t>Izolace tepelná pro vytápění s tloušťkou stěny dle dimenze potrubí - na potrubí Cu 35 - dodávka</t>
  </si>
  <si>
    <t>-1363381756</t>
  </si>
  <si>
    <t>4.03.2</t>
  </si>
  <si>
    <t>Izolace tepelná pro vytápění s tloušťkou stěny dle dimenze potrubí - na potrubí Cu 35 - montáž</t>
  </si>
  <si>
    <t>-1661531475</t>
  </si>
  <si>
    <t>734</t>
  </si>
  <si>
    <t>Ústřední vytápění - armatury</t>
  </si>
  <si>
    <t>2.01.1</t>
  </si>
  <si>
    <t>Vypouštěcí kohout DN 15, PN 16 - dodávka</t>
  </si>
  <si>
    <t>-66713223</t>
  </si>
  <si>
    <t>2.01.2</t>
  </si>
  <si>
    <t>Vypouštěcí kohout DN 15, PN 16 - montáž</t>
  </si>
  <si>
    <t>-1483671323</t>
  </si>
  <si>
    <t>2.02.1</t>
  </si>
  <si>
    <t>Odvzdušňovací ventil automatický, s integrovaným zpětným ventilem - dodávka</t>
  </si>
  <si>
    <t>-1901178890</t>
  </si>
  <si>
    <t>2.02.2</t>
  </si>
  <si>
    <t>Odvzdušňovací ventil automatický, s integrovaným zpětným ventilem - montáž</t>
  </si>
  <si>
    <t>-1736488356</t>
  </si>
  <si>
    <t>737</t>
  </si>
  <si>
    <t>Ústřední vytápění - doplňkové konstrukce</t>
  </si>
  <si>
    <t>5.01.1</t>
  </si>
  <si>
    <t>Ocelový profil 50 x 50 x 5, tyčovina, kotvící materiál - dodávka</t>
  </si>
  <si>
    <t>kg</t>
  </si>
  <si>
    <t>1313782184</t>
  </si>
  <si>
    <t>5.01.2</t>
  </si>
  <si>
    <t>Ocelový profil 50 x 50 x 5, tyčovina, kotvící materiál - montáž</t>
  </si>
  <si>
    <t>1083781273</t>
  </si>
  <si>
    <t>5.02.1</t>
  </si>
  <si>
    <t>ocelová tyč závitová, metrický závit, včetně matic, podložek, objímek apod. - dodávka</t>
  </si>
  <si>
    <t>-942365843</t>
  </si>
  <si>
    <t>5.02.2</t>
  </si>
  <si>
    <t>ocelová tyč závitová, metrický závit, včetně matic, podložek, objímek apod. - montáž</t>
  </si>
  <si>
    <t>-1726486272</t>
  </si>
  <si>
    <t>5.03.1</t>
  </si>
  <si>
    <t>požární ucpávkový tmel/ pěna, eventuálně požární manžety - přesná specifikace dle stavby a požární projektové dokumentace - dodávka</t>
  </si>
  <si>
    <t>1413877169</t>
  </si>
  <si>
    <t>5.03.2</t>
  </si>
  <si>
    <t>požární ucpávkový tmel/ pěna, eventuálně požární manžety - přesná specifikace dle stavby a požární projektové dokumentace - montáž</t>
  </si>
  <si>
    <t>1553833935</t>
  </si>
  <si>
    <t>738</t>
  </si>
  <si>
    <t>Ústřední vytápění - přípravné a pomocné práce</t>
  </si>
  <si>
    <t>6.01</t>
  </si>
  <si>
    <t>Náklady na dopravu zařízení a materiálu a přesun hmot a pod., odhad</t>
  </si>
  <si>
    <t>-1785579800</t>
  </si>
  <si>
    <t>6.02</t>
  </si>
  <si>
    <t>Proplach a napuštění topného systému, topná a tlaková zkouška, vyregulování systému, zaškolení obsluhy, vypracování provozních řádů, revize, popisné tabulky apod.</t>
  </si>
  <si>
    <t>617323274</t>
  </si>
  <si>
    <t>6.03</t>
  </si>
  <si>
    <t>Přípravné a pomocné zednické práce včetně jádrového vrtání diamantovými korunkami, bourání, či finálního začištění</t>
  </si>
  <si>
    <t>475072469</t>
  </si>
  <si>
    <t>6.04</t>
  </si>
  <si>
    <t>Lešení jednořadové pro montáže ve výškách a rozvodů pod stropem technického podlaží a strojovny</t>
  </si>
  <si>
    <t>-1950207523</t>
  </si>
  <si>
    <t>6.05</t>
  </si>
  <si>
    <t>Blíže nespecifikovatelné položky, přípravné práce, napojení, výměny a pod.</t>
  </si>
  <si>
    <t>54549758</t>
  </si>
  <si>
    <t>6.06</t>
  </si>
  <si>
    <t xml:space="preserve">Projektové práce - dokumentace skutečného provedení konzultace, autorské dozory apod. </t>
  </si>
  <si>
    <t>-1293473790</t>
  </si>
  <si>
    <t>6.07</t>
  </si>
  <si>
    <t>Hodinová mzda pro nepředvídané práce, stavbou způsobené změny, které nemohou být v jednotkových cenách vyúčtovány. Práce budou uznány jen tehdy, budou-li prokázány dokladem</t>
  </si>
  <si>
    <t>HZS</t>
  </si>
  <si>
    <t>-245666069</t>
  </si>
  <si>
    <t>D.1.2.4 - Elektroinstalace</t>
  </si>
  <si>
    <t>Soupis:</t>
  </si>
  <si>
    <t>D.1.2.4.741 - Silnoproud</t>
  </si>
  <si>
    <t>741.1 - Rozvaděče</t>
  </si>
  <si>
    <t>741.2 - Kabely</t>
  </si>
  <si>
    <t>741.3 - Instalační materiál</t>
  </si>
  <si>
    <t xml:space="preserve">741.4 - Ostatní </t>
  </si>
  <si>
    <t>741.1</t>
  </si>
  <si>
    <t>Rozvaděče</t>
  </si>
  <si>
    <t>741.1.01</t>
  </si>
  <si>
    <t>Rozvaděč R1, oceloplechová zapuštěná rozvodnice, vč. výzbroje, jistících a ovládací prvků, přepěťové ochrany, propojovacího kabelového vedení, dle výkresové části</t>
  </si>
  <si>
    <t>741.1.02</t>
  </si>
  <si>
    <t>Doplnění rozvaděče RH o jistění nového podružného rozvaděče, jistič 50A/3/B, ukončení kabelového vedení typu CYKY-J 4x16 + H07V-U 16, průchodky, koncovky.</t>
  </si>
  <si>
    <t>741.2</t>
  </si>
  <si>
    <t>Kabely</t>
  </si>
  <si>
    <t>741.2.01</t>
  </si>
  <si>
    <t>CYKY-J 4x16</t>
  </si>
  <si>
    <t>741.2.02</t>
  </si>
  <si>
    <t>CYKY-J 5x2,5</t>
  </si>
  <si>
    <t>741.2.03</t>
  </si>
  <si>
    <t>CYKY-J 3x2,5</t>
  </si>
  <si>
    <t>741.2.04</t>
  </si>
  <si>
    <t>CYKY-J 3x1,5</t>
  </si>
  <si>
    <t>741.2.05</t>
  </si>
  <si>
    <t>CYKY-O 3x1,5</t>
  </si>
  <si>
    <t>741.2.06</t>
  </si>
  <si>
    <t>H07V-K 16 (zelenožlutý)</t>
  </si>
  <si>
    <t>741.2.07</t>
  </si>
  <si>
    <t>H07V-U 6 (zelenožlutý)</t>
  </si>
  <si>
    <t>741.3</t>
  </si>
  <si>
    <t>Instalační materiál</t>
  </si>
  <si>
    <t>741.3.01</t>
  </si>
  <si>
    <t>„S1“ závěsné liniové LED svítidlo, šedá barva, hliníkový profil, plastový čirý mikroprizmatický difuzor, závěsná lanka, 1485x100mm, 42W, 5600 lm, Ra 80, 4000K – včetně montážního a upevňovacího materiálu</t>
  </si>
  <si>
    <t>741.3.02</t>
  </si>
  <si>
    <t>„S2“ závěsné kruhové LED svítidlo, šedá barva, lakovaný ocelový plech, opálový plastový difuzor, 28W, 3300 lm, Ra 80, 4000K – včetně montážního a upevňovacího materiálu</t>
  </si>
  <si>
    <t>741.3.03</t>
  </si>
  <si>
    <t>„L.2400“ LED pásek v přisazeném nástěnném profilu s přímou a nepřímou složkou svícení, barva šedá, opálový plastový difuzor, 34,6W, 2016 lm, Ra 80, 4000k (Napájecí zdroj 230 VAC, výstup 24 VDC, IP 20, 60W, jednostranné) – včetně montážního a upevňovacího materiálu</t>
  </si>
  <si>
    <t>741.3.04</t>
  </si>
  <si>
    <t>„L.600*2“ LED pásek v přisazeném nástěnném profilu s přímou a nepřímou složkou svícení,spodní hrana 2,1m nad podlahou, barva šedá, opálový plastový difuzor, 51,8W, 2016 lm, Ra 80, 4000k (Napájecí zdroj 230 VAC, výstup 24 VDC, IP 20, 60W) – včetně montážního a upevňovacího materiálu</t>
  </si>
  <si>
    <t>741.3.05</t>
  </si>
  <si>
    <t>„NS“ Nouzové svítidlo směrové šipky zavěšené, bílá barva, čirý plastový difuzor + bezp. značka, 337x187mm, 1,0W, 80lm, 6000K, IP20 – včetně montážního a upevňovacího materiálu</t>
  </si>
  <si>
    <t>741.3.06</t>
  </si>
  <si>
    <t>„NO“ Nouzové svítidlo orientační přisazené, bílá barva, čirá plastová čočka, 132x132mm, 2,3W, 117lm, 6000K, IP20 – včetně montážního a upevňovacího materiálu</t>
  </si>
  <si>
    <t>741.3.07</t>
  </si>
  <si>
    <t>Krabice KU 68/2 – 1901 přístrojová</t>
  </si>
  <si>
    <t>741.3.08</t>
  </si>
  <si>
    <t>Krabice robočovací, na povrch, se šroubovacím víkem, vč. upevňovacího materiálu, svorky wago</t>
  </si>
  <si>
    <t>741.3.09</t>
  </si>
  <si>
    <t>Zásuvková podlahová krabice, plastová, 8 modulů, výbava: 2x jednozásuvka 230V/16A, 2x datová zásuvka RJ45</t>
  </si>
  <si>
    <t>741.3.10</t>
  </si>
  <si>
    <t>Zásuvka jednonásobná jednofázová s ochranným kolíkem v provedení pod omítku, 16A/230V, plastové provedení, komplet</t>
  </si>
  <si>
    <t>741.3.11</t>
  </si>
  <si>
    <t>Spínač jednopólový v provedení pod omítku, 10A/230V, plastové provedení, zapojení 1, komplet</t>
  </si>
  <si>
    <t>741.3.12</t>
  </si>
  <si>
    <t>Spínač sériový v provedení pod omítku, 10A/230V, plastové provedení, zapojení 5, komplet</t>
  </si>
  <si>
    <t>741.3.13</t>
  </si>
  <si>
    <t>Tlačítko, 230V, 10A, v provedení pod omítku, 10A/230V, plastové provedení, 0-1, komplet</t>
  </si>
  <si>
    <t>741.3.14</t>
  </si>
  <si>
    <t>Elektrozámek 24V, nutná koordinace s dodavatelem dveří</t>
  </si>
  <si>
    <t>741.3.15</t>
  </si>
  <si>
    <t>Elektroinstalační kanál, žárově zinkovaný, drátěný 50x50mm (vč. připevňovacích, prodlužovacích a ukončovacích prvků)</t>
  </si>
  <si>
    <t>741.3.16</t>
  </si>
  <si>
    <t>Elektroinstalační kanál, žárově zinkovaný, drátěný 100x50mm (vč. připevňovacích, prodlužovacích a ukončovacích prvků)</t>
  </si>
  <si>
    <t>741.3.17</t>
  </si>
  <si>
    <t>Elektroinstalační kanál, žárově zinkovaný, drátěný 250x50mm (vč. připevňovacích, prodlužovacích a ukončovacích prvků)</t>
  </si>
  <si>
    <t>741.3.18</t>
  </si>
  <si>
    <t>Elektroinstalační kanál, žárově zinkovaný, drátěný 300x50mm (vč. připevňovacích, prodlužovacích a ukončovacích prvků)</t>
  </si>
  <si>
    <t>741.3.19</t>
  </si>
  <si>
    <t>Parapetní kanál PK 100×50 D, dvoukomorový, se stínící přepážkou, včetně víka a příslušenství, komplet</t>
  </si>
  <si>
    <t>741.3.20</t>
  </si>
  <si>
    <t>Trubka pevná pr. 25 mm (vč. příchytek)</t>
  </si>
  <si>
    <t>741.3.21</t>
  </si>
  <si>
    <t>Chránička korugovaná pr. 63mm</t>
  </si>
  <si>
    <t>741.3.22</t>
  </si>
  <si>
    <t>Chránička korugovaná pr. 40mm</t>
  </si>
  <si>
    <t>741.3.23</t>
  </si>
  <si>
    <t>LPE 2323 s protahovacím drátem</t>
  </si>
  <si>
    <t>741.3.24</t>
  </si>
  <si>
    <t>Ukončení kabelového vedení CYKY-J 5x2,5 + H07V-U 6 (venkovní chladící jednotka 3,6kW)</t>
  </si>
  <si>
    <t>741.3.25</t>
  </si>
  <si>
    <t>Ukončení kabelového vedení CYKY-J 5x2,5 + H07V-U 6 (tepelná clona)</t>
  </si>
  <si>
    <t>741.3.26</t>
  </si>
  <si>
    <t>Ukončení kabelového vedení CYKY-J 3x2,5 + H07V-U 6 (posuvné dveře)</t>
  </si>
  <si>
    <t>741.3.27</t>
  </si>
  <si>
    <t>Ukončení kabelového vedení CYKY-J 3x2,5 + H07V-U 6 (VZT jednotka 0,75kW)</t>
  </si>
  <si>
    <t>741.3.28</t>
  </si>
  <si>
    <t>Ukončení kabelového vedení pro ovládání CYKY-J 3x2,5 (VZT DX KIT)</t>
  </si>
  <si>
    <t>741.4</t>
  </si>
  <si>
    <t xml:space="preserve">Ostatní </t>
  </si>
  <si>
    <t>741.4.01</t>
  </si>
  <si>
    <t>Dokumentace skutečného provedení</t>
  </si>
  <si>
    <t>741.4.02</t>
  </si>
  <si>
    <t>Dílenská dokumentace</t>
  </si>
  <si>
    <t>741.4.03</t>
  </si>
  <si>
    <t>Doprava a přesun materiálu</t>
  </si>
  <si>
    <t>741.4.04</t>
  </si>
  <si>
    <t>Stavební přípomoce - sekání drážek, sekání kapes, sádrování, prostupy skrz zdi, atd.</t>
  </si>
  <si>
    <t>741.4.05</t>
  </si>
  <si>
    <t>Protipožární prostupy vč. protipožárního utěsnění certifikovaným systémem</t>
  </si>
  <si>
    <t>741.4.06</t>
  </si>
  <si>
    <t>Demontáž stávající elektroinstalace</t>
  </si>
  <si>
    <t>741.4.07</t>
  </si>
  <si>
    <t>Revize</t>
  </si>
  <si>
    <t>741.4.08</t>
  </si>
  <si>
    <t>Měření intenzity osvětlení</t>
  </si>
  <si>
    <t>741.4.09</t>
  </si>
  <si>
    <t>Likvidace odpadu</t>
  </si>
  <si>
    <t>741.4.10</t>
  </si>
  <si>
    <t>Podružný materiál</t>
  </si>
  <si>
    <t>D.1.2.4.742 - Slaboproud</t>
  </si>
  <si>
    <t>742.1 - Rozvaděče</t>
  </si>
  <si>
    <t>742.2 - Kabely</t>
  </si>
  <si>
    <t>742.3 - Instalační materiál</t>
  </si>
  <si>
    <t>742.4 - Ostatní</t>
  </si>
  <si>
    <t>742.1</t>
  </si>
  <si>
    <t>742.1.01</t>
  </si>
  <si>
    <t>RACK, plechový, "19“, cca 650x600x600mm, 12U vč. ventilátoru, ventiláční jednotka s termostatem, celosklaněné dveře, kotvící materiál, ventilační jednotka</t>
  </si>
  <si>
    <t>742.1.02</t>
  </si>
  <si>
    <t>Switch, gigabitový, 16 protů, 1U</t>
  </si>
  <si>
    <t>742.1.03</t>
  </si>
  <si>
    <t>Patch panel 24 portu, 1U, 24x RJ45, cat. 6 vč. keystone</t>
  </si>
  <si>
    <t>742.1.04</t>
  </si>
  <si>
    <t>Napájecí panel, 1U, 8x230V, (vypínač, pojistka)</t>
  </si>
  <si>
    <t>742.1.05</t>
  </si>
  <si>
    <t>Vyvazovací panel plast 1U</t>
  </si>
  <si>
    <t>742.1.06</t>
  </si>
  <si>
    <t>19´ polička s perforací 1U hloubka 400mm</t>
  </si>
  <si>
    <t>742.1.07</t>
  </si>
  <si>
    <t>NVR, 4 kanálové, s rozpoznáváním obličeje, 4x PoE</t>
  </si>
  <si>
    <t>742.1.08</t>
  </si>
  <si>
    <t>UPS 1500VA/900W, 4min., 1/1t, line</t>
  </si>
  <si>
    <t>742.1.09</t>
  </si>
  <si>
    <t>HDD 4TB 24/7, 256 mb cache</t>
  </si>
  <si>
    <t>742.1.11</t>
  </si>
  <si>
    <t>Docházkový systém, nástěnný zobrazovací terminál s dotykovým displejem a čtečkou RFID, napojení na datovou síť, indetifikační čipy (20ks), konfiguraci uživatelů</t>
  </si>
  <si>
    <t>742.2</t>
  </si>
  <si>
    <t>742.2.01</t>
  </si>
  <si>
    <t>UTP cat. 6</t>
  </si>
  <si>
    <t>742.2.02</t>
  </si>
  <si>
    <t>J-Y(St)Y 2x2x0,8</t>
  </si>
  <si>
    <t>742.3</t>
  </si>
  <si>
    <t>742.3.01</t>
  </si>
  <si>
    <t>742.3.02</t>
  </si>
  <si>
    <t>Datová zásuvka RJ 45, v provedení pod omítku, cat.6, komplet, vč. keystone, plastové provedení</t>
  </si>
  <si>
    <t>742.3.03</t>
  </si>
  <si>
    <t>Kamera interiér, rozlišení 4MP, objektiv 2,8mm, napájení PoE, IR 30m, mikrofon, s montážní paticí pro kameru</t>
  </si>
  <si>
    <t>742.3.04</t>
  </si>
  <si>
    <t>Tísňové tlačítko s kontakty NO/NC, určeno pro připojení k bezpečnostnímu systému (EZS) s přenosem poplachu na Městskou policii, včetně ochranného krytu, instalační krabice, upevňovacího materiálu</t>
  </si>
  <si>
    <t>742.3.05</t>
  </si>
  <si>
    <t>Sběrnicový PIR detektor, v provedení na omítku, úhel detekce 110°, dosah min. 12m, plastové provedení</t>
  </si>
  <si>
    <t>742.3.06</t>
  </si>
  <si>
    <t>Sběrnicový duální detektor, PIR + MW, v provedení na omítku, úhel detekce 110°, dosah min. 12m, plastové provedení</t>
  </si>
  <si>
    <t>742.3.08</t>
  </si>
  <si>
    <t>Sběrnicová siréna vnitřní, 12V (DC), 85-110 dB, plastové provedení, na omítku, tamper</t>
  </si>
  <si>
    <t>742.3.09</t>
  </si>
  <si>
    <t>Posilovací zdroj pro (EZS), 12V/3A + baterie 7Ah</t>
  </si>
  <si>
    <t>742.3.10</t>
  </si>
  <si>
    <t>LPE 2332 s protahovacím drátem</t>
  </si>
  <si>
    <t>742.3.11</t>
  </si>
  <si>
    <t>742.3.12</t>
  </si>
  <si>
    <t>742.3.13</t>
  </si>
  <si>
    <t>742.4</t>
  </si>
  <si>
    <t>Ostatní</t>
  </si>
  <si>
    <t>742.4.01</t>
  </si>
  <si>
    <t>742.4.02</t>
  </si>
  <si>
    <t>742.4.03</t>
  </si>
  <si>
    <t>742.4.04</t>
  </si>
  <si>
    <t>742.4.05</t>
  </si>
  <si>
    <t>742.4.06</t>
  </si>
  <si>
    <t>Proměření metalické kabeláže</t>
  </si>
  <si>
    <t>742.4.07</t>
  </si>
  <si>
    <t>Zprovoznění systému, instalace aplikace, nastavení rekordéru, proškolení obsluhy</t>
  </si>
  <si>
    <t>742.4.08</t>
  </si>
  <si>
    <t>Kamerová zkouška</t>
  </si>
  <si>
    <t>742.4.09</t>
  </si>
  <si>
    <t>742.4.10</t>
  </si>
  <si>
    <t>D.1.2.8 - Měření a regulace</t>
  </si>
  <si>
    <t>D1 - Regulace a přístroje pro VZT zař.č.1.001-KANCELÁŘE SOC. ZPRÁVA</t>
  </si>
  <si>
    <t>D2 - Kabely, nosné prvky, montáže pro VZT zař.č.1</t>
  </si>
  <si>
    <t xml:space="preserve">D3 - Stávající systém řízení vytápění ROZVADĚČ MaR1                       -doplnění</t>
  </si>
  <si>
    <t xml:space="preserve">D4 - Stávající systém datové integrace autonomních VZT ROZVADĚČ RA-VZ  -doplnění</t>
  </si>
  <si>
    <t>D5 - Vizualizace</t>
  </si>
  <si>
    <t>D6 - Doprava, Projekční práce</t>
  </si>
  <si>
    <t>Regulace a přístroje pro VZT zař.č.1.001-KANCELÁŘE SOC. ZPRÁVA</t>
  </si>
  <si>
    <t>M36/43-0021/S</t>
  </si>
  <si>
    <t>osazení a připojení elektrického servopohonu pákového pol. z dodávky VZT</t>
  </si>
  <si>
    <t>M36/41-0001/S</t>
  </si>
  <si>
    <t>osazení a připojení snímače teploty do VZT potrubí z dodávky VZT</t>
  </si>
  <si>
    <t>M36/41-0001/S.1</t>
  </si>
  <si>
    <t>osazení a připojení příložného snímače teploty topné vody z dodávky VZT</t>
  </si>
  <si>
    <t>M36-88-4321/S</t>
  </si>
  <si>
    <t>osazení a připojení přístroje pro detekci CO2 v potrubí z dodávky VZT</t>
  </si>
  <si>
    <t>M36-88-4321/S.1</t>
  </si>
  <si>
    <t>osazení a připojení přístroje pro detekci kouře v potrubí z dodávky VZT</t>
  </si>
  <si>
    <t>M36/41-0001/S.2</t>
  </si>
  <si>
    <t>osazení a připojení snímačů pro DXkit</t>
  </si>
  <si>
    <t>M36-42-0091/S</t>
  </si>
  <si>
    <t>připojení a osazení ovládací jednotky pro Dxkit</t>
  </si>
  <si>
    <t>CHK 1.4</t>
  </si>
  <si>
    <t>Nastavení a seřízení DXkitu pro ovládání chlazení pro VZT</t>
  </si>
  <si>
    <t>Kabely, nosné prvky, montáže pro VZT zař.č.1</t>
  </si>
  <si>
    <t>2.1</t>
  </si>
  <si>
    <t>Vodič CY 6mm - pospojení</t>
  </si>
  <si>
    <t>2.2</t>
  </si>
  <si>
    <t>Kabel komunikační, UTP kat.5e</t>
  </si>
  <si>
    <t>2.3</t>
  </si>
  <si>
    <t>Kabel ovládací stíněný, PVC, 2kV 2x1-O</t>
  </si>
  <si>
    <t>2.4</t>
  </si>
  <si>
    <t>Kabel ovládací stíněný, PVC, 2kV 4x1-O</t>
  </si>
  <si>
    <t>2.5</t>
  </si>
  <si>
    <t>Kabel ovládací stíněný, PVC, 2kV 7x1-O</t>
  </si>
  <si>
    <t>2.6</t>
  </si>
  <si>
    <t>Kabel silový, PVC, 4kV 2x1.5 -O</t>
  </si>
  <si>
    <t>2.7</t>
  </si>
  <si>
    <t>Kabel silový, PVC, 4kV 3x 1.5 -J</t>
  </si>
  <si>
    <t>2.8</t>
  </si>
  <si>
    <t>Kabel silový, PVC, 4kV 4x 1.5 -J</t>
  </si>
  <si>
    <t>2.9</t>
  </si>
  <si>
    <t>Kabel silový, PVC, 4kV 5x 1.5 -J</t>
  </si>
  <si>
    <t>2.10</t>
  </si>
  <si>
    <t>Montážní a instalační materiál, trubky, chráničky ..</t>
  </si>
  <si>
    <t>2.11</t>
  </si>
  <si>
    <t>Drobný montážní a spojovací materiál</t>
  </si>
  <si>
    <t>2.12</t>
  </si>
  <si>
    <t>Vrtání prostupu mezi stěnami do DN20</t>
  </si>
  <si>
    <t>2.13</t>
  </si>
  <si>
    <t>Protipožární tmel 310ml s požární odolností 45min vč. montáže</t>
  </si>
  <si>
    <t>2.14</t>
  </si>
  <si>
    <t>Montážní práce MaR (uložení kabelů, prozvonění, připojení na svorkovnice..)</t>
  </si>
  <si>
    <t>2.15</t>
  </si>
  <si>
    <t>komplexní zkoušky seřízení</t>
  </si>
  <si>
    <t>2.16</t>
  </si>
  <si>
    <t>revize</t>
  </si>
  <si>
    <t xml:space="preserve">Stávající systém řízení vytápění ROZVADĚČ MaR1                       -doplnění</t>
  </si>
  <si>
    <t>CPU</t>
  </si>
  <si>
    <t>Přeprogramování stávajícího regulátoru-přidání spouštění od požadavku na teplo po komunikaci Modbus IP od nové VZT 1.001 pro soc. správu</t>
  </si>
  <si>
    <t xml:space="preserve">Stávající systém datové integrace autonomních VZT ROZVADĚČ RA-VZ  -doplnění</t>
  </si>
  <si>
    <t>CPU.1</t>
  </si>
  <si>
    <t>Přeprogramování stávajícího regulátoru-datová integrace po komunikaci Modbus IP od nové VZT 1.001 pro soc. správu -ČASOVÝ PROGRAM, VÝST. TEPLOTY, CHOD/POR</t>
  </si>
  <si>
    <t>Vizualizace</t>
  </si>
  <si>
    <t>Webserver UTVZT</t>
  </si>
  <si>
    <t>Doprogramování pro místní a dálkovou vizualizaci -centrální webserver VZT a vytápění.</t>
  </si>
  <si>
    <t>dat.bod</t>
  </si>
  <si>
    <t>5.1</t>
  </si>
  <si>
    <t>komplexní zkoušky seřízení, zaškolení obsluhy</t>
  </si>
  <si>
    <t>Doprava, Projekční práce</t>
  </si>
  <si>
    <t>6.1</t>
  </si>
  <si>
    <t>Doprava na stavbu, koordinace, inženýring</t>
  </si>
  <si>
    <t>6.2</t>
  </si>
  <si>
    <t>Vypracování dílenské dokumentace dle dodavatele</t>
  </si>
  <si>
    <t>6.3</t>
  </si>
  <si>
    <t>Vypracování dokumentace skutečného stavu</t>
  </si>
  <si>
    <t>VRN - Vedlejší rozpočtové náklady a náklady spojené s umístěním stavby</t>
  </si>
  <si>
    <t>VRN - Vedlejší rozpočtové náklady</t>
  </si>
  <si>
    <t xml:space="preserve">    VRN1 - Průzkumné, zeměměřičské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</si>
  <si>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</si>
  <si>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</si>
  <si>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</si>
  <si>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</si>
  <si>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</si>
  <si>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Vedlejší rozpočtové náklady</t>
  </si>
  <si>
    <t>VRN1</t>
  </si>
  <si>
    <t>Průzkumné, zeměměřičské a projektové práce</t>
  </si>
  <si>
    <t>013254000.R</t>
  </si>
  <si>
    <t>Dokumentace skutečného provedení stavby</t>
  </si>
  <si>
    <t>1024</t>
  </si>
  <si>
    <t>1803920822</t>
  </si>
  <si>
    <t>013294000.R</t>
  </si>
  <si>
    <t>Ostatní dokumentace stavby - dílenská dokumentace</t>
  </si>
  <si>
    <t>-1358219348</t>
  </si>
  <si>
    <t>VRN2</t>
  </si>
  <si>
    <t>Příprava staveniště</t>
  </si>
  <si>
    <t>020001000.R</t>
  </si>
  <si>
    <t>Příprava staveniště - zajištění ochrany stavebních konstrukcí před poškozením a protiprašná opatření mimo dotčených prostor</t>
  </si>
  <si>
    <t>-1076813062</t>
  </si>
  <si>
    <t>VRN3</t>
  </si>
  <si>
    <t>Zařízení staveniště</t>
  </si>
  <si>
    <t>030001000.R</t>
  </si>
  <si>
    <t>Zařízení staveniště, zabezpečení, měření a úhrada spotřeby energií, průběžný úklid, dopravní opatření</t>
  </si>
  <si>
    <t>-503926587</t>
  </si>
  <si>
    <t>VRN4</t>
  </si>
  <si>
    <t>Inženýrská činnost</t>
  </si>
  <si>
    <t>045203000.R</t>
  </si>
  <si>
    <t>Kompletační činnost</t>
  </si>
  <si>
    <t>1166232100</t>
  </si>
  <si>
    <t>045303000.R</t>
  </si>
  <si>
    <t>Koordinační činnost</t>
  </si>
  <si>
    <t>-988111354</t>
  </si>
  <si>
    <t>VRN7</t>
  </si>
  <si>
    <t>Provozní vlivy</t>
  </si>
  <si>
    <t>071002000.R</t>
  </si>
  <si>
    <t>Provoz investora, třetích osob, příp. zábory, zajištění bezpečnosti</t>
  </si>
  <si>
    <t>-1530788367</t>
  </si>
  <si>
    <t>VRN9</t>
  </si>
  <si>
    <t>Ostatní náklady</t>
  </si>
  <si>
    <t>094002000.R</t>
  </si>
  <si>
    <t>Vzorkování výrobků, materiálů, povrchových úprav</t>
  </si>
  <si>
    <t>-1219704367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</si>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</sst>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7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0" xfId="0" applyNumberFormat="1" applyFont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styles" Target="styles.xml" /><Relationship Id="rId12" Type="http://schemas.openxmlformats.org/officeDocument/2006/relationships/theme" Target="theme/theme1.xml" /><Relationship Id="rId13" Type="http://schemas.openxmlformats.org/officeDocument/2006/relationships/calcChain" Target="calcChain.xml" /><Relationship Id="rId14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317142422" TargetMode="External" /><Relationship Id="rId2" Type="http://schemas.openxmlformats.org/officeDocument/2006/relationships/hyperlink" Target="https://podminky.urs.cz/item/CS_URS_2025_02/317142444" TargetMode="External" /><Relationship Id="rId3" Type="http://schemas.openxmlformats.org/officeDocument/2006/relationships/hyperlink" Target="https://podminky.urs.cz/item/CS_URS_2025_02/317143451" TargetMode="External" /><Relationship Id="rId4" Type="http://schemas.openxmlformats.org/officeDocument/2006/relationships/hyperlink" Target="https://podminky.urs.cz/item/CS_URS_2025_02/317944323" TargetMode="External" /><Relationship Id="rId5" Type="http://schemas.openxmlformats.org/officeDocument/2006/relationships/hyperlink" Target="https://podminky.urs.cz/item/CS_URS_2025_02/342272225" TargetMode="External" /><Relationship Id="rId6" Type="http://schemas.openxmlformats.org/officeDocument/2006/relationships/hyperlink" Target="https://podminky.urs.cz/item/CS_URS_2025_02/342272245" TargetMode="External" /><Relationship Id="rId7" Type="http://schemas.openxmlformats.org/officeDocument/2006/relationships/hyperlink" Target="https://podminky.urs.cz/item/CS_URS_2025_02/342291131" TargetMode="External" /><Relationship Id="rId8" Type="http://schemas.openxmlformats.org/officeDocument/2006/relationships/hyperlink" Target="https://podminky.urs.cz/item/CS_URS_2025_02/346244381" TargetMode="External" /><Relationship Id="rId9" Type="http://schemas.openxmlformats.org/officeDocument/2006/relationships/hyperlink" Target="https://podminky.urs.cz/item/CS_URS_2025_02/411140001.R" TargetMode="External" /><Relationship Id="rId10" Type="http://schemas.openxmlformats.org/officeDocument/2006/relationships/hyperlink" Target="https://podminky.urs.cz/item/CS_URS_2025_02/413232211" TargetMode="External" /><Relationship Id="rId11" Type="http://schemas.openxmlformats.org/officeDocument/2006/relationships/hyperlink" Target="https://podminky.urs.cz/item/CS_URS_2025_02/611325423" TargetMode="External" /><Relationship Id="rId12" Type="http://schemas.openxmlformats.org/officeDocument/2006/relationships/hyperlink" Target="https://podminky.urs.cz/item/CS_URS_2025_02/612135001" TargetMode="External" /><Relationship Id="rId13" Type="http://schemas.openxmlformats.org/officeDocument/2006/relationships/hyperlink" Target="https://podminky.urs.cz/item/CS_URS_2025_02/612321111" TargetMode="External" /><Relationship Id="rId14" Type="http://schemas.openxmlformats.org/officeDocument/2006/relationships/hyperlink" Target="https://podminky.urs.cz/item/CS_URS_2025_02/612321141" TargetMode="External" /><Relationship Id="rId15" Type="http://schemas.openxmlformats.org/officeDocument/2006/relationships/hyperlink" Target="https://podminky.urs.cz/item/CS_URS_2025_02/612325423" TargetMode="External" /><Relationship Id="rId16" Type="http://schemas.openxmlformats.org/officeDocument/2006/relationships/hyperlink" Target="https://podminky.urs.cz/item/CS_URS_2025_02/619996147" TargetMode="External" /><Relationship Id="rId17" Type="http://schemas.openxmlformats.org/officeDocument/2006/relationships/hyperlink" Target="https://podminky.urs.cz/item/CS_URS_2025_02/622215154" TargetMode="External" /><Relationship Id="rId18" Type="http://schemas.openxmlformats.org/officeDocument/2006/relationships/hyperlink" Target="https://podminky.urs.cz/item/CS_URS_2025_02/632451494" TargetMode="External" /><Relationship Id="rId19" Type="http://schemas.openxmlformats.org/officeDocument/2006/relationships/hyperlink" Target="https://podminky.urs.cz/item/CS_URS_2025_02/642942611" TargetMode="External" /><Relationship Id="rId20" Type="http://schemas.openxmlformats.org/officeDocument/2006/relationships/hyperlink" Target="https://podminky.urs.cz/item/CS_URS_2025_02/949101111" TargetMode="External" /><Relationship Id="rId21" Type="http://schemas.openxmlformats.org/officeDocument/2006/relationships/hyperlink" Target="https://podminky.urs.cz/item/CS_URS_2025_02/952901111" TargetMode="External" /><Relationship Id="rId22" Type="http://schemas.openxmlformats.org/officeDocument/2006/relationships/hyperlink" Target="https://podminky.urs.cz/item/CS_URS_2025_02/953943211" TargetMode="External" /><Relationship Id="rId23" Type="http://schemas.openxmlformats.org/officeDocument/2006/relationships/hyperlink" Target="https://podminky.urs.cz/item/CS_URS_2025_02/962031142" TargetMode="External" /><Relationship Id="rId24" Type="http://schemas.openxmlformats.org/officeDocument/2006/relationships/hyperlink" Target="https://podminky.urs.cz/item/CS_URS_2025_02/962031143" TargetMode="External" /><Relationship Id="rId25" Type="http://schemas.openxmlformats.org/officeDocument/2006/relationships/hyperlink" Target="https://podminky.urs.cz/item/CS_URS_2025_02/965081213" TargetMode="External" /><Relationship Id="rId26" Type="http://schemas.openxmlformats.org/officeDocument/2006/relationships/hyperlink" Target="https://podminky.urs.cz/item/CS_URS_2025_02/966081121" TargetMode="External" /><Relationship Id="rId27" Type="http://schemas.openxmlformats.org/officeDocument/2006/relationships/hyperlink" Target="https://podminky.urs.cz/item/CS_URS_2025_02/968072455" TargetMode="External" /><Relationship Id="rId28" Type="http://schemas.openxmlformats.org/officeDocument/2006/relationships/hyperlink" Target="https://podminky.urs.cz/item/CS_URS_2025_02/971033331" TargetMode="External" /><Relationship Id="rId29" Type="http://schemas.openxmlformats.org/officeDocument/2006/relationships/hyperlink" Target="https://podminky.urs.cz/item/CS_URS_2025_02/971033441" TargetMode="External" /><Relationship Id="rId30" Type="http://schemas.openxmlformats.org/officeDocument/2006/relationships/hyperlink" Target="https://podminky.urs.cz/item/CS_URS_2025_02/971033541" TargetMode="External" /><Relationship Id="rId31" Type="http://schemas.openxmlformats.org/officeDocument/2006/relationships/hyperlink" Target="https://podminky.urs.cz/item/CS_URS_2025_02/971033561" TargetMode="External" /><Relationship Id="rId32" Type="http://schemas.openxmlformats.org/officeDocument/2006/relationships/hyperlink" Target="https://podminky.urs.cz/item/CS_URS_2025_02/971033641" TargetMode="External" /><Relationship Id="rId33" Type="http://schemas.openxmlformats.org/officeDocument/2006/relationships/hyperlink" Target="https://podminky.urs.cz/item/CS_URS_2025_02/974031664" TargetMode="External" /><Relationship Id="rId34" Type="http://schemas.openxmlformats.org/officeDocument/2006/relationships/hyperlink" Target="https://podminky.urs.cz/item/CS_URS_2025_02/978059541" TargetMode="External" /><Relationship Id="rId35" Type="http://schemas.openxmlformats.org/officeDocument/2006/relationships/hyperlink" Target="https://podminky.urs.cz/item/CS_URS_2025_02/997013211" TargetMode="External" /><Relationship Id="rId36" Type="http://schemas.openxmlformats.org/officeDocument/2006/relationships/hyperlink" Target="https://podminky.urs.cz/item/CS_URS_2025_02/997013511" TargetMode="External" /><Relationship Id="rId37" Type="http://schemas.openxmlformats.org/officeDocument/2006/relationships/hyperlink" Target="https://podminky.urs.cz/item/CS_URS_2025_02/997013869" TargetMode="External" /><Relationship Id="rId38" Type="http://schemas.openxmlformats.org/officeDocument/2006/relationships/hyperlink" Target="https://podminky.urs.cz/item/CS_URS_2025_02/997013871" TargetMode="External" /><Relationship Id="rId39" Type="http://schemas.openxmlformats.org/officeDocument/2006/relationships/hyperlink" Target="https://podminky.urs.cz/item/CS_URS_2025_02/998018001" TargetMode="External" /><Relationship Id="rId40" Type="http://schemas.openxmlformats.org/officeDocument/2006/relationships/hyperlink" Target="https://podminky.urs.cz/item/CS_URS_2025_02/725291654" TargetMode="External" /><Relationship Id="rId41" Type="http://schemas.openxmlformats.org/officeDocument/2006/relationships/hyperlink" Target="https://podminky.urs.cz/item/CS_URS_2025_02/725291664" TargetMode="External" /><Relationship Id="rId42" Type="http://schemas.openxmlformats.org/officeDocument/2006/relationships/hyperlink" Target="https://podminky.urs.cz/item/CS_URS_2025_02/725291666" TargetMode="External" /><Relationship Id="rId43" Type="http://schemas.openxmlformats.org/officeDocument/2006/relationships/hyperlink" Target="https://podminky.urs.cz/item/CS_URS_2025_02/763111811" TargetMode="External" /><Relationship Id="rId44" Type="http://schemas.openxmlformats.org/officeDocument/2006/relationships/hyperlink" Target="https://podminky.urs.cz/item/CS_URS_2025_02/763131412" TargetMode="External" /><Relationship Id="rId45" Type="http://schemas.openxmlformats.org/officeDocument/2006/relationships/hyperlink" Target="https://podminky.urs.cz/item/CS_URS_2025_02/763131714" TargetMode="External" /><Relationship Id="rId46" Type="http://schemas.openxmlformats.org/officeDocument/2006/relationships/hyperlink" Target="https://podminky.urs.cz/item/CS_URS_2025_02/763131751" TargetMode="External" /><Relationship Id="rId47" Type="http://schemas.openxmlformats.org/officeDocument/2006/relationships/hyperlink" Target="https://podminky.urs.cz/item/CS_URS_2025_02/763131771" TargetMode="External" /><Relationship Id="rId48" Type="http://schemas.openxmlformats.org/officeDocument/2006/relationships/hyperlink" Target="https://podminky.urs.cz/item/CS_URS_2025_02/763131821" TargetMode="External" /><Relationship Id="rId49" Type="http://schemas.openxmlformats.org/officeDocument/2006/relationships/hyperlink" Target="https://podminky.urs.cz/item/CS_URS_2025_02/763135811" TargetMode="External" /><Relationship Id="rId50" Type="http://schemas.openxmlformats.org/officeDocument/2006/relationships/hyperlink" Target="https://podminky.urs.cz/item/CS_URS_2025_02/76341111.R-V.05" TargetMode="External" /><Relationship Id="rId51" Type="http://schemas.openxmlformats.org/officeDocument/2006/relationships/hyperlink" Target="https://podminky.urs.cz/item/CS_URS_2025_02/998763331" TargetMode="External" /><Relationship Id="rId52" Type="http://schemas.openxmlformats.org/officeDocument/2006/relationships/hyperlink" Target="https://podminky.urs.cz/item/CS_URS_2025_02/766691914" TargetMode="External" /><Relationship Id="rId53" Type="http://schemas.openxmlformats.org/officeDocument/2006/relationships/hyperlink" Target="https://podminky.urs.cz/item/CS_URS_2025_02/771121026" TargetMode="External" /><Relationship Id="rId54" Type="http://schemas.openxmlformats.org/officeDocument/2006/relationships/hyperlink" Target="https://podminky.urs.cz/item/CS_URS_2025_02/776111116" TargetMode="External" /><Relationship Id="rId55" Type="http://schemas.openxmlformats.org/officeDocument/2006/relationships/hyperlink" Target="https://podminky.urs.cz/item/CS_URS_2025_02/776111117" TargetMode="External" /><Relationship Id="rId56" Type="http://schemas.openxmlformats.org/officeDocument/2006/relationships/hyperlink" Target="https://podminky.urs.cz/item/CS_URS_2025_02/776111311" TargetMode="External" /><Relationship Id="rId57" Type="http://schemas.openxmlformats.org/officeDocument/2006/relationships/hyperlink" Target="https://podminky.urs.cz/item/CS_URS_2025_02/776121112" TargetMode="External" /><Relationship Id="rId58" Type="http://schemas.openxmlformats.org/officeDocument/2006/relationships/hyperlink" Target="https://podminky.urs.cz/item/CS_URS_2025_02/776141126" TargetMode="External" /><Relationship Id="rId59" Type="http://schemas.openxmlformats.org/officeDocument/2006/relationships/hyperlink" Target="https://podminky.urs.cz/item/CS_URS_2025_02/776241111" TargetMode="External" /><Relationship Id="rId60" Type="http://schemas.openxmlformats.org/officeDocument/2006/relationships/hyperlink" Target="https://podminky.urs.cz/item/CS_URS_2025_02/776411111" TargetMode="External" /><Relationship Id="rId61" Type="http://schemas.openxmlformats.org/officeDocument/2006/relationships/hyperlink" Target="https://podminky.urs.cz/item/CS_URS_2025_02/998776121" TargetMode="External" /><Relationship Id="rId62" Type="http://schemas.openxmlformats.org/officeDocument/2006/relationships/hyperlink" Target="https://podminky.urs.cz/item/CS_URS_2025_02/777111111" TargetMode="External" /><Relationship Id="rId63" Type="http://schemas.openxmlformats.org/officeDocument/2006/relationships/hyperlink" Target="https://podminky.urs.cz/item/CS_URS_2025_02/777111123" TargetMode="External" /><Relationship Id="rId64" Type="http://schemas.openxmlformats.org/officeDocument/2006/relationships/hyperlink" Target="https://podminky.urs.cz/item/CS_URS_2025_02/777121115" TargetMode="External" /><Relationship Id="rId65" Type="http://schemas.openxmlformats.org/officeDocument/2006/relationships/hyperlink" Target="https://podminky.urs.cz/item/CS_URS_2025_02/777121125" TargetMode="External" /><Relationship Id="rId66" Type="http://schemas.openxmlformats.org/officeDocument/2006/relationships/hyperlink" Target="https://podminky.urs.cz/item/CS_URS_2025_02/777131113" TargetMode="External" /><Relationship Id="rId67" Type="http://schemas.openxmlformats.org/officeDocument/2006/relationships/hyperlink" Target="https://podminky.urs.cz/item/CS_URS_2025_02/777521103" TargetMode="External" /><Relationship Id="rId68" Type="http://schemas.openxmlformats.org/officeDocument/2006/relationships/hyperlink" Target="https://podminky.urs.cz/item/CS_URS_2025_02/998777121" TargetMode="External" /><Relationship Id="rId69" Type="http://schemas.openxmlformats.org/officeDocument/2006/relationships/hyperlink" Target="https://podminky.urs.cz/item/CS_URS_2025_02/781121011" TargetMode="External" /><Relationship Id="rId70" Type="http://schemas.openxmlformats.org/officeDocument/2006/relationships/hyperlink" Target="https://podminky.urs.cz/item/CS_URS_2025_02/781131112" TargetMode="External" /><Relationship Id="rId71" Type="http://schemas.openxmlformats.org/officeDocument/2006/relationships/hyperlink" Target="https://podminky.urs.cz/item/CS_URS_2025_02/781151031" TargetMode="External" /><Relationship Id="rId72" Type="http://schemas.openxmlformats.org/officeDocument/2006/relationships/hyperlink" Target="https://podminky.urs.cz/item/CS_URS_2025_02/781472221" TargetMode="External" /><Relationship Id="rId73" Type="http://schemas.openxmlformats.org/officeDocument/2006/relationships/hyperlink" Target="https://podminky.urs.cz/item/CS_URS_2025_02/781491011" TargetMode="External" /><Relationship Id="rId74" Type="http://schemas.openxmlformats.org/officeDocument/2006/relationships/hyperlink" Target="https://podminky.urs.cz/item/CS_URS_2025_02/998781121" TargetMode="External" /><Relationship Id="rId75" Type="http://schemas.openxmlformats.org/officeDocument/2006/relationships/hyperlink" Target="https://podminky.urs.cz/item/CS_URS_2025_02/784121001" TargetMode="External" /><Relationship Id="rId76" Type="http://schemas.openxmlformats.org/officeDocument/2006/relationships/hyperlink" Target="https://podminky.urs.cz/item/CS_URS_2025_02/784121003" TargetMode="External" /><Relationship Id="rId77" Type="http://schemas.openxmlformats.org/officeDocument/2006/relationships/hyperlink" Target="https://podminky.urs.cz/item/CS_URS_2025_02/784171101" TargetMode="External" /><Relationship Id="rId78" Type="http://schemas.openxmlformats.org/officeDocument/2006/relationships/hyperlink" Target="https://podminky.urs.cz/item/CS_URS_2025_02/784171113" TargetMode="External" /><Relationship Id="rId79" Type="http://schemas.openxmlformats.org/officeDocument/2006/relationships/hyperlink" Target="https://podminky.urs.cz/item/CS_URS_2025_02/784181101" TargetMode="External" /><Relationship Id="rId80" Type="http://schemas.openxmlformats.org/officeDocument/2006/relationships/hyperlink" Target="https://podminky.urs.cz/item/CS_URS_2025_02/784181103" TargetMode="External" /><Relationship Id="rId81" Type="http://schemas.openxmlformats.org/officeDocument/2006/relationships/hyperlink" Target="https://podminky.urs.cz/item/CS_URS_2025_02/784211101" TargetMode="External" /><Relationship Id="rId82" Type="http://schemas.openxmlformats.org/officeDocument/2006/relationships/hyperlink" Target="https://podminky.urs.cz/item/CS_URS_2025_02/784211103" TargetMode="External" /><Relationship Id="rId83" Type="http://schemas.openxmlformats.org/officeDocument/2006/relationships/hyperlink" Target="https://podminky.urs.cz/item/CS_URS_2025_02/787911115" TargetMode="External" /><Relationship Id="rId84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21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22</v>
      </c>
      <c r="E8" s="24"/>
      <c r="F8" s="24"/>
      <c r="G8" s="24"/>
      <c r="H8" s="24"/>
      <c r="I8" s="24"/>
      <c r="J8" s="24"/>
      <c r="K8" s="29" t="s">
        <v>23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24</v>
      </c>
      <c r="AL8" s="24"/>
      <c r="AM8" s="24"/>
      <c r="AN8" s="35" t="s">
        <v>25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26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27</v>
      </c>
      <c r="AL10" s="24"/>
      <c r="AM10" s="24"/>
      <c r="AN10" s="29" t="s">
        <v>28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29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30</v>
      </c>
      <c r="AL11" s="24"/>
      <c r="AM11" s="24"/>
      <c r="AN11" s="29" t="s">
        <v>21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31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27</v>
      </c>
      <c r="AL13" s="24"/>
      <c r="AM13" s="24"/>
      <c r="AN13" s="36" t="s">
        <v>32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32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30</v>
      </c>
      <c r="AL14" s="24"/>
      <c r="AM14" s="24"/>
      <c r="AN14" s="36" t="s">
        <v>32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33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27</v>
      </c>
      <c r="AL16" s="24"/>
      <c r="AM16" s="24"/>
      <c r="AN16" s="29" t="s">
        <v>34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35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30</v>
      </c>
      <c r="AL17" s="24"/>
      <c r="AM17" s="24"/>
      <c r="AN17" s="29" t="s">
        <v>21</v>
      </c>
      <c r="AO17" s="24"/>
      <c r="AP17" s="24"/>
      <c r="AQ17" s="24"/>
      <c r="AR17" s="22"/>
      <c r="BE17" s="33"/>
      <c r="BS17" s="19" t="s">
        <v>36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37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27</v>
      </c>
      <c r="AL19" s="24"/>
      <c r="AM19" s="24"/>
      <c r="AN19" s="29" t="s">
        <v>38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39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30</v>
      </c>
      <c r="AL20" s="24"/>
      <c r="AM20" s="24"/>
      <c r="AN20" s="29" t="s">
        <v>21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40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143.25" customHeight="1">
      <c r="B23" s="23"/>
      <c r="C23" s="24"/>
      <c r="D23" s="24"/>
      <c r="E23" s="38" t="s">
        <v>41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42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43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44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45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46</v>
      </c>
      <c r="E29" s="49"/>
      <c r="F29" s="34" t="s">
        <v>47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48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49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50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51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52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53</v>
      </c>
      <c r="U35" s="56"/>
      <c r="V35" s="56"/>
      <c r="W35" s="56"/>
      <c r="X35" s="58" t="s">
        <v>54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55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202532_1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Umístění kanceláří a zázemí odboru sociální péče MML v 1.NP administrativního objektu URAN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22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 xml:space="preserve"> 1. máje 108, Liberec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24</v>
      </c>
      <c r="AJ47" s="42"/>
      <c r="AK47" s="42"/>
      <c r="AL47" s="42"/>
      <c r="AM47" s="74" t="str">
        <f>IF(AN8= "","",AN8)</f>
        <v>28. 2. 2026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25.65" customHeight="1">
      <c r="A49" s="40"/>
      <c r="B49" s="41"/>
      <c r="C49" s="34" t="s">
        <v>26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Statutární město Liberec, nám. Dr. E. Beneše 1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33</v>
      </c>
      <c r="AJ49" s="42"/>
      <c r="AK49" s="42"/>
      <c r="AL49" s="42"/>
      <c r="AM49" s="75" t="str">
        <f>IF(E17="","",E17)</f>
        <v>atelier re:architekti s.r.o., Melantrichova 463/15</v>
      </c>
      <c r="AN49" s="66"/>
      <c r="AO49" s="66"/>
      <c r="AP49" s="66"/>
      <c r="AQ49" s="42"/>
      <c r="AR49" s="46"/>
      <c r="AS49" s="76" t="s">
        <v>56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31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37</v>
      </c>
      <c r="AJ50" s="42"/>
      <c r="AK50" s="42"/>
      <c r="AL50" s="42"/>
      <c r="AM50" s="75" t="str">
        <f>IF(E20="","",E20)</f>
        <v>Propos Liberec s.r.o.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57</v>
      </c>
      <c r="D52" s="89"/>
      <c r="E52" s="89"/>
      <c r="F52" s="89"/>
      <c r="G52" s="89"/>
      <c r="H52" s="90"/>
      <c r="I52" s="91" t="s">
        <v>58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59</v>
      </c>
      <c r="AH52" s="89"/>
      <c r="AI52" s="89"/>
      <c r="AJ52" s="89"/>
      <c r="AK52" s="89"/>
      <c r="AL52" s="89"/>
      <c r="AM52" s="89"/>
      <c r="AN52" s="91" t="s">
        <v>60</v>
      </c>
      <c r="AO52" s="89"/>
      <c r="AP52" s="89"/>
      <c r="AQ52" s="93" t="s">
        <v>61</v>
      </c>
      <c r="AR52" s="46"/>
      <c r="AS52" s="94" t="s">
        <v>62</v>
      </c>
      <c r="AT52" s="95" t="s">
        <v>63</v>
      </c>
      <c r="AU52" s="95" t="s">
        <v>64</v>
      </c>
      <c r="AV52" s="95" t="s">
        <v>65</v>
      </c>
      <c r="AW52" s="95" t="s">
        <v>66</v>
      </c>
      <c r="AX52" s="95" t="s">
        <v>67</v>
      </c>
      <c r="AY52" s="95" t="s">
        <v>68</v>
      </c>
      <c r="AZ52" s="95" t="s">
        <v>69</v>
      </c>
      <c r="BA52" s="95" t="s">
        <v>70</v>
      </c>
      <c r="BB52" s="95" t="s">
        <v>71</v>
      </c>
      <c r="BC52" s="95" t="s">
        <v>72</v>
      </c>
      <c r="BD52" s="96" t="s">
        <v>73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74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ROUND(AG55+SUM(AG56:AG59)+AG62+AG63,2)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21</v>
      </c>
      <c r="AR54" s="106"/>
      <c r="AS54" s="107">
        <f>ROUND(AS55+SUM(AS56:AS59)+AS62+AS63,2)</f>
        <v>0</v>
      </c>
      <c r="AT54" s="108">
        <f>ROUND(SUM(AV54:AW54),2)</f>
        <v>0</v>
      </c>
      <c r="AU54" s="109">
        <f>ROUND(AU55+SUM(AU56:AU59)+AU62+AU63,5)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ROUND(AZ55+SUM(AZ56:AZ59)+AZ62+AZ63,2)</f>
        <v>0</v>
      </c>
      <c r="BA54" s="108">
        <f>ROUND(BA55+SUM(BA56:BA59)+BA62+BA63,2)</f>
        <v>0</v>
      </c>
      <c r="BB54" s="108">
        <f>ROUND(BB55+SUM(BB56:BB59)+BB62+BB63,2)</f>
        <v>0</v>
      </c>
      <c r="BC54" s="108">
        <f>ROUND(BC55+SUM(BC56:BC59)+BC62+BC63,2)</f>
        <v>0</v>
      </c>
      <c r="BD54" s="110">
        <f>ROUND(BD55+SUM(BD56:BD59)+BD62+BD63,2)</f>
        <v>0</v>
      </c>
      <c r="BE54" s="6"/>
      <c r="BS54" s="111" t="s">
        <v>75</v>
      </c>
      <c r="BT54" s="111" t="s">
        <v>76</v>
      </c>
      <c r="BU54" s="112" t="s">
        <v>77</v>
      </c>
      <c r="BV54" s="111" t="s">
        <v>78</v>
      </c>
      <c r="BW54" s="111" t="s">
        <v>5</v>
      </c>
      <c r="BX54" s="111" t="s">
        <v>79</v>
      </c>
      <c r="CL54" s="111" t="s">
        <v>19</v>
      </c>
    </row>
    <row r="55" s="7" customFormat="1" ht="16.5" customHeight="1">
      <c r="A55" s="113" t="s">
        <v>80</v>
      </c>
      <c r="B55" s="114"/>
      <c r="C55" s="115"/>
      <c r="D55" s="116" t="s">
        <v>81</v>
      </c>
      <c r="E55" s="116"/>
      <c r="F55" s="116"/>
      <c r="G55" s="116"/>
      <c r="H55" s="116"/>
      <c r="I55" s="117"/>
      <c r="J55" s="116" t="s">
        <v>82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'D.1.1 - Architektonicko s...'!J30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83</v>
      </c>
      <c r="AR55" s="120"/>
      <c r="AS55" s="121">
        <v>0</v>
      </c>
      <c r="AT55" s="122">
        <f>ROUND(SUM(AV55:AW55),2)</f>
        <v>0</v>
      </c>
      <c r="AU55" s="123">
        <f>'D.1.1 - Architektonicko s...'!P100</f>
        <v>0</v>
      </c>
      <c r="AV55" s="122">
        <f>'D.1.1 - Architektonicko s...'!J33</f>
        <v>0</v>
      </c>
      <c r="AW55" s="122">
        <f>'D.1.1 - Architektonicko s...'!J34</f>
        <v>0</v>
      </c>
      <c r="AX55" s="122">
        <f>'D.1.1 - Architektonicko s...'!J35</f>
        <v>0</v>
      </c>
      <c r="AY55" s="122">
        <f>'D.1.1 - Architektonicko s...'!J36</f>
        <v>0</v>
      </c>
      <c r="AZ55" s="122">
        <f>'D.1.1 - Architektonicko s...'!F33</f>
        <v>0</v>
      </c>
      <c r="BA55" s="122">
        <f>'D.1.1 - Architektonicko s...'!F34</f>
        <v>0</v>
      </c>
      <c r="BB55" s="122">
        <f>'D.1.1 - Architektonicko s...'!F35</f>
        <v>0</v>
      </c>
      <c r="BC55" s="122">
        <f>'D.1.1 - Architektonicko s...'!F36</f>
        <v>0</v>
      </c>
      <c r="BD55" s="124">
        <f>'D.1.1 - Architektonicko s...'!F37</f>
        <v>0</v>
      </c>
      <c r="BE55" s="7"/>
      <c r="BT55" s="125" t="s">
        <v>84</v>
      </c>
      <c r="BV55" s="125" t="s">
        <v>78</v>
      </c>
      <c r="BW55" s="125" t="s">
        <v>85</v>
      </c>
      <c r="BX55" s="125" t="s">
        <v>5</v>
      </c>
      <c r="CL55" s="125" t="s">
        <v>21</v>
      </c>
      <c r="CM55" s="125" t="s">
        <v>86</v>
      </c>
    </row>
    <row r="56" s="7" customFormat="1" ht="16.5" customHeight="1">
      <c r="A56" s="113" t="s">
        <v>80</v>
      </c>
      <c r="B56" s="114"/>
      <c r="C56" s="115"/>
      <c r="D56" s="116" t="s">
        <v>87</v>
      </c>
      <c r="E56" s="116"/>
      <c r="F56" s="116"/>
      <c r="G56" s="116"/>
      <c r="H56" s="116"/>
      <c r="I56" s="117"/>
      <c r="J56" s="116" t="s">
        <v>88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'D.1.2.1 - Zdravotně techn...'!J30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83</v>
      </c>
      <c r="AR56" s="120"/>
      <c r="AS56" s="121">
        <v>0</v>
      </c>
      <c r="AT56" s="122">
        <f>ROUND(SUM(AV56:AW56),2)</f>
        <v>0</v>
      </c>
      <c r="AU56" s="123">
        <f>'D.1.2.1 - Zdravotně techn...'!P86</f>
        <v>0</v>
      </c>
      <c r="AV56" s="122">
        <f>'D.1.2.1 - Zdravotně techn...'!J33</f>
        <v>0</v>
      </c>
      <c r="AW56" s="122">
        <f>'D.1.2.1 - Zdravotně techn...'!J34</f>
        <v>0</v>
      </c>
      <c r="AX56" s="122">
        <f>'D.1.2.1 - Zdravotně techn...'!J35</f>
        <v>0</v>
      </c>
      <c r="AY56" s="122">
        <f>'D.1.2.1 - Zdravotně techn...'!J36</f>
        <v>0</v>
      </c>
      <c r="AZ56" s="122">
        <f>'D.1.2.1 - Zdravotně techn...'!F33</f>
        <v>0</v>
      </c>
      <c r="BA56" s="122">
        <f>'D.1.2.1 - Zdravotně techn...'!F34</f>
        <v>0</v>
      </c>
      <c r="BB56" s="122">
        <f>'D.1.2.1 - Zdravotně techn...'!F35</f>
        <v>0</v>
      </c>
      <c r="BC56" s="122">
        <f>'D.1.2.1 - Zdravotně techn...'!F36</f>
        <v>0</v>
      </c>
      <c r="BD56" s="124">
        <f>'D.1.2.1 - Zdravotně techn...'!F37</f>
        <v>0</v>
      </c>
      <c r="BE56" s="7"/>
      <c r="BT56" s="125" t="s">
        <v>84</v>
      </c>
      <c r="BV56" s="125" t="s">
        <v>78</v>
      </c>
      <c r="BW56" s="125" t="s">
        <v>89</v>
      </c>
      <c r="BX56" s="125" t="s">
        <v>5</v>
      </c>
      <c r="CL56" s="125" t="s">
        <v>21</v>
      </c>
      <c r="CM56" s="125" t="s">
        <v>86</v>
      </c>
    </row>
    <row r="57" s="7" customFormat="1" ht="16.5" customHeight="1">
      <c r="A57" s="113" t="s">
        <v>80</v>
      </c>
      <c r="B57" s="114"/>
      <c r="C57" s="115"/>
      <c r="D57" s="116" t="s">
        <v>90</v>
      </c>
      <c r="E57" s="116"/>
      <c r="F57" s="116"/>
      <c r="G57" s="116"/>
      <c r="H57" s="116"/>
      <c r="I57" s="117"/>
      <c r="J57" s="116" t="s">
        <v>91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'D.1.2.2 - Vzduchotechnika'!J30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83</v>
      </c>
      <c r="AR57" s="120"/>
      <c r="AS57" s="121">
        <v>0</v>
      </c>
      <c r="AT57" s="122">
        <f>ROUND(SUM(AV57:AW57),2)</f>
        <v>0</v>
      </c>
      <c r="AU57" s="123">
        <f>'D.1.2.2 - Vzduchotechnika'!P103</f>
        <v>0</v>
      </c>
      <c r="AV57" s="122">
        <f>'D.1.2.2 - Vzduchotechnika'!J33</f>
        <v>0</v>
      </c>
      <c r="AW57" s="122">
        <f>'D.1.2.2 - Vzduchotechnika'!J34</f>
        <v>0</v>
      </c>
      <c r="AX57" s="122">
        <f>'D.1.2.2 - Vzduchotechnika'!J35</f>
        <v>0</v>
      </c>
      <c r="AY57" s="122">
        <f>'D.1.2.2 - Vzduchotechnika'!J36</f>
        <v>0</v>
      </c>
      <c r="AZ57" s="122">
        <f>'D.1.2.2 - Vzduchotechnika'!F33</f>
        <v>0</v>
      </c>
      <c r="BA57" s="122">
        <f>'D.1.2.2 - Vzduchotechnika'!F34</f>
        <v>0</v>
      </c>
      <c r="BB57" s="122">
        <f>'D.1.2.2 - Vzduchotechnika'!F35</f>
        <v>0</v>
      </c>
      <c r="BC57" s="122">
        <f>'D.1.2.2 - Vzduchotechnika'!F36</f>
        <v>0</v>
      </c>
      <c r="BD57" s="124">
        <f>'D.1.2.2 - Vzduchotechnika'!F37</f>
        <v>0</v>
      </c>
      <c r="BE57" s="7"/>
      <c r="BT57" s="125" t="s">
        <v>84</v>
      </c>
      <c r="BV57" s="125" t="s">
        <v>78</v>
      </c>
      <c r="BW57" s="125" t="s">
        <v>92</v>
      </c>
      <c r="BX57" s="125" t="s">
        <v>5</v>
      </c>
      <c r="CL57" s="125" t="s">
        <v>21</v>
      </c>
      <c r="CM57" s="125" t="s">
        <v>86</v>
      </c>
    </row>
    <row r="58" s="7" customFormat="1" ht="16.5" customHeight="1">
      <c r="A58" s="113" t="s">
        <v>80</v>
      </c>
      <c r="B58" s="114"/>
      <c r="C58" s="115"/>
      <c r="D58" s="116" t="s">
        <v>93</v>
      </c>
      <c r="E58" s="116"/>
      <c r="F58" s="116"/>
      <c r="G58" s="116"/>
      <c r="H58" s="116"/>
      <c r="I58" s="117"/>
      <c r="J58" s="116" t="s">
        <v>94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8">
        <f>'D.1.2.3 - Vytápění'!J30</f>
        <v>0</v>
      </c>
      <c r="AH58" s="117"/>
      <c r="AI58" s="117"/>
      <c r="AJ58" s="117"/>
      <c r="AK58" s="117"/>
      <c r="AL58" s="117"/>
      <c r="AM58" s="117"/>
      <c r="AN58" s="118">
        <f>SUM(AG58,AT58)</f>
        <v>0</v>
      </c>
      <c r="AO58" s="117"/>
      <c r="AP58" s="117"/>
      <c r="AQ58" s="119" t="s">
        <v>83</v>
      </c>
      <c r="AR58" s="120"/>
      <c r="AS58" s="121">
        <v>0</v>
      </c>
      <c r="AT58" s="122">
        <f>ROUND(SUM(AV58:AW58),2)</f>
        <v>0</v>
      </c>
      <c r="AU58" s="123">
        <f>'D.1.2.3 - Vytápění'!P86</f>
        <v>0</v>
      </c>
      <c r="AV58" s="122">
        <f>'D.1.2.3 - Vytápění'!J33</f>
        <v>0</v>
      </c>
      <c r="AW58" s="122">
        <f>'D.1.2.3 - Vytápění'!J34</f>
        <v>0</v>
      </c>
      <c r="AX58" s="122">
        <f>'D.1.2.3 - Vytápění'!J35</f>
        <v>0</v>
      </c>
      <c r="AY58" s="122">
        <f>'D.1.2.3 - Vytápění'!J36</f>
        <v>0</v>
      </c>
      <c r="AZ58" s="122">
        <f>'D.1.2.3 - Vytápění'!F33</f>
        <v>0</v>
      </c>
      <c r="BA58" s="122">
        <f>'D.1.2.3 - Vytápění'!F34</f>
        <v>0</v>
      </c>
      <c r="BB58" s="122">
        <f>'D.1.2.3 - Vytápění'!F35</f>
        <v>0</v>
      </c>
      <c r="BC58" s="122">
        <f>'D.1.2.3 - Vytápění'!F36</f>
        <v>0</v>
      </c>
      <c r="BD58" s="124">
        <f>'D.1.2.3 - Vytápění'!F37</f>
        <v>0</v>
      </c>
      <c r="BE58" s="7"/>
      <c r="BT58" s="125" t="s">
        <v>84</v>
      </c>
      <c r="BV58" s="125" t="s">
        <v>78</v>
      </c>
      <c r="BW58" s="125" t="s">
        <v>95</v>
      </c>
      <c r="BX58" s="125" t="s">
        <v>5</v>
      </c>
      <c r="CL58" s="125" t="s">
        <v>21</v>
      </c>
      <c r="CM58" s="125" t="s">
        <v>86</v>
      </c>
    </row>
    <row r="59" s="7" customFormat="1" ht="16.5" customHeight="1">
      <c r="A59" s="7"/>
      <c r="B59" s="114"/>
      <c r="C59" s="115"/>
      <c r="D59" s="116" t="s">
        <v>96</v>
      </c>
      <c r="E59" s="116"/>
      <c r="F59" s="116"/>
      <c r="G59" s="116"/>
      <c r="H59" s="116"/>
      <c r="I59" s="117"/>
      <c r="J59" s="116" t="s">
        <v>97</v>
      </c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26">
        <f>ROUND(SUM(AG60:AG61),2)</f>
        <v>0</v>
      </c>
      <c r="AH59" s="117"/>
      <c r="AI59" s="117"/>
      <c r="AJ59" s="117"/>
      <c r="AK59" s="117"/>
      <c r="AL59" s="117"/>
      <c r="AM59" s="117"/>
      <c r="AN59" s="118">
        <f>SUM(AG59,AT59)</f>
        <v>0</v>
      </c>
      <c r="AO59" s="117"/>
      <c r="AP59" s="117"/>
      <c r="AQ59" s="119" t="s">
        <v>83</v>
      </c>
      <c r="AR59" s="120"/>
      <c r="AS59" s="121">
        <f>ROUND(SUM(AS60:AS61),2)</f>
        <v>0</v>
      </c>
      <c r="AT59" s="122">
        <f>ROUND(SUM(AV59:AW59),2)</f>
        <v>0</v>
      </c>
      <c r="AU59" s="123">
        <f>ROUND(SUM(AU60:AU61),5)</f>
        <v>0</v>
      </c>
      <c r="AV59" s="122">
        <f>ROUND(AZ59*L29,2)</f>
        <v>0</v>
      </c>
      <c r="AW59" s="122">
        <f>ROUND(BA59*L30,2)</f>
        <v>0</v>
      </c>
      <c r="AX59" s="122">
        <f>ROUND(BB59*L29,2)</f>
        <v>0</v>
      </c>
      <c r="AY59" s="122">
        <f>ROUND(BC59*L30,2)</f>
        <v>0</v>
      </c>
      <c r="AZ59" s="122">
        <f>ROUND(SUM(AZ60:AZ61),2)</f>
        <v>0</v>
      </c>
      <c r="BA59" s="122">
        <f>ROUND(SUM(BA60:BA61),2)</f>
        <v>0</v>
      </c>
      <c r="BB59" s="122">
        <f>ROUND(SUM(BB60:BB61),2)</f>
        <v>0</v>
      </c>
      <c r="BC59" s="122">
        <f>ROUND(SUM(BC60:BC61),2)</f>
        <v>0</v>
      </c>
      <c r="BD59" s="124">
        <f>ROUND(SUM(BD60:BD61),2)</f>
        <v>0</v>
      </c>
      <c r="BE59" s="7"/>
      <c r="BS59" s="125" t="s">
        <v>75</v>
      </c>
      <c r="BT59" s="125" t="s">
        <v>84</v>
      </c>
      <c r="BU59" s="125" t="s">
        <v>77</v>
      </c>
      <c r="BV59" s="125" t="s">
        <v>78</v>
      </c>
      <c r="BW59" s="125" t="s">
        <v>98</v>
      </c>
      <c r="BX59" s="125" t="s">
        <v>5</v>
      </c>
      <c r="CL59" s="125" t="s">
        <v>21</v>
      </c>
      <c r="CM59" s="125" t="s">
        <v>86</v>
      </c>
    </row>
    <row r="60" s="4" customFormat="1" ht="23.25" customHeight="1">
      <c r="A60" s="113" t="s">
        <v>80</v>
      </c>
      <c r="B60" s="65"/>
      <c r="C60" s="127"/>
      <c r="D60" s="127"/>
      <c r="E60" s="128" t="s">
        <v>99</v>
      </c>
      <c r="F60" s="128"/>
      <c r="G60" s="128"/>
      <c r="H60" s="128"/>
      <c r="I60" s="128"/>
      <c r="J60" s="127"/>
      <c r="K60" s="128" t="s">
        <v>100</v>
      </c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9">
        <f>'D.1.2.4.741 - Silnoproud'!J32</f>
        <v>0</v>
      </c>
      <c r="AH60" s="127"/>
      <c r="AI60" s="127"/>
      <c r="AJ60" s="127"/>
      <c r="AK60" s="127"/>
      <c r="AL60" s="127"/>
      <c r="AM60" s="127"/>
      <c r="AN60" s="129">
        <f>SUM(AG60,AT60)</f>
        <v>0</v>
      </c>
      <c r="AO60" s="127"/>
      <c r="AP60" s="127"/>
      <c r="AQ60" s="130" t="s">
        <v>101</v>
      </c>
      <c r="AR60" s="67"/>
      <c r="AS60" s="131">
        <v>0</v>
      </c>
      <c r="AT60" s="132">
        <f>ROUND(SUM(AV60:AW60),2)</f>
        <v>0</v>
      </c>
      <c r="AU60" s="133">
        <f>'D.1.2.4.741 - Silnoproud'!P89</f>
        <v>0</v>
      </c>
      <c r="AV60" s="132">
        <f>'D.1.2.4.741 - Silnoproud'!J35</f>
        <v>0</v>
      </c>
      <c r="AW60" s="132">
        <f>'D.1.2.4.741 - Silnoproud'!J36</f>
        <v>0</v>
      </c>
      <c r="AX60" s="132">
        <f>'D.1.2.4.741 - Silnoproud'!J37</f>
        <v>0</v>
      </c>
      <c r="AY60" s="132">
        <f>'D.1.2.4.741 - Silnoproud'!J38</f>
        <v>0</v>
      </c>
      <c r="AZ60" s="132">
        <f>'D.1.2.4.741 - Silnoproud'!F35</f>
        <v>0</v>
      </c>
      <c r="BA60" s="132">
        <f>'D.1.2.4.741 - Silnoproud'!F36</f>
        <v>0</v>
      </c>
      <c r="BB60" s="132">
        <f>'D.1.2.4.741 - Silnoproud'!F37</f>
        <v>0</v>
      </c>
      <c r="BC60" s="132">
        <f>'D.1.2.4.741 - Silnoproud'!F38</f>
        <v>0</v>
      </c>
      <c r="BD60" s="134">
        <f>'D.1.2.4.741 - Silnoproud'!F39</f>
        <v>0</v>
      </c>
      <c r="BE60" s="4"/>
      <c r="BT60" s="135" t="s">
        <v>86</v>
      </c>
      <c r="BV60" s="135" t="s">
        <v>78</v>
      </c>
      <c r="BW60" s="135" t="s">
        <v>102</v>
      </c>
      <c r="BX60" s="135" t="s">
        <v>98</v>
      </c>
      <c r="CL60" s="135" t="s">
        <v>21</v>
      </c>
    </row>
    <row r="61" s="4" customFormat="1" ht="23.25" customHeight="1">
      <c r="A61" s="113" t="s">
        <v>80</v>
      </c>
      <c r="B61" s="65"/>
      <c r="C61" s="127"/>
      <c r="D61" s="127"/>
      <c r="E61" s="128" t="s">
        <v>103</v>
      </c>
      <c r="F61" s="128"/>
      <c r="G61" s="128"/>
      <c r="H61" s="128"/>
      <c r="I61" s="128"/>
      <c r="J61" s="127"/>
      <c r="K61" s="128" t="s">
        <v>104</v>
      </c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8"/>
      <c r="AA61" s="128"/>
      <c r="AB61" s="128"/>
      <c r="AC61" s="128"/>
      <c r="AD61" s="128"/>
      <c r="AE61" s="128"/>
      <c r="AF61" s="128"/>
      <c r="AG61" s="129">
        <f>'D.1.2.4.742 - Slaboproud'!J32</f>
        <v>0</v>
      </c>
      <c r="AH61" s="127"/>
      <c r="AI61" s="127"/>
      <c r="AJ61" s="127"/>
      <c r="AK61" s="127"/>
      <c r="AL61" s="127"/>
      <c r="AM61" s="127"/>
      <c r="AN61" s="129">
        <f>SUM(AG61,AT61)</f>
        <v>0</v>
      </c>
      <c r="AO61" s="127"/>
      <c r="AP61" s="127"/>
      <c r="AQ61" s="130" t="s">
        <v>101</v>
      </c>
      <c r="AR61" s="67"/>
      <c r="AS61" s="131">
        <v>0</v>
      </c>
      <c r="AT61" s="132">
        <f>ROUND(SUM(AV61:AW61),2)</f>
        <v>0</v>
      </c>
      <c r="AU61" s="133">
        <f>'D.1.2.4.742 - Slaboproud'!P89</f>
        <v>0</v>
      </c>
      <c r="AV61" s="132">
        <f>'D.1.2.4.742 - Slaboproud'!J35</f>
        <v>0</v>
      </c>
      <c r="AW61" s="132">
        <f>'D.1.2.4.742 - Slaboproud'!J36</f>
        <v>0</v>
      </c>
      <c r="AX61" s="132">
        <f>'D.1.2.4.742 - Slaboproud'!J37</f>
        <v>0</v>
      </c>
      <c r="AY61" s="132">
        <f>'D.1.2.4.742 - Slaboproud'!J38</f>
        <v>0</v>
      </c>
      <c r="AZ61" s="132">
        <f>'D.1.2.4.742 - Slaboproud'!F35</f>
        <v>0</v>
      </c>
      <c r="BA61" s="132">
        <f>'D.1.2.4.742 - Slaboproud'!F36</f>
        <v>0</v>
      </c>
      <c r="BB61" s="132">
        <f>'D.1.2.4.742 - Slaboproud'!F37</f>
        <v>0</v>
      </c>
      <c r="BC61" s="132">
        <f>'D.1.2.4.742 - Slaboproud'!F38</f>
        <v>0</v>
      </c>
      <c r="BD61" s="134">
        <f>'D.1.2.4.742 - Slaboproud'!F39</f>
        <v>0</v>
      </c>
      <c r="BE61" s="4"/>
      <c r="BT61" s="135" t="s">
        <v>86</v>
      </c>
      <c r="BV61" s="135" t="s">
        <v>78</v>
      </c>
      <c r="BW61" s="135" t="s">
        <v>105</v>
      </c>
      <c r="BX61" s="135" t="s">
        <v>98</v>
      </c>
      <c r="CL61" s="135" t="s">
        <v>21</v>
      </c>
    </row>
    <row r="62" s="7" customFormat="1" ht="16.5" customHeight="1">
      <c r="A62" s="113" t="s">
        <v>80</v>
      </c>
      <c r="B62" s="114"/>
      <c r="C62" s="115"/>
      <c r="D62" s="116" t="s">
        <v>106</v>
      </c>
      <c r="E62" s="116"/>
      <c r="F62" s="116"/>
      <c r="G62" s="116"/>
      <c r="H62" s="116"/>
      <c r="I62" s="117"/>
      <c r="J62" s="116" t="s">
        <v>107</v>
      </c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8">
        <f>'D.1.2.8 - Měření a regulace'!J30</f>
        <v>0</v>
      </c>
      <c r="AH62" s="117"/>
      <c r="AI62" s="117"/>
      <c r="AJ62" s="117"/>
      <c r="AK62" s="117"/>
      <c r="AL62" s="117"/>
      <c r="AM62" s="117"/>
      <c r="AN62" s="118">
        <f>SUM(AG62,AT62)</f>
        <v>0</v>
      </c>
      <c r="AO62" s="117"/>
      <c r="AP62" s="117"/>
      <c r="AQ62" s="119" t="s">
        <v>83</v>
      </c>
      <c r="AR62" s="120"/>
      <c r="AS62" s="121">
        <v>0</v>
      </c>
      <c r="AT62" s="122">
        <f>ROUND(SUM(AV62:AW62),2)</f>
        <v>0</v>
      </c>
      <c r="AU62" s="123">
        <f>'D.1.2.8 - Měření a regulace'!P85</f>
        <v>0</v>
      </c>
      <c r="AV62" s="122">
        <f>'D.1.2.8 - Měření a regulace'!J33</f>
        <v>0</v>
      </c>
      <c r="AW62" s="122">
        <f>'D.1.2.8 - Měření a regulace'!J34</f>
        <v>0</v>
      </c>
      <c r="AX62" s="122">
        <f>'D.1.2.8 - Měření a regulace'!J35</f>
        <v>0</v>
      </c>
      <c r="AY62" s="122">
        <f>'D.1.2.8 - Měření a regulace'!J36</f>
        <v>0</v>
      </c>
      <c r="AZ62" s="122">
        <f>'D.1.2.8 - Měření a regulace'!F33</f>
        <v>0</v>
      </c>
      <c r="BA62" s="122">
        <f>'D.1.2.8 - Měření a regulace'!F34</f>
        <v>0</v>
      </c>
      <c r="BB62" s="122">
        <f>'D.1.2.8 - Měření a regulace'!F35</f>
        <v>0</v>
      </c>
      <c r="BC62" s="122">
        <f>'D.1.2.8 - Měření a regulace'!F36</f>
        <v>0</v>
      </c>
      <c r="BD62" s="124">
        <f>'D.1.2.8 - Měření a regulace'!F37</f>
        <v>0</v>
      </c>
      <c r="BE62" s="7"/>
      <c r="BT62" s="125" t="s">
        <v>84</v>
      </c>
      <c r="BV62" s="125" t="s">
        <v>78</v>
      </c>
      <c r="BW62" s="125" t="s">
        <v>108</v>
      </c>
      <c r="BX62" s="125" t="s">
        <v>5</v>
      </c>
      <c r="CL62" s="125" t="s">
        <v>21</v>
      </c>
      <c r="CM62" s="125" t="s">
        <v>86</v>
      </c>
    </row>
    <row r="63" s="7" customFormat="1" ht="24.75" customHeight="1">
      <c r="A63" s="113" t="s">
        <v>80</v>
      </c>
      <c r="B63" s="114"/>
      <c r="C63" s="115"/>
      <c r="D63" s="116" t="s">
        <v>109</v>
      </c>
      <c r="E63" s="116"/>
      <c r="F63" s="116"/>
      <c r="G63" s="116"/>
      <c r="H63" s="116"/>
      <c r="I63" s="117"/>
      <c r="J63" s="116" t="s">
        <v>110</v>
      </c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8">
        <f>'VRN - Vedlejší rozpočtové...'!J30</f>
        <v>0</v>
      </c>
      <c r="AH63" s="117"/>
      <c r="AI63" s="117"/>
      <c r="AJ63" s="117"/>
      <c r="AK63" s="117"/>
      <c r="AL63" s="117"/>
      <c r="AM63" s="117"/>
      <c r="AN63" s="118">
        <f>SUM(AG63,AT63)</f>
        <v>0</v>
      </c>
      <c r="AO63" s="117"/>
      <c r="AP63" s="117"/>
      <c r="AQ63" s="119" t="s">
        <v>83</v>
      </c>
      <c r="AR63" s="120"/>
      <c r="AS63" s="136">
        <v>0</v>
      </c>
      <c r="AT63" s="137">
        <f>ROUND(SUM(AV63:AW63),2)</f>
        <v>0</v>
      </c>
      <c r="AU63" s="138">
        <f>'VRN - Vedlejší rozpočtové...'!P86</f>
        <v>0</v>
      </c>
      <c r="AV63" s="137">
        <f>'VRN - Vedlejší rozpočtové...'!J33</f>
        <v>0</v>
      </c>
      <c r="AW63" s="137">
        <f>'VRN - Vedlejší rozpočtové...'!J34</f>
        <v>0</v>
      </c>
      <c r="AX63" s="137">
        <f>'VRN - Vedlejší rozpočtové...'!J35</f>
        <v>0</v>
      </c>
      <c r="AY63" s="137">
        <f>'VRN - Vedlejší rozpočtové...'!J36</f>
        <v>0</v>
      </c>
      <c r="AZ63" s="137">
        <f>'VRN - Vedlejší rozpočtové...'!F33</f>
        <v>0</v>
      </c>
      <c r="BA63" s="137">
        <f>'VRN - Vedlejší rozpočtové...'!F34</f>
        <v>0</v>
      </c>
      <c r="BB63" s="137">
        <f>'VRN - Vedlejší rozpočtové...'!F35</f>
        <v>0</v>
      </c>
      <c r="BC63" s="137">
        <f>'VRN - Vedlejší rozpočtové...'!F36</f>
        <v>0</v>
      </c>
      <c r="BD63" s="139">
        <f>'VRN - Vedlejší rozpočtové...'!F37</f>
        <v>0</v>
      </c>
      <c r="BE63" s="7"/>
      <c r="BT63" s="125" t="s">
        <v>84</v>
      </c>
      <c r="BV63" s="125" t="s">
        <v>78</v>
      </c>
      <c r="BW63" s="125" t="s">
        <v>111</v>
      </c>
      <c r="BX63" s="125" t="s">
        <v>5</v>
      </c>
      <c r="CL63" s="125" t="s">
        <v>21</v>
      </c>
      <c r="CM63" s="125" t="s">
        <v>86</v>
      </c>
    </row>
    <row r="64" s="2" customFormat="1" ht="30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6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="2" customFormat="1" ht="6.96" customHeight="1">
      <c r="A65" s="40"/>
      <c r="B65" s="61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46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</sheetData>
  <sheetProtection sheet="1" formatColumns="0" formatRows="0" objects="1" scenarios="1" spinCount="100000" saltValue="uXLr/Agh5R3ek3jsbS2yfbe/e09QGwnu14gtN0Wg2tthFX4c3ywCebqKqK6D4xyGzFnZUAhviTiu1lpeXOriDA==" hashValue="PFKul9B5iR05L5e4w+pudbSIg/UE5yKR0MxqnXDsyMSuUI6K9PT3li2+GlAqanTQZy/cqNCybXLDL/yboF2cLA==" algorithmName="SHA-512" password="CC35"/>
  <mergeCells count="74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E60:I60"/>
    <mergeCell ref="K60:AF60"/>
    <mergeCell ref="AN61:AP61"/>
    <mergeCell ref="AG61:AM61"/>
    <mergeCell ref="E61:I61"/>
    <mergeCell ref="K61:AF61"/>
    <mergeCell ref="AN62:AP62"/>
    <mergeCell ref="AG62:AM62"/>
    <mergeCell ref="D62:H62"/>
    <mergeCell ref="J62:AF62"/>
    <mergeCell ref="AN63:AP63"/>
    <mergeCell ref="AG63:AM63"/>
    <mergeCell ref="D63:H63"/>
    <mergeCell ref="J63:AF63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D.1.1 - Architektonicko s...'!C2" display="/"/>
    <hyperlink ref="A56" location="'D.1.2.1 - Zdravotně techn...'!C2" display="/"/>
    <hyperlink ref="A57" location="'D.1.2.2 - Vzduchotechnika'!C2" display="/"/>
    <hyperlink ref="A58" location="'D.1.2.3 - Vytápění'!C2" display="/"/>
    <hyperlink ref="A60" location="'D.1.2.4.741 - Silnoproud'!C2" display="/"/>
    <hyperlink ref="A61" location="'D.1.2.4.742 - Slaboproud'!C2" display="/"/>
    <hyperlink ref="A62" location="'D.1.2.8 - Měření a regulace'!C2" display="/"/>
    <hyperlink ref="A63" location="'VRN - Vedlejší rozpočtové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80" customWidth="1"/>
    <col min="2" max="2" width="1.667969" style="280" customWidth="1"/>
    <col min="3" max="4" width="5" style="280" customWidth="1"/>
    <col min="5" max="5" width="11.66016" style="280" customWidth="1"/>
    <col min="6" max="6" width="9.160156" style="280" customWidth="1"/>
    <col min="7" max="7" width="5" style="280" customWidth="1"/>
    <col min="8" max="8" width="77.83203" style="280" customWidth="1"/>
    <col min="9" max="10" width="20" style="280" customWidth="1"/>
    <col min="11" max="11" width="1.667969" style="280" customWidth="1"/>
  </cols>
  <sheetData>
    <row r="1" s="1" customFormat="1" ht="37.5" customHeight="1"/>
    <row r="2" s="1" customFormat="1" ht="7.5" customHeight="1">
      <c r="B2" s="281"/>
      <c r="C2" s="282"/>
      <c r="D2" s="282"/>
      <c r="E2" s="282"/>
      <c r="F2" s="282"/>
      <c r="G2" s="282"/>
      <c r="H2" s="282"/>
      <c r="I2" s="282"/>
      <c r="J2" s="282"/>
      <c r="K2" s="283"/>
    </row>
    <row r="3" s="16" customFormat="1" ht="45" customHeight="1">
      <c r="B3" s="284"/>
      <c r="C3" s="285" t="s">
        <v>1719</v>
      </c>
      <c r="D3" s="285"/>
      <c r="E3" s="285"/>
      <c r="F3" s="285"/>
      <c r="G3" s="285"/>
      <c r="H3" s="285"/>
      <c r="I3" s="285"/>
      <c r="J3" s="285"/>
      <c r="K3" s="286"/>
    </row>
    <row r="4" s="1" customFormat="1" ht="25.5" customHeight="1">
      <c r="B4" s="287"/>
      <c r="C4" s="288" t="s">
        <v>1720</v>
      </c>
      <c r="D4" s="288"/>
      <c r="E4" s="288"/>
      <c r="F4" s="288"/>
      <c r="G4" s="288"/>
      <c r="H4" s="288"/>
      <c r="I4" s="288"/>
      <c r="J4" s="288"/>
      <c r="K4" s="289"/>
    </row>
    <row r="5" s="1" customFormat="1" ht="5.25" customHeight="1">
      <c r="B5" s="287"/>
      <c r="C5" s="290"/>
      <c r="D5" s="290"/>
      <c r="E5" s="290"/>
      <c r="F5" s="290"/>
      <c r="G5" s="290"/>
      <c r="H5" s="290"/>
      <c r="I5" s="290"/>
      <c r="J5" s="290"/>
      <c r="K5" s="289"/>
    </row>
    <row r="6" s="1" customFormat="1" ht="15" customHeight="1">
      <c r="B6" s="287"/>
      <c r="C6" s="291" t="s">
        <v>1721</v>
      </c>
      <c r="D6" s="291"/>
      <c r="E6" s="291"/>
      <c r="F6" s="291"/>
      <c r="G6" s="291"/>
      <c r="H6" s="291"/>
      <c r="I6" s="291"/>
      <c r="J6" s="291"/>
      <c r="K6" s="289"/>
    </row>
    <row r="7" s="1" customFormat="1" ht="15" customHeight="1">
      <c r="B7" s="292"/>
      <c r="C7" s="291" t="s">
        <v>1722</v>
      </c>
      <c r="D7" s="291"/>
      <c r="E7" s="291"/>
      <c r="F7" s="291"/>
      <c r="G7" s="291"/>
      <c r="H7" s="291"/>
      <c r="I7" s="291"/>
      <c r="J7" s="291"/>
      <c r="K7" s="289"/>
    </row>
    <row r="8" s="1" customFormat="1" ht="12.75" customHeight="1">
      <c r="B8" s="292"/>
      <c r="C8" s="291"/>
      <c r="D8" s="291"/>
      <c r="E8" s="291"/>
      <c r="F8" s="291"/>
      <c r="G8" s="291"/>
      <c r="H8" s="291"/>
      <c r="I8" s="291"/>
      <c r="J8" s="291"/>
      <c r="K8" s="289"/>
    </row>
    <row r="9" s="1" customFormat="1" ht="15" customHeight="1">
      <c r="B9" s="292"/>
      <c r="C9" s="291" t="s">
        <v>1723</v>
      </c>
      <c r="D9" s="291"/>
      <c r="E9" s="291"/>
      <c r="F9" s="291"/>
      <c r="G9" s="291"/>
      <c r="H9" s="291"/>
      <c r="I9" s="291"/>
      <c r="J9" s="291"/>
      <c r="K9" s="289"/>
    </row>
    <row r="10" s="1" customFormat="1" ht="15" customHeight="1">
      <c r="B10" s="292"/>
      <c r="C10" s="291"/>
      <c r="D10" s="291" t="s">
        <v>1724</v>
      </c>
      <c r="E10" s="291"/>
      <c r="F10" s="291"/>
      <c r="G10" s="291"/>
      <c r="H10" s="291"/>
      <c r="I10" s="291"/>
      <c r="J10" s="291"/>
      <c r="K10" s="289"/>
    </row>
    <row r="11" s="1" customFormat="1" ht="15" customHeight="1">
      <c r="B11" s="292"/>
      <c r="C11" s="293"/>
      <c r="D11" s="291" t="s">
        <v>1725</v>
      </c>
      <c r="E11" s="291"/>
      <c r="F11" s="291"/>
      <c r="G11" s="291"/>
      <c r="H11" s="291"/>
      <c r="I11" s="291"/>
      <c r="J11" s="291"/>
      <c r="K11" s="289"/>
    </row>
    <row r="12" s="1" customFormat="1" ht="15" customHeight="1">
      <c r="B12" s="292"/>
      <c r="C12" s="293"/>
      <c r="D12" s="291"/>
      <c r="E12" s="291"/>
      <c r="F12" s="291"/>
      <c r="G12" s="291"/>
      <c r="H12" s="291"/>
      <c r="I12" s="291"/>
      <c r="J12" s="291"/>
      <c r="K12" s="289"/>
    </row>
    <row r="13" s="1" customFormat="1" ht="15" customHeight="1">
      <c r="B13" s="292"/>
      <c r="C13" s="293"/>
      <c r="D13" s="294" t="s">
        <v>1726</v>
      </c>
      <c r="E13" s="291"/>
      <c r="F13" s="291"/>
      <c r="G13" s="291"/>
      <c r="H13" s="291"/>
      <c r="I13" s="291"/>
      <c r="J13" s="291"/>
      <c r="K13" s="289"/>
    </row>
    <row r="14" s="1" customFormat="1" ht="12.75" customHeight="1">
      <c r="B14" s="292"/>
      <c r="C14" s="293"/>
      <c r="D14" s="293"/>
      <c r="E14" s="293"/>
      <c r="F14" s="293"/>
      <c r="G14" s="293"/>
      <c r="H14" s="293"/>
      <c r="I14" s="293"/>
      <c r="J14" s="293"/>
      <c r="K14" s="289"/>
    </row>
    <row r="15" s="1" customFormat="1" ht="15" customHeight="1">
      <c r="B15" s="292"/>
      <c r="C15" s="293"/>
      <c r="D15" s="291" t="s">
        <v>1727</v>
      </c>
      <c r="E15" s="291"/>
      <c r="F15" s="291"/>
      <c r="G15" s="291"/>
      <c r="H15" s="291"/>
      <c r="I15" s="291"/>
      <c r="J15" s="291"/>
      <c r="K15" s="289"/>
    </row>
    <row r="16" s="1" customFormat="1" ht="15" customHeight="1">
      <c r="B16" s="292"/>
      <c r="C16" s="293"/>
      <c r="D16" s="291" t="s">
        <v>1728</v>
      </c>
      <c r="E16" s="291"/>
      <c r="F16" s="291"/>
      <c r="G16" s="291"/>
      <c r="H16" s="291"/>
      <c r="I16" s="291"/>
      <c r="J16" s="291"/>
      <c r="K16" s="289"/>
    </row>
    <row r="17" s="1" customFormat="1" ht="15" customHeight="1">
      <c r="B17" s="292"/>
      <c r="C17" s="293"/>
      <c r="D17" s="291" t="s">
        <v>1729</v>
      </c>
      <c r="E17" s="291"/>
      <c r="F17" s="291"/>
      <c r="G17" s="291"/>
      <c r="H17" s="291"/>
      <c r="I17" s="291"/>
      <c r="J17" s="291"/>
      <c r="K17" s="289"/>
    </row>
    <row r="18" s="1" customFormat="1" ht="15" customHeight="1">
      <c r="B18" s="292"/>
      <c r="C18" s="293"/>
      <c r="D18" s="293"/>
      <c r="E18" s="295" t="s">
        <v>83</v>
      </c>
      <c r="F18" s="291" t="s">
        <v>1730</v>
      </c>
      <c r="G18" s="291"/>
      <c r="H18" s="291"/>
      <c r="I18" s="291"/>
      <c r="J18" s="291"/>
      <c r="K18" s="289"/>
    </row>
    <row r="19" s="1" customFormat="1" ht="15" customHeight="1">
      <c r="B19" s="292"/>
      <c r="C19" s="293"/>
      <c r="D19" s="293"/>
      <c r="E19" s="295" t="s">
        <v>1731</v>
      </c>
      <c r="F19" s="291" t="s">
        <v>1732</v>
      </c>
      <c r="G19" s="291"/>
      <c r="H19" s="291"/>
      <c r="I19" s="291"/>
      <c r="J19" s="291"/>
      <c r="K19" s="289"/>
    </row>
    <row r="20" s="1" customFormat="1" ht="15" customHeight="1">
      <c r="B20" s="292"/>
      <c r="C20" s="293"/>
      <c r="D20" s="293"/>
      <c r="E20" s="295" t="s">
        <v>1733</v>
      </c>
      <c r="F20" s="291" t="s">
        <v>1734</v>
      </c>
      <c r="G20" s="291"/>
      <c r="H20" s="291"/>
      <c r="I20" s="291"/>
      <c r="J20" s="291"/>
      <c r="K20" s="289"/>
    </row>
    <row r="21" s="1" customFormat="1" ht="15" customHeight="1">
      <c r="B21" s="292"/>
      <c r="C21" s="293"/>
      <c r="D21" s="293"/>
      <c r="E21" s="295" t="s">
        <v>1735</v>
      </c>
      <c r="F21" s="291" t="s">
        <v>1736</v>
      </c>
      <c r="G21" s="291"/>
      <c r="H21" s="291"/>
      <c r="I21" s="291"/>
      <c r="J21" s="291"/>
      <c r="K21" s="289"/>
    </row>
    <row r="22" s="1" customFormat="1" ht="15" customHeight="1">
      <c r="B22" s="292"/>
      <c r="C22" s="293"/>
      <c r="D22" s="293"/>
      <c r="E22" s="295" t="s">
        <v>1737</v>
      </c>
      <c r="F22" s="291" t="s">
        <v>1583</v>
      </c>
      <c r="G22" s="291"/>
      <c r="H22" s="291"/>
      <c r="I22" s="291"/>
      <c r="J22" s="291"/>
      <c r="K22" s="289"/>
    </row>
    <row r="23" s="1" customFormat="1" ht="15" customHeight="1">
      <c r="B23" s="292"/>
      <c r="C23" s="293"/>
      <c r="D23" s="293"/>
      <c r="E23" s="295" t="s">
        <v>101</v>
      </c>
      <c r="F23" s="291" t="s">
        <v>1738</v>
      </c>
      <c r="G23" s="291"/>
      <c r="H23" s="291"/>
      <c r="I23" s="291"/>
      <c r="J23" s="291"/>
      <c r="K23" s="289"/>
    </row>
    <row r="24" s="1" customFormat="1" ht="12.75" customHeight="1">
      <c r="B24" s="292"/>
      <c r="C24" s="293"/>
      <c r="D24" s="293"/>
      <c r="E24" s="293"/>
      <c r="F24" s="293"/>
      <c r="G24" s="293"/>
      <c r="H24" s="293"/>
      <c r="I24" s="293"/>
      <c r="J24" s="293"/>
      <c r="K24" s="289"/>
    </row>
    <row r="25" s="1" customFormat="1" ht="15" customHeight="1">
      <c r="B25" s="292"/>
      <c r="C25" s="291" t="s">
        <v>1739</v>
      </c>
      <c r="D25" s="291"/>
      <c r="E25" s="291"/>
      <c r="F25" s="291"/>
      <c r="G25" s="291"/>
      <c r="H25" s="291"/>
      <c r="I25" s="291"/>
      <c r="J25" s="291"/>
      <c r="K25" s="289"/>
    </row>
    <row r="26" s="1" customFormat="1" ht="15" customHeight="1">
      <c r="B26" s="292"/>
      <c r="C26" s="291" t="s">
        <v>1740</v>
      </c>
      <c r="D26" s="291"/>
      <c r="E26" s="291"/>
      <c r="F26" s="291"/>
      <c r="G26" s="291"/>
      <c r="H26" s="291"/>
      <c r="I26" s="291"/>
      <c r="J26" s="291"/>
      <c r="K26" s="289"/>
    </row>
    <row r="27" s="1" customFormat="1" ht="15" customHeight="1">
      <c r="B27" s="292"/>
      <c r="C27" s="291"/>
      <c r="D27" s="291" t="s">
        <v>1741</v>
      </c>
      <c r="E27" s="291"/>
      <c r="F27" s="291"/>
      <c r="G27" s="291"/>
      <c r="H27" s="291"/>
      <c r="I27" s="291"/>
      <c r="J27" s="291"/>
      <c r="K27" s="289"/>
    </row>
    <row r="28" s="1" customFormat="1" ht="15" customHeight="1">
      <c r="B28" s="292"/>
      <c r="C28" s="293"/>
      <c r="D28" s="291" t="s">
        <v>1742</v>
      </c>
      <c r="E28" s="291"/>
      <c r="F28" s="291"/>
      <c r="G28" s="291"/>
      <c r="H28" s="291"/>
      <c r="I28" s="291"/>
      <c r="J28" s="291"/>
      <c r="K28" s="289"/>
    </row>
    <row r="29" s="1" customFormat="1" ht="12.75" customHeight="1">
      <c r="B29" s="292"/>
      <c r="C29" s="293"/>
      <c r="D29" s="293"/>
      <c r="E29" s="293"/>
      <c r="F29" s="293"/>
      <c r="G29" s="293"/>
      <c r="H29" s="293"/>
      <c r="I29" s="293"/>
      <c r="J29" s="293"/>
      <c r="K29" s="289"/>
    </row>
    <row r="30" s="1" customFormat="1" ht="15" customHeight="1">
      <c r="B30" s="292"/>
      <c r="C30" s="293"/>
      <c r="D30" s="291" t="s">
        <v>1743</v>
      </c>
      <c r="E30" s="291"/>
      <c r="F30" s="291"/>
      <c r="G30" s="291"/>
      <c r="H30" s="291"/>
      <c r="I30" s="291"/>
      <c r="J30" s="291"/>
      <c r="K30" s="289"/>
    </row>
    <row r="31" s="1" customFormat="1" ht="15" customHeight="1">
      <c r="B31" s="292"/>
      <c r="C31" s="293"/>
      <c r="D31" s="291" t="s">
        <v>1744</v>
      </c>
      <c r="E31" s="291"/>
      <c r="F31" s="291"/>
      <c r="G31" s="291"/>
      <c r="H31" s="291"/>
      <c r="I31" s="291"/>
      <c r="J31" s="291"/>
      <c r="K31" s="289"/>
    </row>
    <row r="32" s="1" customFormat="1" ht="12.75" customHeight="1">
      <c r="B32" s="292"/>
      <c r="C32" s="293"/>
      <c r="D32" s="293"/>
      <c r="E32" s="293"/>
      <c r="F32" s="293"/>
      <c r="G32" s="293"/>
      <c r="H32" s="293"/>
      <c r="I32" s="293"/>
      <c r="J32" s="293"/>
      <c r="K32" s="289"/>
    </row>
    <row r="33" s="1" customFormat="1" ht="15" customHeight="1">
      <c r="B33" s="292"/>
      <c r="C33" s="293"/>
      <c r="D33" s="291" t="s">
        <v>1745</v>
      </c>
      <c r="E33" s="291"/>
      <c r="F33" s="291"/>
      <c r="G33" s="291"/>
      <c r="H33" s="291"/>
      <c r="I33" s="291"/>
      <c r="J33" s="291"/>
      <c r="K33" s="289"/>
    </row>
    <row r="34" s="1" customFormat="1" ht="15" customHeight="1">
      <c r="B34" s="292"/>
      <c r="C34" s="293"/>
      <c r="D34" s="291" t="s">
        <v>1746</v>
      </c>
      <c r="E34" s="291"/>
      <c r="F34" s="291"/>
      <c r="G34" s="291"/>
      <c r="H34" s="291"/>
      <c r="I34" s="291"/>
      <c r="J34" s="291"/>
      <c r="K34" s="289"/>
    </row>
    <row r="35" s="1" customFormat="1" ht="15" customHeight="1">
      <c r="B35" s="292"/>
      <c r="C35" s="293"/>
      <c r="D35" s="291" t="s">
        <v>1747</v>
      </c>
      <c r="E35" s="291"/>
      <c r="F35" s="291"/>
      <c r="G35" s="291"/>
      <c r="H35" s="291"/>
      <c r="I35" s="291"/>
      <c r="J35" s="291"/>
      <c r="K35" s="289"/>
    </row>
    <row r="36" s="1" customFormat="1" ht="15" customHeight="1">
      <c r="B36" s="292"/>
      <c r="C36" s="293"/>
      <c r="D36" s="291"/>
      <c r="E36" s="294" t="s">
        <v>142</v>
      </c>
      <c r="F36" s="291"/>
      <c r="G36" s="291" t="s">
        <v>1748</v>
      </c>
      <c r="H36" s="291"/>
      <c r="I36" s="291"/>
      <c r="J36" s="291"/>
      <c r="K36" s="289"/>
    </row>
    <row r="37" s="1" customFormat="1" ht="30.75" customHeight="1">
      <c r="B37" s="292"/>
      <c r="C37" s="293"/>
      <c r="D37" s="291"/>
      <c r="E37" s="294" t="s">
        <v>1749</v>
      </c>
      <c r="F37" s="291"/>
      <c r="G37" s="291" t="s">
        <v>1750</v>
      </c>
      <c r="H37" s="291"/>
      <c r="I37" s="291"/>
      <c r="J37" s="291"/>
      <c r="K37" s="289"/>
    </row>
    <row r="38" s="1" customFormat="1" ht="15" customHeight="1">
      <c r="B38" s="292"/>
      <c r="C38" s="293"/>
      <c r="D38" s="291"/>
      <c r="E38" s="294" t="s">
        <v>57</v>
      </c>
      <c r="F38" s="291"/>
      <c r="G38" s="291" t="s">
        <v>1751</v>
      </c>
      <c r="H38" s="291"/>
      <c r="I38" s="291"/>
      <c r="J38" s="291"/>
      <c r="K38" s="289"/>
    </row>
    <row r="39" s="1" customFormat="1" ht="15" customHeight="1">
      <c r="B39" s="292"/>
      <c r="C39" s="293"/>
      <c r="D39" s="291"/>
      <c r="E39" s="294" t="s">
        <v>58</v>
      </c>
      <c r="F39" s="291"/>
      <c r="G39" s="291" t="s">
        <v>1752</v>
      </c>
      <c r="H39" s="291"/>
      <c r="I39" s="291"/>
      <c r="J39" s="291"/>
      <c r="K39" s="289"/>
    </row>
    <row r="40" s="1" customFormat="1" ht="15" customHeight="1">
      <c r="B40" s="292"/>
      <c r="C40" s="293"/>
      <c r="D40" s="291"/>
      <c r="E40" s="294" t="s">
        <v>143</v>
      </c>
      <c r="F40" s="291"/>
      <c r="G40" s="291" t="s">
        <v>1753</v>
      </c>
      <c r="H40" s="291"/>
      <c r="I40" s="291"/>
      <c r="J40" s="291"/>
      <c r="K40" s="289"/>
    </row>
    <row r="41" s="1" customFormat="1" ht="15" customHeight="1">
      <c r="B41" s="292"/>
      <c r="C41" s="293"/>
      <c r="D41" s="291"/>
      <c r="E41" s="294" t="s">
        <v>144</v>
      </c>
      <c r="F41" s="291"/>
      <c r="G41" s="291" t="s">
        <v>1754</v>
      </c>
      <c r="H41" s="291"/>
      <c r="I41" s="291"/>
      <c r="J41" s="291"/>
      <c r="K41" s="289"/>
    </row>
    <row r="42" s="1" customFormat="1" ht="15" customHeight="1">
      <c r="B42" s="292"/>
      <c r="C42" s="293"/>
      <c r="D42" s="291"/>
      <c r="E42" s="294" t="s">
        <v>1755</v>
      </c>
      <c r="F42" s="291"/>
      <c r="G42" s="291" t="s">
        <v>1756</v>
      </c>
      <c r="H42" s="291"/>
      <c r="I42" s="291"/>
      <c r="J42" s="291"/>
      <c r="K42" s="289"/>
    </row>
    <row r="43" s="1" customFormat="1" ht="15" customHeight="1">
      <c r="B43" s="292"/>
      <c r="C43" s="293"/>
      <c r="D43" s="291"/>
      <c r="E43" s="294"/>
      <c r="F43" s="291"/>
      <c r="G43" s="291" t="s">
        <v>1757</v>
      </c>
      <c r="H43" s="291"/>
      <c r="I43" s="291"/>
      <c r="J43" s="291"/>
      <c r="K43" s="289"/>
    </row>
    <row r="44" s="1" customFormat="1" ht="15" customHeight="1">
      <c r="B44" s="292"/>
      <c r="C44" s="293"/>
      <c r="D44" s="291"/>
      <c r="E44" s="294" t="s">
        <v>1758</v>
      </c>
      <c r="F44" s="291"/>
      <c r="G44" s="291" t="s">
        <v>1759</v>
      </c>
      <c r="H44" s="291"/>
      <c r="I44" s="291"/>
      <c r="J44" s="291"/>
      <c r="K44" s="289"/>
    </row>
    <row r="45" s="1" customFormat="1" ht="15" customHeight="1">
      <c r="B45" s="292"/>
      <c r="C45" s="293"/>
      <c r="D45" s="291"/>
      <c r="E45" s="294" t="s">
        <v>146</v>
      </c>
      <c r="F45" s="291"/>
      <c r="G45" s="291" t="s">
        <v>1760</v>
      </c>
      <c r="H45" s="291"/>
      <c r="I45" s="291"/>
      <c r="J45" s="291"/>
      <c r="K45" s="289"/>
    </row>
    <row r="46" s="1" customFormat="1" ht="12.75" customHeight="1">
      <c r="B46" s="292"/>
      <c r="C46" s="293"/>
      <c r="D46" s="291"/>
      <c r="E46" s="291"/>
      <c r="F46" s="291"/>
      <c r="G46" s="291"/>
      <c r="H46" s="291"/>
      <c r="I46" s="291"/>
      <c r="J46" s="291"/>
      <c r="K46" s="289"/>
    </row>
    <row r="47" s="1" customFormat="1" ht="15" customHeight="1">
      <c r="B47" s="292"/>
      <c r="C47" s="293"/>
      <c r="D47" s="291" t="s">
        <v>1761</v>
      </c>
      <c r="E47" s="291"/>
      <c r="F47" s="291"/>
      <c r="G47" s="291"/>
      <c r="H47" s="291"/>
      <c r="I47" s="291"/>
      <c r="J47" s="291"/>
      <c r="K47" s="289"/>
    </row>
    <row r="48" s="1" customFormat="1" ht="15" customHeight="1">
      <c r="B48" s="292"/>
      <c r="C48" s="293"/>
      <c r="D48" s="293"/>
      <c r="E48" s="291" t="s">
        <v>1762</v>
      </c>
      <c r="F48" s="291"/>
      <c r="G48" s="291"/>
      <c r="H48" s="291"/>
      <c r="I48" s="291"/>
      <c r="J48" s="291"/>
      <c r="K48" s="289"/>
    </row>
    <row r="49" s="1" customFormat="1" ht="15" customHeight="1">
      <c r="B49" s="292"/>
      <c r="C49" s="293"/>
      <c r="D49" s="293"/>
      <c r="E49" s="291" t="s">
        <v>1763</v>
      </c>
      <c r="F49" s="291"/>
      <c r="G49" s="291"/>
      <c r="H49" s="291"/>
      <c r="I49" s="291"/>
      <c r="J49" s="291"/>
      <c r="K49" s="289"/>
    </row>
    <row r="50" s="1" customFormat="1" ht="15" customHeight="1">
      <c r="B50" s="292"/>
      <c r="C50" s="293"/>
      <c r="D50" s="293"/>
      <c r="E50" s="291" t="s">
        <v>1764</v>
      </c>
      <c r="F50" s="291"/>
      <c r="G50" s="291"/>
      <c r="H50" s="291"/>
      <c r="I50" s="291"/>
      <c r="J50" s="291"/>
      <c r="K50" s="289"/>
    </row>
    <row r="51" s="1" customFormat="1" ht="15" customHeight="1">
      <c r="B51" s="292"/>
      <c r="C51" s="293"/>
      <c r="D51" s="291" t="s">
        <v>1765</v>
      </c>
      <c r="E51" s="291"/>
      <c r="F51" s="291"/>
      <c r="G51" s="291"/>
      <c r="H51" s="291"/>
      <c r="I51" s="291"/>
      <c r="J51" s="291"/>
      <c r="K51" s="289"/>
    </row>
    <row r="52" s="1" customFormat="1" ht="25.5" customHeight="1">
      <c r="B52" s="287"/>
      <c r="C52" s="288" t="s">
        <v>1766</v>
      </c>
      <c r="D52" s="288"/>
      <c r="E52" s="288"/>
      <c r="F52" s="288"/>
      <c r="G52" s="288"/>
      <c r="H52" s="288"/>
      <c r="I52" s="288"/>
      <c r="J52" s="288"/>
      <c r="K52" s="289"/>
    </row>
    <row r="53" s="1" customFormat="1" ht="5.25" customHeight="1">
      <c r="B53" s="287"/>
      <c r="C53" s="290"/>
      <c r="D53" s="290"/>
      <c r="E53" s="290"/>
      <c r="F53" s="290"/>
      <c r="G53" s="290"/>
      <c r="H53" s="290"/>
      <c r="I53" s="290"/>
      <c r="J53" s="290"/>
      <c r="K53" s="289"/>
    </row>
    <row r="54" s="1" customFormat="1" ht="15" customHeight="1">
      <c r="B54" s="287"/>
      <c r="C54" s="291" t="s">
        <v>1767</v>
      </c>
      <c r="D54" s="291"/>
      <c r="E54" s="291"/>
      <c r="F54" s="291"/>
      <c r="G54" s="291"/>
      <c r="H54" s="291"/>
      <c r="I54" s="291"/>
      <c r="J54" s="291"/>
      <c r="K54" s="289"/>
    </row>
    <row r="55" s="1" customFormat="1" ht="15" customHeight="1">
      <c r="B55" s="287"/>
      <c r="C55" s="291" t="s">
        <v>1768</v>
      </c>
      <c r="D55" s="291"/>
      <c r="E55" s="291"/>
      <c r="F55" s="291"/>
      <c r="G55" s="291"/>
      <c r="H55" s="291"/>
      <c r="I55" s="291"/>
      <c r="J55" s="291"/>
      <c r="K55" s="289"/>
    </row>
    <row r="56" s="1" customFormat="1" ht="12.75" customHeight="1">
      <c r="B56" s="287"/>
      <c r="C56" s="291"/>
      <c r="D56" s="291"/>
      <c r="E56" s="291"/>
      <c r="F56" s="291"/>
      <c r="G56" s="291"/>
      <c r="H56" s="291"/>
      <c r="I56" s="291"/>
      <c r="J56" s="291"/>
      <c r="K56" s="289"/>
    </row>
    <row r="57" s="1" customFormat="1" ht="15" customHeight="1">
      <c r="B57" s="287"/>
      <c r="C57" s="291" t="s">
        <v>1769</v>
      </c>
      <c r="D57" s="291"/>
      <c r="E57" s="291"/>
      <c r="F57" s="291"/>
      <c r="G57" s="291"/>
      <c r="H57" s="291"/>
      <c r="I57" s="291"/>
      <c r="J57" s="291"/>
      <c r="K57" s="289"/>
    </row>
    <row r="58" s="1" customFormat="1" ht="15" customHeight="1">
      <c r="B58" s="287"/>
      <c r="C58" s="293"/>
      <c r="D58" s="291" t="s">
        <v>1770</v>
      </c>
      <c r="E58" s="291"/>
      <c r="F58" s="291"/>
      <c r="G58" s="291"/>
      <c r="H58" s="291"/>
      <c r="I58" s="291"/>
      <c r="J58" s="291"/>
      <c r="K58" s="289"/>
    </row>
    <row r="59" s="1" customFormat="1" ht="15" customHeight="1">
      <c r="B59" s="287"/>
      <c r="C59" s="293"/>
      <c r="D59" s="291" t="s">
        <v>1771</v>
      </c>
      <c r="E59" s="291"/>
      <c r="F59" s="291"/>
      <c r="G59" s="291"/>
      <c r="H59" s="291"/>
      <c r="I59" s="291"/>
      <c r="J59" s="291"/>
      <c r="K59" s="289"/>
    </row>
    <row r="60" s="1" customFormat="1" ht="15" customHeight="1">
      <c r="B60" s="287"/>
      <c r="C60" s="293"/>
      <c r="D60" s="291" t="s">
        <v>1772</v>
      </c>
      <c r="E60" s="291"/>
      <c r="F60" s="291"/>
      <c r="G60" s="291"/>
      <c r="H60" s="291"/>
      <c r="I60" s="291"/>
      <c r="J60" s="291"/>
      <c r="K60" s="289"/>
    </row>
    <row r="61" s="1" customFormat="1" ht="15" customHeight="1">
      <c r="B61" s="287"/>
      <c r="C61" s="293"/>
      <c r="D61" s="291" t="s">
        <v>1773</v>
      </c>
      <c r="E61" s="291"/>
      <c r="F61" s="291"/>
      <c r="G61" s="291"/>
      <c r="H61" s="291"/>
      <c r="I61" s="291"/>
      <c r="J61" s="291"/>
      <c r="K61" s="289"/>
    </row>
    <row r="62" s="1" customFormat="1" ht="15" customHeight="1">
      <c r="B62" s="287"/>
      <c r="C62" s="293"/>
      <c r="D62" s="296" t="s">
        <v>1774</v>
      </c>
      <c r="E62" s="296"/>
      <c r="F62" s="296"/>
      <c r="G62" s="296"/>
      <c r="H62" s="296"/>
      <c r="I62" s="296"/>
      <c r="J62" s="296"/>
      <c r="K62" s="289"/>
    </row>
    <row r="63" s="1" customFormat="1" ht="15" customHeight="1">
      <c r="B63" s="287"/>
      <c r="C63" s="293"/>
      <c r="D63" s="291" t="s">
        <v>1775</v>
      </c>
      <c r="E63" s="291"/>
      <c r="F63" s="291"/>
      <c r="G63" s="291"/>
      <c r="H63" s="291"/>
      <c r="I63" s="291"/>
      <c r="J63" s="291"/>
      <c r="K63" s="289"/>
    </row>
    <row r="64" s="1" customFormat="1" ht="12.75" customHeight="1">
      <c r="B64" s="287"/>
      <c r="C64" s="293"/>
      <c r="D64" s="293"/>
      <c r="E64" s="297"/>
      <c r="F64" s="293"/>
      <c r="G64" s="293"/>
      <c r="H64" s="293"/>
      <c r="I64" s="293"/>
      <c r="J64" s="293"/>
      <c r="K64" s="289"/>
    </row>
    <row r="65" s="1" customFormat="1" ht="15" customHeight="1">
      <c r="B65" s="287"/>
      <c r="C65" s="293"/>
      <c r="D65" s="291" t="s">
        <v>1776</v>
      </c>
      <c r="E65" s="291"/>
      <c r="F65" s="291"/>
      <c r="G65" s="291"/>
      <c r="H65" s="291"/>
      <c r="I65" s="291"/>
      <c r="J65" s="291"/>
      <c r="K65" s="289"/>
    </row>
    <row r="66" s="1" customFormat="1" ht="15" customHeight="1">
      <c r="B66" s="287"/>
      <c r="C66" s="293"/>
      <c r="D66" s="296" t="s">
        <v>1777</v>
      </c>
      <c r="E66" s="296"/>
      <c r="F66" s="296"/>
      <c r="G66" s="296"/>
      <c r="H66" s="296"/>
      <c r="I66" s="296"/>
      <c r="J66" s="296"/>
      <c r="K66" s="289"/>
    </row>
    <row r="67" s="1" customFormat="1" ht="15" customHeight="1">
      <c r="B67" s="287"/>
      <c r="C67" s="293"/>
      <c r="D67" s="291" t="s">
        <v>1778</v>
      </c>
      <c r="E67" s="291"/>
      <c r="F67" s="291"/>
      <c r="G67" s="291"/>
      <c r="H67" s="291"/>
      <c r="I67" s="291"/>
      <c r="J67" s="291"/>
      <c r="K67" s="289"/>
    </row>
    <row r="68" s="1" customFormat="1" ht="15" customHeight="1">
      <c r="B68" s="287"/>
      <c r="C68" s="293"/>
      <c r="D68" s="291" t="s">
        <v>1779</v>
      </c>
      <c r="E68" s="291"/>
      <c r="F68" s="291"/>
      <c r="G68" s="291"/>
      <c r="H68" s="291"/>
      <c r="I68" s="291"/>
      <c r="J68" s="291"/>
      <c r="K68" s="289"/>
    </row>
    <row r="69" s="1" customFormat="1" ht="15" customHeight="1">
      <c r="B69" s="287"/>
      <c r="C69" s="293"/>
      <c r="D69" s="291" t="s">
        <v>1780</v>
      </c>
      <c r="E69" s="291"/>
      <c r="F69" s="291"/>
      <c r="G69" s="291"/>
      <c r="H69" s="291"/>
      <c r="I69" s="291"/>
      <c r="J69" s="291"/>
      <c r="K69" s="289"/>
    </row>
    <row r="70" s="1" customFormat="1" ht="15" customHeight="1">
      <c r="B70" s="287"/>
      <c r="C70" s="293"/>
      <c r="D70" s="291" t="s">
        <v>1781</v>
      </c>
      <c r="E70" s="291"/>
      <c r="F70" s="291"/>
      <c r="G70" s="291"/>
      <c r="H70" s="291"/>
      <c r="I70" s="291"/>
      <c r="J70" s="291"/>
      <c r="K70" s="289"/>
    </row>
    <row r="71" s="1" customFormat="1" ht="12.75" customHeight="1">
      <c r="B71" s="298"/>
      <c r="C71" s="299"/>
      <c r="D71" s="299"/>
      <c r="E71" s="299"/>
      <c r="F71" s="299"/>
      <c r="G71" s="299"/>
      <c r="H71" s="299"/>
      <c r="I71" s="299"/>
      <c r="J71" s="299"/>
      <c r="K71" s="300"/>
    </row>
    <row r="72" s="1" customFormat="1" ht="18.75" customHeight="1">
      <c r="B72" s="301"/>
      <c r="C72" s="301"/>
      <c r="D72" s="301"/>
      <c r="E72" s="301"/>
      <c r="F72" s="301"/>
      <c r="G72" s="301"/>
      <c r="H72" s="301"/>
      <c r="I72" s="301"/>
      <c r="J72" s="301"/>
      <c r="K72" s="302"/>
    </row>
    <row r="73" s="1" customFormat="1" ht="18.75" customHeight="1">
      <c r="B73" s="302"/>
      <c r="C73" s="302"/>
      <c r="D73" s="302"/>
      <c r="E73" s="302"/>
      <c r="F73" s="302"/>
      <c r="G73" s="302"/>
      <c r="H73" s="302"/>
      <c r="I73" s="302"/>
      <c r="J73" s="302"/>
      <c r="K73" s="302"/>
    </row>
    <row r="74" s="1" customFormat="1" ht="7.5" customHeight="1">
      <c r="B74" s="303"/>
      <c r="C74" s="304"/>
      <c r="D74" s="304"/>
      <c r="E74" s="304"/>
      <c r="F74" s="304"/>
      <c r="G74" s="304"/>
      <c r="H74" s="304"/>
      <c r="I74" s="304"/>
      <c r="J74" s="304"/>
      <c r="K74" s="305"/>
    </row>
    <row r="75" s="1" customFormat="1" ht="45" customHeight="1">
      <c r="B75" s="306"/>
      <c r="C75" s="307" t="s">
        <v>1782</v>
      </c>
      <c r="D75" s="307"/>
      <c r="E75" s="307"/>
      <c r="F75" s="307"/>
      <c r="G75" s="307"/>
      <c r="H75" s="307"/>
      <c r="I75" s="307"/>
      <c r="J75" s="307"/>
      <c r="K75" s="308"/>
    </row>
    <row r="76" s="1" customFormat="1" ht="17.25" customHeight="1">
      <c r="B76" s="306"/>
      <c r="C76" s="309" t="s">
        <v>1783</v>
      </c>
      <c r="D76" s="309"/>
      <c r="E76" s="309"/>
      <c r="F76" s="309" t="s">
        <v>1784</v>
      </c>
      <c r="G76" s="310"/>
      <c r="H76" s="309" t="s">
        <v>58</v>
      </c>
      <c r="I76" s="309" t="s">
        <v>61</v>
      </c>
      <c r="J76" s="309" t="s">
        <v>1785</v>
      </c>
      <c r="K76" s="308"/>
    </row>
    <row r="77" s="1" customFormat="1" ht="17.25" customHeight="1">
      <c r="B77" s="306"/>
      <c r="C77" s="311" t="s">
        <v>1786</v>
      </c>
      <c r="D77" s="311"/>
      <c r="E77" s="311"/>
      <c r="F77" s="312" t="s">
        <v>1787</v>
      </c>
      <c r="G77" s="313"/>
      <c r="H77" s="311"/>
      <c r="I77" s="311"/>
      <c r="J77" s="311" t="s">
        <v>1788</v>
      </c>
      <c r="K77" s="308"/>
    </row>
    <row r="78" s="1" customFormat="1" ht="5.25" customHeight="1">
      <c r="B78" s="306"/>
      <c r="C78" s="314"/>
      <c r="D78" s="314"/>
      <c r="E78" s="314"/>
      <c r="F78" s="314"/>
      <c r="G78" s="315"/>
      <c r="H78" s="314"/>
      <c r="I78" s="314"/>
      <c r="J78" s="314"/>
      <c r="K78" s="308"/>
    </row>
    <row r="79" s="1" customFormat="1" ht="15" customHeight="1">
      <c r="B79" s="306"/>
      <c r="C79" s="294" t="s">
        <v>57</v>
      </c>
      <c r="D79" s="316"/>
      <c r="E79" s="316"/>
      <c r="F79" s="317" t="s">
        <v>1789</v>
      </c>
      <c r="G79" s="318"/>
      <c r="H79" s="294" t="s">
        <v>1790</v>
      </c>
      <c r="I79" s="294" t="s">
        <v>1791</v>
      </c>
      <c r="J79" s="294">
        <v>20</v>
      </c>
      <c r="K79" s="308"/>
    </row>
    <row r="80" s="1" customFormat="1" ht="15" customHeight="1">
      <c r="B80" s="306"/>
      <c r="C80" s="294" t="s">
        <v>1792</v>
      </c>
      <c r="D80" s="294"/>
      <c r="E80" s="294"/>
      <c r="F80" s="317" t="s">
        <v>1789</v>
      </c>
      <c r="G80" s="318"/>
      <c r="H80" s="294" t="s">
        <v>1793</v>
      </c>
      <c r="I80" s="294" t="s">
        <v>1791</v>
      </c>
      <c r="J80" s="294">
        <v>120</v>
      </c>
      <c r="K80" s="308"/>
    </row>
    <row r="81" s="1" customFormat="1" ht="15" customHeight="1">
      <c r="B81" s="319"/>
      <c r="C81" s="294" t="s">
        <v>1794</v>
      </c>
      <c r="D81" s="294"/>
      <c r="E81" s="294"/>
      <c r="F81" s="317" t="s">
        <v>1795</v>
      </c>
      <c r="G81" s="318"/>
      <c r="H81" s="294" t="s">
        <v>1796</v>
      </c>
      <c r="I81" s="294" t="s">
        <v>1791</v>
      </c>
      <c r="J81" s="294">
        <v>50</v>
      </c>
      <c r="K81" s="308"/>
    </row>
    <row r="82" s="1" customFormat="1" ht="15" customHeight="1">
      <c r="B82" s="319"/>
      <c r="C82" s="294" t="s">
        <v>1797</v>
      </c>
      <c r="D82" s="294"/>
      <c r="E82" s="294"/>
      <c r="F82" s="317" t="s">
        <v>1789</v>
      </c>
      <c r="G82" s="318"/>
      <c r="H82" s="294" t="s">
        <v>1798</v>
      </c>
      <c r="I82" s="294" t="s">
        <v>1799</v>
      </c>
      <c r="J82" s="294"/>
      <c r="K82" s="308"/>
    </row>
    <row r="83" s="1" customFormat="1" ht="15" customHeight="1">
      <c r="B83" s="319"/>
      <c r="C83" s="320" t="s">
        <v>1800</v>
      </c>
      <c r="D83" s="320"/>
      <c r="E83" s="320"/>
      <c r="F83" s="321" t="s">
        <v>1795</v>
      </c>
      <c r="G83" s="320"/>
      <c r="H83" s="320" t="s">
        <v>1801</v>
      </c>
      <c r="I83" s="320" t="s">
        <v>1791</v>
      </c>
      <c r="J83" s="320">
        <v>15</v>
      </c>
      <c r="K83" s="308"/>
    </row>
    <row r="84" s="1" customFormat="1" ht="15" customHeight="1">
      <c r="B84" s="319"/>
      <c r="C84" s="320" t="s">
        <v>1802</v>
      </c>
      <c r="D84" s="320"/>
      <c r="E84" s="320"/>
      <c r="F84" s="321" t="s">
        <v>1795</v>
      </c>
      <c r="G84" s="320"/>
      <c r="H84" s="320" t="s">
        <v>1803</v>
      </c>
      <c r="I84" s="320" t="s">
        <v>1791</v>
      </c>
      <c r="J84" s="320">
        <v>15</v>
      </c>
      <c r="K84" s="308"/>
    </row>
    <row r="85" s="1" customFormat="1" ht="15" customHeight="1">
      <c r="B85" s="319"/>
      <c r="C85" s="320" t="s">
        <v>1804</v>
      </c>
      <c r="D85" s="320"/>
      <c r="E85" s="320"/>
      <c r="F85" s="321" t="s">
        <v>1795</v>
      </c>
      <c r="G85" s="320"/>
      <c r="H85" s="320" t="s">
        <v>1805</v>
      </c>
      <c r="I85" s="320" t="s">
        <v>1791</v>
      </c>
      <c r="J85" s="320">
        <v>20</v>
      </c>
      <c r="K85" s="308"/>
    </row>
    <row r="86" s="1" customFormat="1" ht="15" customHeight="1">
      <c r="B86" s="319"/>
      <c r="C86" s="320" t="s">
        <v>1806</v>
      </c>
      <c r="D86" s="320"/>
      <c r="E86" s="320"/>
      <c r="F86" s="321" t="s">
        <v>1795</v>
      </c>
      <c r="G86" s="320"/>
      <c r="H86" s="320" t="s">
        <v>1807</v>
      </c>
      <c r="I86" s="320" t="s">
        <v>1791</v>
      </c>
      <c r="J86" s="320">
        <v>20</v>
      </c>
      <c r="K86" s="308"/>
    </row>
    <row r="87" s="1" customFormat="1" ht="15" customHeight="1">
      <c r="B87" s="319"/>
      <c r="C87" s="294" t="s">
        <v>1808</v>
      </c>
      <c r="D87" s="294"/>
      <c r="E87" s="294"/>
      <c r="F87" s="317" t="s">
        <v>1795</v>
      </c>
      <c r="G87" s="318"/>
      <c r="H87" s="294" t="s">
        <v>1809</v>
      </c>
      <c r="I87" s="294" t="s">
        <v>1791</v>
      </c>
      <c r="J87" s="294">
        <v>50</v>
      </c>
      <c r="K87" s="308"/>
    </row>
    <row r="88" s="1" customFormat="1" ht="15" customHeight="1">
      <c r="B88" s="319"/>
      <c r="C88" s="294" t="s">
        <v>1810</v>
      </c>
      <c r="D88" s="294"/>
      <c r="E88" s="294"/>
      <c r="F88" s="317" t="s">
        <v>1795</v>
      </c>
      <c r="G88" s="318"/>
      <c r="H88" s="294" t="s">
        <v>1811</v>
      </c>
      <c r="I88" s="294" t="s">
        <v>1791</v>
      </c>
      <c r="J88" s="294">
        <v>20</v>
      </c>
      <c r="K88" s="308"/>
    </row>
    <row r="89" s="1" customFormat="1" ht="15" customHeight="1">
      <c r="B89" s="319"/>
      <c r="C89" s="294" t="s">
        <v>1812</v>
      </c>
      <c r="D89" s="294"/>
      <c r="E89" s="294"/>
      <c r="F89" s="317" t="s">
        <v>1795</v>
      </c>
      <c r="G89" s="318"/>
      <c r="H89" s="294" t="s">
        <v>1813</v>
      </c>
      <c r="I89" s="294" t="s">
        <v>1791</v>
      </c>
      <c r="J89" s="294">
        <v>20</v>
      </c>
      <c r="K89" s="308"/>
    </row>
    <row r="90" s="1" customFormat="1" ht="15" customHeight="1">
      <c r="B90" s="319"/>
      <c r="C90" s="294" t="s">
        <v>1814</v>
      </c>
      <c r="D90" s="294"/>
      <c r="E90" s="294"/>
      <c r="F90" s="317" t="s">
        <v>1795</v>
      </c>
      <c r="G90" s="318"/>
      <c r="H90" s="294" t="s">
        <v>1815</v>
      </c>
      <c r="I90" s="294" t="s">
        <v>1791</v>
      </c>
      <c r="J90" s="294">
        <v>50</v>
      </c>
      <c r="K90" s="308"/>
    </row>
    <row r="91" s="1" customFormat="1" ht="15" customHeight="1">
      <c r="B91" s="319"/>
      <c r="C91" s="294" t="s">
        <v>1816</v>
      </c>
      <c r="D91" s="294"/>
      <c r="E91" s="294"/>
      <c r="F91" s="317" t="s">
        <v>1795</v>
      </c>
      <c r="G91" s="318"/>
      <c r="H91" s="294" t="s">
        <v>1816</v>
      </c>
      <c r="I91" s="294" t="s">
        <v>1791</v>
      </c>
      <c r="J91" s="294">
        <v>50</v>
      </c>
      <c r="K91" s="308"/>
    </row>
    <row r="92" s="1" customFormat="1" ht="15" customHeight="1">
      <c r="B92" s="319"/>
      <c r="C92" s="294" t="s">
        <v>1817</v>
      </c>
      <c r="D92" s="294"/>
      <c r="E92" s="294"/>
      <c r="F92" s="317" t="s">
        <v>1795</v>
      </c>
      <c r="G92" s="318"/>
      <c r="H92" s="294" t="s">
        <v>1818</v>
      </c>
      <c r="I92" s="294" t="s">
        <v>1791</v>
      </c>
      <c r="J92" s="294">
        <v>255</v>
      </c>
      <c r="K92" s="308"/>
    </row>
    <row r="93" s="1" customFormat="1" ht="15" customHeight="1">
      <c r="B93" s="319"/>
      <c r="C93" s="294" t="s">
        <v>1819</v>
      </c>
      <c r="D93" s="294"/>
      <c r="E93" s="294"/>
      <c r="F93" s="317" t="s">
        <v>1789</v>
      </c>
      <c r="G93" s="318"/>
      <c r="H93" s="294" t="s">
        <v>1820</v>
      </c>
      <c r="I93" s="294" t="s">
        <v>1821</v>
      </c>
      <c r="J93" s="294"/>
      <c r="K93" s="308"/>
    </row>
    <row r="94" s="1" customFormat="1" ht="15" customHeight="1">
      <c r="B94" s="319"/>
      <c r="C94" s="294" t="s">
        <v>1822</v>
      </c>
      <c r="D94" s="294"/>
      <c r="E94" s="294"/>
      <c r="F94" s="317" t="s">
        <v>1789</v>
      </c>
      <c r="G94" s="318"/>
      <c r="H94" s="294" t="s">
        <v>1823</v>
      </c>
      <c r="I94" s="294" t="s">
        <v>1824</v>
      </c>
      <c r="J94" s="294"/>
      <c r="K94" s="308"/>
    </row>
    <row r="95" s="1" customFormat="1" ht="15" customHeight="1">
      <c r="B95" s="319"/>
      <c r="C95" s="294" t="s">
        <v>1825</v>
      </c>
      <c r="D95" s="294"/>
      <c r="E95" s="294"/>
      <c r="F95" s="317" t="s">
        <v>1789</v>
      </c>
      <c r="G95" s="318"/>
      <c r="H95" s="294" t="s">
        <v>1825</v>
      </c>
      <c r="I95" s="294" t="s">
        <v>1824</v>
      </c>
      <c r="J95" s="294"/>
      <c r="K95" s="308"/>
    </row>
    <row r="96" s="1" customFormat="1" ht="15" customHeight="1">
      <c r="B96" s="319"/>
      <c r="C96" s="294" t="s">
        <v>42</v>
      </c>
      <c r="D96" s="294"/>
      <c r="E96" s="294"/>
      <c r="F96" s="317" t="s">
        <v>1789</v>
      </c>
      <c r="G96" s="318"/>
      <c r="H96" s="294" t="s">
        <v>1826</v>
      </c>
      <c r="I96" s="294" t="s">
        <v>1824</v>
      </c>
      <c r="J96" s="294"/>
      <c r="K96" s="308"/>
    </row>
    <row r="97" s="1" customFormat="1" ht="15" customHeight="1">
      <c r="B97" s="319"/>
      <c r="C97" s="294" t="s">
        <v>52</v>
      </c>
      <c r="D97" s="294"/>
      <c r="E97" s="294"/>
      <c r="F97" s="317" t="s">
        <v>1789</v>
      </c>
      <c r="G97" s="318"/>
      <c r="H97" s="294" t="s">
        <v>1827</v>
      </c>
      <c r="I97" s="294" t="s">
        <v>1824</v>
      </c>
      <c r="J97" s="294"/>
      <c r="K97" s="308"/>
    </row>
    <row r="98" s="1" customFormat="1" ht="15" customHeight="1">
      <c r="B98" s="322"/>
      <c r="C98" s="323"/>
      <c r="D98" s="323"/>
      <c r="E98" s="323"/>
      <c r="F98" s="323"/>
      <c r="G98" s="323"/>
      <c r="H98" s="323"/>
      <c r="I98" s="323"/>
      <c r="J98" s="323"/>
      <c r="K98" s="324"/>
    </row>
    <row r="99" s="1" customFormat="1" ht="18.75" customHeight="1">
      <c r="B99" s="325"/>
      <c r="C99" s="326"/>
      <c r="D99" s="326"/>
      <c r="E99" s="326"/>
      <c r="F99" s="326"/>
      <c r="G99" s="326"/>
      <c r="H99" s="326"/>
      <c r="I99" s="326"/>
      <c r="J99" s="326"/>
      <c r="K99" s="325"/>
    </row>
    <row r="100" s="1" customFormat="1" ht="18.75" customHeight="1">
      <c r="B100" s="302"/>
      <c r="C100" s="302"/>
      <c r="D100" s="302"/>
      <c r="E100" s="302"/>
      <c r="F100" s="302"/>
      <c r="G100" s="302"/>
      <c r="H100" s="302"/>
      <c r="I100" s="302"/>
      <c r="J100" s="302"/>
      <c r="K100" s="302"/>
    </row>
    <row r="101" s="1" customFormat="1" ht="7.5" customHeight="1">
      <c r="B101" s="303"/>
      <c r="C101" s="304"/>
      <c r="D101" s="304"/>
      <c r="E101" s="304"/>
      <c r="F101" s="304"/>
      <c r="G101" s="304"/>
      <c r="H101" s="304"/>
      <c r="I101" s="304"/>
      <c r="J101" s="304"/>
      <c r="K101" s="305"/>
    </row>
    <row r="102" s="1" customFormat="1" ht="45" customHeight="1">
      <c r="B102" s="306"/>
      <c r="C102" s="307" t="s">
        <v>1828</v>
      </c>
      <c r="D102" s="307"/>
      <c r="E102" s="307"/>
      <c r="F102" s="307"/>
      <c r="G102" s="307"/>
      <c r="H102" s="307"/>
      <c r="I102" s="307"/>
      <c r="J102" s="307"/>
      <c r="K102" s="308"/>
    </row>
    <row r="103" s="1" customFormat="1" ht="17.25" customHeight="1">
      <c r="B103" s="306"/>
      <c r="C103" s="309" t="s">
        <v>1783</v>
      </c>
      <c r="D103" s="309"/>
      <c r="E103" s="309"/>
      <c r="F103" s="309" t="s">
        <v>1784</v>
      </c>
      <c r="G103" s="310"/>
      <c r="H103" s="309" t="s">
        <v>58</v>
      </c>
      <c r="I103" s="309" t="s">
        <v>61</v>
      </c>
      <c r="J103" s="309" t="s">
        <v>1785</v>
      </c>
      <c r="K103" s="308"/>
    </row>
    <row r="104" s="1" customFormat="1" ht="17.25" customHeight="1">
      <c r="B104" s="306"/>
      <c r="C104" s="311" t="s">
        <v>1786</v>
      </c>
      <c r="D104" s="311"/>
      <c r="E104" s="311"/>
      <c r="F104" s="312" t="s">
        <v>1787</v>
      </c>
      <c r="G104" s="313"/>
      <c r="H104" s="311"/>
      <c r="I104" s="311"/>
      <c r="J104" s="311" t="s">
        <v>1788</v>
      </c>
      <c r="K104" s="308"/>
    </row>
    <row r="105" s="1" customFormat="1" ht="5.25" customHeight="1">
      <c r="B105" s="306"/>
      <c r="C105" s="309"/>
      <c r="D105" s="309"/>
      <c r="E105" s="309"/>
      <c r="F105" s="309"/>
      <c r="G105" s="327"/>
      <c r="H105" s="309"/>
      <c r="I105" s="309"/>
      <c r="J105" s="309"/>
      <c r="K105" s="308"/>
    </row>
    <row r="106" s="1" customFormat="1" ht="15" customHeight="1">
      <c r="B106" s="306"/>
      <c r="C106" s="294" t="s">
        <v>57</v>
      </c>
      <c r="D106" s="316"/>
      <c r="E106" s="316"/>
      <c r="F106" s="317" t="s">
        <v>1789</v>
      </c>
      <c r="G106" s="294"/>
      <c r="H106" s="294" t="s">
        <v>1829</v>
      </c>
      <c r="I106" s="294" t="s">
        <v>1791</v>
      </c>
      <c r="J106" s="294">
        <v>20</v>
      </c>
      <c r="K106" s="308"/>
    </row>
    <row r="107" s="1" customFormat="1" ht="15" customHeight="1">
      <c r="B107" s="306"/>
      <c r="C107" s="294" t="s">
        <v>1792</v>
      </c>
      <c r="D107" s="294"/>
      <c r="E107" s="294"/>
      <c r="F107" s="317" t="s">
        <v>1789</v>
      </c>
      <c r="G107" s="294"/>
      <c r="H107" s="294" t="s">
        <v>1829</v>
      </c>
      <c r="I107" s="294" t="s">
        <v>1791</v>
      </c>
      <c r="J107" s="294">
        <v>120</v>
      </c>
      <c r="K107" s="308"/>
    </row>
    <row r="108" s="1" customFormat="1" ht="15" customHeight="1">
      <c r="B108" s="319"/>
      <c r="C108" s="294" t="s">
        <v>1794</v>
      </c>
      <c r="D108" s="294"/>
      <c r="E108" s="294"/>
      <c r="F108" s="317" t="s">
        <v>1795</v>
      </c>
      <c r="G108" s="294"/>
      <c r="H108" s="294" t="s">
        <v>1829</v>
      </c>
      <c r="I108" s="294" t="s">
        <v>1791</v>
      </c>
      <c r="J108" s="294">
        <v>50</v>
      </c>
      <c r="K108" s="308"/>
    </row>
    <row r="109" s="1" customFormat="1" ht="15" customHeight="1">
      <c r="B109" s="319"/>
      <c r="C109" s="294" t="s">
        <v>1797</v>
      </c>
      <c r="D109" s="294"/>
      <c r="E109" s="294"/>
      <c r="F109" s="317" t="s">
        <v>1789</v>
      </c>
      <c r="G109" s="294"/>
      <c r="H109" s="294" t="s">
        <v>1829</v>
      </c>
      <c r="I109" s="294" t="s">
        <v>1799</v>
      </c>
      <c r="J109" s="294"/>
      <c r="K109" s="308"/>
    </row>
    <row r="110" s="1" customFormat="1" ht="15" customHeight="1">
      <c r="B110" s="319"/>
      <c r="C110" s="294" t="s">
        <v>1808</v>
      </c>
      <c r="D110" s="294"/>
      <c r="E110" s="294"/>
      <c r="F110" s="317" t="s">
        <v>1795</v>
      </c>
      <c r="G110" s="294"/>
      <c r="H110" s="294" t="s">
        <v>1829</v>
      </c>
      <c r="I110" s="294" t="s">
        <v>1791</v>
      </c>
      <c r="J110" s="294">
        <v>50</v>
      </c>
      <c r="K110" s="308"/>
    </row>
    <row r="111" s="1" customFormat="1" ht="15" customHeight="1">
      <c r="B111" s="319"/>
      <c r="C111" s="294" t="s">
        <v>1816</v>
      </c>
      <c r="D111" s="294"/>
      <c r="E111" s="294"/>
      <c r="F111" s="317" t="s">
        <v>1795</v>
      </c>
      <c r="G111" s="294"/>
      <c r="H111" s="294" t="s">
        <v>1829</v>
      </c>
      <c r="I111" s="294" t="s">
        <v>1791</v>
      </c>
      <c r="J111" s="294">
        <v>50</v>
      </c>
      <c r="K111" s="308"/>
    </row>
    <row r="112" s="1" customFormat="1" ht="15" customHeight="1">
      <c r="B112" s="319"/>
      <c r="C112" s="294" t="s">
        <v>1814</v>
      </c>
      <c r="D112" s="294"/>
      <c r="E112" s="294"/>
      <c r="F112" s="317" t="s">
        <v>1795</v>
      </c>
      <c r="G112" s="294"/>
      <c r="H112" s="294" t="s">
        <v>1829</v>
      </c>
      <c r="I112" s="294" t="s">
        <v>1791</v>
      </c>
      <c r="J112" s="294">
        <v>50</v>
      </c>
      <c r="K112" s="308"/>
    </row>
    <row r="113" s="1" customFormat="1" ht="15" customHeight="1">
      <c r="B113" s="319"/>
      <c r="C113" s="294" t="s">
        <v>57</v>
      </c>
      <c r="D113" s="294"/>
      <c r="E113" s="294"/>
      <c r="F113" s="317" t="s">
        <v>1789</v>
      </c>
      <c r="G113" s="294"/>
      <c r="H113" s="294" t="s">
        <v>1830</v>
      </c>
      <c r="I113" s="294" t="s">
        <v>1791</v>
      </c>
      <c r="J113" s="294">
        <v>20</v>
      </c>
      <c r="K113" s="308"/>
    </row>
    <row r="114" s="1" customFormat="1" ht="15" customHeight="1">
      <c r="B114" s="319"/>
      <c r="C114" s="294" t="s">
        <v>1831</v>
      </c>
      <c r="D114" s="294"/>
      <c r="E114" s="294"/>
      <c r="F114" s="317" t="s">
        <v>1789</v>
      </c>
      <c r="G114" s="294"/>
      <c r="H114" s="294" t="s">
        <v>1832</v>
      </c>
      <c r="I114" s="294" t="s">
        <v>1791</v>
      </c>
      <c r="J114" s="294">
        <v>120</v>
      </c>
      <c r="K114" s="308"/>
    </row>
    <row r="115" s="1" customFormat="1" ht="15" customHeight="1">
      <c r="B115" s="319"/>
      <c r="C115" s="294" t="s">
        <v>42</v>
      </c>
      <c r="D115" s="294"/>
      <c r="E115" s="294"/>
      <c r="F115" s="317" t="s">
        <v>1789</v>
      </c>
      <c r="G115" s="294"/>
      <c r="H115" s="294" t="s">
        <v>1833</v>
      </c>
      <c r="I115" s="294" t="s">
        <v>1824</v>
      </c>
      <c r="J115" s="294"/>
      <c r="K115" s="308"/>
    </row>
    <row r="116" s="1" customFormat="1" ht="15" customHeight="1">
      <c r="B116" s="319"/>
      <c r="C116" s="294" t="s">
        <v>52</v>
      </c>
      <c r="D116" s="294"/>
      <c r="E116" s="294"/>
      <c r="F116" s="317" t="s">
        <v>1789</v>
      </c>
      <c r="G116" s="294"/>
      <c r="H116" s="294" t="s">
        <v>1834</v>
      </c>
      <c r="I116" s="294" t="s">
        <v>1824</v>
      </c>
      <c r="J116" s="294"/>
      <c r="K116" s="308"/>
    </row>
    <row r="117" s="1" customFormat="1" ht="15" customHeight="1">
      <c r="B117" s="319"/>
      <c r="C117" s="294" t="s">
        <v>61</v>
      </c>
      <c r="D117" s="294"/>
      <c r="E117" s="294"/>
      <c r="F117" s="317" t="s">
        <v>1789</v>
      </c>
      <c r="G117" s="294"/>
      <c r="H117" s="294" t="s">
        <v>1835</v>
      </c>
      <c r="I117" s="294" t="s">
        <v>1836</v>
      </c>
      <c r="J117" s="294"/>
      <c r="K117" s="308"/>
    </row>
    <row r="118" s="1" customFormat="1" ht="15" customHeight="1">
      <c r="B118" s="322"/>
      <c r="C118" s="328"/>
      <c r="D118" s="328"/>
      <c r="E118" s="328"/>
      <c r="F118" s="328"/>
      <c r="G118" s="328"/>
      <c r="H118" s="328"/>
      <c r="I118" s="328"/>
      <c r="J118" s="328"/>
      <c r="K118" s="324"/>
    </row>
    <row r="119" s="1" customFormat="1" ht="18.75" customHeight="1">
      <c r="B119" s="329"/>
      <c r="C119" s="330"/>
      <c r="D119" s="330"/>
      <c r="E119" s="330"/>
      <c r="F119" s="331"/>
      <c r="G119" s="330"/>
      <c r="H119" s="330"/>
      <c r="I119" s="330"/>
      <c r="J119" s="330"/>
      <c r="K119" s="329"/>
    </row>
    <row r="120" s="1" customFormat="1" ht="18.75" customHeight="1">
      <c r="B120" s="302"/>
      <c r="C120" s="302"/>
      <c r="D120" s="302"/>
      <c r="E120" s="302"/>
      <c r="F120" s="302"/>
      <c r="G120" s="302"/>
      <c r="H120" s="302"/>
      <c r="I120" s="302"/>
      <c r="J120" s="302"/>
      <c r="K120" s="302"/>
    </row>
    <row r="121" s="1" customFormat="1" ht="7.5" customHeight="1">
      <c r="B121" s="332"/>
      <c r="C121" s="333"/>
      <c r="D121" s="333"/>
      <c r="E121" s="333"/>
      <c r="F121" s="333"/>
      <c r="G121" s="333"/>
      <c r="H121" s="333"/>
      <c r="I121" s="333"/>
      <c r="J121" s="333"/>
      <c r="K121" s="334"/>
    </row>
    <row r="122" s="1" customFormat="1" ht="45" customHeight="1">
      <c r="B122" s="335"/>
      <c r="C122" s="285" t="s">
        <v>1837</v>
      </c>
      <c r="D122" s="285"/>
      <c r="E122" s="285"/>
      <c r="F122" s="285"/>
      <c r="G122" s="285"/>
      <c r="H122" s="285"/>
      <c r="I122" s="285"/>
      <c r="J122" s="285"/>
      <c r="K122" s="336"/>
    </row>
    <row r="123" s="1" customFormat="1" ht="17.25" customHeight="1">
      <c r="B123" s="337"/>
      <c r="C123" s="309" t="s">
        <v>1783</v>
      </c>
      <c r="D123" s="309"/>
      <c r="E123" s="309"/>
      <c r="F123" s="309" t="s">
        <v>1784</v>
      </c>
      <c r="G123" s="310"/>
      <c r="H123" s="309" t="s">
        <v>58</v>
      </c>
      <c r="I123" s="309" t="s">
        <v>61</v>
      </c>
      <c r="J123" s="309" t="s">
        <v>1785</v>
      </c>
      <c r="K123" s="338"/>
    </row>
    <row r="124" s="1" customFormat="1" ht="17.25" customHeight="1">
      <c r="B124" s="337"/>
      <c r="C124" s="311" t="s">
        <v>1786</v>
      </c>
      <c r="D124" s="311"/>
      <c r="E124" s="311"/>
      <c r="F124" s="312" t="s">
        <v>1787</v>
      </c>
      <c r="G124" s="313"/>
      <c r="H124" s="311"/>
      <c r="I124" s="311"/>
      <c r="J124" s="311" t="s">
        <v>1788</v>
      </c>
      <c r="K124" s="338"/>
    </row>
    <row r="125" s="1" customFormat="1" ht="5.25" customHeight="1">
      <c r="B125" s="339"/>
      <c r="C125" s="314"/>
      <c r="D125" s="314"/>
      <c r="E125" s="314"/>
      <c r="F125" s="314"/>
      <c r="G125" s="340"/>
      <c r="H125" s="314"/>
      <c r="I125" s="314"/>
      <c r="J125" s="314"/>
      <c r="K125" s="341"/>
    </row>
    <row r="126" s="1" customFormat="1" ht="15" customHeight="1">
      <c r="B126" s="339"/>
      <c r="C126" s="294" t="s">
        <v>1792</v>
      </c>
      <c r="D126" s="316"/>
      <c r="E126" s="316"/>
      <c r="F126" s="317" t="s">
        <v>1789</v>
      </c>
      <c r="G126" s="294"/>
      <c r="H126" s="294" t="s">
        <v>1829</v>
      </c>
      <c r="I126" s="294" t="s">
        <v>1791</v>
      </c>
      <c r="J126" s="294">
        <v>120</v>
      </c>
      <c r="K126" s="342"/>
    </row>
    <row r="127" s="1" customFormat="1" ht="15" customHeight="1">
      <c r="B127" s="339"/>
      <c r="C127" s="294" t="s">
        <v>1838</v>
      </c>
      <c r="D127" s="294"/>
      <c r="E127" s="294"/>
      <c r="F127" s="317" t="s">
        <v>1789</v>
      </c>
      <c r="G127" s="294"/>
      <c r="H127" s="294" t="s">
        <v>1839</v>
      </c>
      <c r="I127" s="294" t="s">
        <v>1791</v>
      </c>
      <c r="J127" s="294" t="s">
        <v>1840</v>
      </c>
      <c r="K127" s="342"/>
    </row>
    <row r="128" s="1" customFormat="1" ht="15" customHeight="1">
      <c r="B128" s="339"/>
      <c r="C128" s="294" t="s">
        <v>101</v>
      </c>
      <c r="D128" s="294"/>
      <c r="E128" s="294"/>
      <c r="F128" s="317" t="s">
        <v>1789</v>
      </c>
      <c r="G128" s="294"/>
      <c r="H128" s="294" t="s">
        <v>1841</v>
      </c>
      <c r="I128" s="294" t="s">
        <v>1791</v>
      </c>
      <c r="J128" s="294" t="s">
        <v>1840</v>
      </c>
      <c r="K128" s="342"/>
    </row>
    <row r="129" s="1" customFormat="1" ht="15" customHeight="1">
      <c r="B129" s="339"/>
      <c r="C129" s="294" t="s">
        <v>1800</v>
      </c>
      <c r="D129" s="294"/>
      <c r="E129" s="294"/>
      <c r="F129" s="317" t="s">
        <v>1795</v>
      </c>
      <c r="G129" s="294"/>
      <c r="H129" s="294" t="s">
        <v>1801</v>
      </c>
      <c r="I129" s="294" t="s">
        <v>1791</v>
      </c>
      <c r="J129" s="294">
        <v>15</v>
      </c>
      <c r="K129" s="342"/>
    </row>
    <row r="130" s="1" customFormat="1" ht="15" customHeight="1">
      <c r="B130" s="339"/>
      <c r="C130" s="320" t="s">
        <v>1802</v>
      </c>
      <c r="D130" s="320"/>
      <c r="E130" s="320"/>
      <c r="F130" s="321" t="s">
        <v>1795</v>
      </c>
      <c r="G130" s="320"/>
      <c r="H130" s="320" t="s">
        <v>1803</v>
      </c>
      <c r="I130" s="320" t="s">
        <v>1791</v>
      </c>
      <c r="J130" s="320">
        <v>15</v>
      </c>
      <c r="K130" s="342"/>
    </row>
    <row r="131" s="1" customFormat="1" ht="15" customHeight="1">
      <c r="B131" s="339"/>
      <c r="C131" s="320" t="s">
        <v>1804</v>
      </c>
      <c r="D131" s="320"/>
      <c r="E131" s="320"/>
      <c r="F131" s="321" t="s">
        <v>1795</v>
      </c>
      <c r="G131" s="320"/>
      <c r="H131" s="320" t="s">
        <v>1805</v>
      </c>
      <c r="I131" s="320" t="s">
        <v>1791</v>
      </c>
      <c r="J131" s="320">
        <v>20</v>
      </c>
      <c r="K131" s="342"/>
    </row>
    <row r="132" s="1" customFormat="1" ht="15" customHeight="1">
      <c r="B132" s="339"/>
      <c r="C132" s="320" t="s">
        <v>1806</v>
      </c>
      <c r="D132" s="320"/>
      <c r="E132" s="320"/>
      <c r="F132" s="321" t="s">
        <v>1795</v>
      </c>
      <c r="G132" s="320"/>
      <c r="H132" s="320" t="s">
        <v>1807</v>
      </c>
      <c r="I132" s="320" t="s">
        <v>1791</v>
      </c>
      <c r="J132" s="320">
        <v>20</v>
      </c>
      <c r="K132" s="342"/>
    </row>
    <row r="133" s="1" customFormat="1" ht="15" customHeight="1">
      <c r="B133" s="339"/>
      <c r="C133" s="294" t="s">
        <v>1794</v>
      </c>
      <c r="D133" s="294"/>
      <c r="E133" s="294"/>
      <c r="F133" s="317" t="s">
        <v>1795</v>
      </c>
      <c r="G133" s="294"/>
      <c r="H133" s="294" t="s">
        <v>1829</v>
      </c>
      <c r="I133" s="294" t="s">
        <v>1791</v>
      </c>
      <c r="J133" s="294">
        <v>50</v>
      </c>
      <c r="K133" s="342"/>
    </row>
    <row r="134" s="1" customFormat="1" ht="15" customHeight="1">
      <c r="B134" s="339"/>
      <c r="C134" s="294" t="s">
        <v>1808</v>
      </c>
      <c r="D134" s="294"/>
      <c r="E134" s="294"/>
      <c r="F134" s="317" t="s">
        <v>1795</v>
      </c>
      <c r="G134" s="294"/>
      <c r="H134" s="294" t="s">
        <v>1829</v>
      </c>
      <c r="I134" s="294" t="s">
        <v>1791</v>
      </c>
      <c r="J134" s="294">
        <v>50</v>
      </c>
      <c r="K134" s="342"/>
    </row>
    <row r="135" s="1" customFormat="1" ht="15" customHeight="1">
      <c r="B135" s="339"/>
      <c r="C135" s="294" t="s">
        <v>1814</v>
      </c>
      <c r="D135" s="294"/>
      <c r="E135" s="294"/>
      <c r="F135" s="317" t="s">
        <v>1795</v>
      </c>
      <c r="G135" s="294"/>
      <c r="H135" s="294" t="s">
        <v>1829</v>
      </c>
      <c r="I135" s="294" t="s">
        <v>1791</v>
      </c>
      <c r="J135" s="294">
        <v>50</v>
      </c>
      <c r="K135" s="342"/>
    </row>
    <row r="136" s="1" customFormat="1" ht="15" customHeight="1">
      <c r="B136" s="339"/>
      <c r="C136" s="294" t="s">
        <v>1816</v>
      </c>
      <c r="D136" s="294"/>
      <c r="E136" s="294"/>
      <c r="F136" s="317" t="s">
        <v>1795</v>
      </c>
      <c r="G136" s="294"/>
      <c r="H136" s="294" t="s">
        <v>1829</v>
      </c>
      <c r="I136" s="294" t="s">
        <v>1791</v>
      </c>
      <c r="J136" s="294">
        <v>50</v>
      </c>
      <c r="K136" s="342"/>
    </row>
    <row r="137" s="1" customFormat="1" ht="15" customHeight="1">
      <c r="B137" s="339"/>
      <c r="C137" s="294" t="s">
        <v>1817</v>
      </c>
      <c r="D137" s="294"/>
      <c r="E137" s="294"/>
      <c r="F137" s="317" t="s">
        <v>1795</v>
      </c>
      <c r="G137" s="294"/>
      <c r="H137" s="294" t="s">
        <v>1842</v>
      </c>
      <c r="I137" s="294" t="s">
        <v>1791</v>
      </c>
      <c r="J137" s="294">
        <v>255</v>
      </c>
      <c r="K137" s="342"/>
    </row>
    <row r="138" s="1" customFormat="1" ht="15" customHeight="1">
      <c r="B138" s="339"/>
      <c r="C138" s="294" t="s">
        <v>1819</v>
      </c>
      <c r="D138" s="294"/>
      <c r="E138" s="294"/>
      <c r="F138" s="317" t="s">
        <v>1789</v>
      </c>
      <c r="G138" s="294"/>
      <c r="H138" s="294" t="s">
        <v>1843</v>
      </c>
      <c r="I138" s="294" t="s">
        <v>1821</v>
      </c>
      <c r="J138" s="294"/>
      <c r="K138" s="342"/>
    </row>
    <row r="139" s="1" customFormat="1" ht="15" customHeight="1">
      <c r="B139" s="339"/>
      <c r="C139" s="294" t="s">
        <v>1822</v>
      </c>
      <c r="D139" s="294"/>
      <c r="E139" s="294"/>
      <c r="F139" s="317" t="s">
        <v>1789</v>
      </c>
      <c r="G139" s="294"/>
      <c r="H139" s="294" t="s">
        <v>1844</v>
      </c>
      <c r="I139" s="294" t="s">
        <v>1824</v>
      </c>
      <c r="J139" s="294"/>
      <c r="K139" s="342"/>
    </row>
    <row r="140" s="1" customFormat="1" ht="15" customHeight="1">
      <c r="B140" s="339"/>
      <c r="C140" s="294" t="s">
        <v>1825</v>
      </c>
      <c r="D140" s="294"/>
      <c r="E140" s="294"/>
      <c r="F140" s="317" t="s">
        <v>1789</v>
      </c>
      <c r="G140" s="294"/>
      <c r="H140" s="294" t="s">
        <v>1825</v>
      </c>
      <c r="I140" s="294" t="s">
        <v>1824</v>
      </c>
      <c r="J140" s="294"/>
      <c r="K140" s="342"/>
    </row>
    <row r="141" s="1" customFormat="1" ht="15" customHeight="1">
      <c r="B141" s="339"/>
      <c r="C141" s="294" t="s">
        <v>42</v>
      </c>
      <c r="D141" s="294"/>
      <c r="E141" s="294"/>
      <c r="F141" s="317" t="s">
        <v>1789</v>
      </c>
      <c r="G141" s="294"/>
      <c r="H141" s="294" t="s">
        <v>1845</v>
      </c>
      <c r="I141" s="294" t="s">
        <v>1824</v>
      </c>
      <c r="J141" s="294"/>
      <c r="K141" s="342"/>
    </row>
    <row r="142" s="1" customFormat="1" ht="15" customHeight="1">
      <c r="B142" s="339"/>
      <c r="C142" s="294" t="s">
        <v>1846</v>
      </c>
      <c r="D142" s="294"/>
      <c r="E142" s="294"/>
      <c r="F142" s="317" t="s">
        <v>1789</v>
      </c>
      <c r="G142" s="294"/>
      <c r="H142" s="294" t="s">
        <v>1847</v>
      </c>
      <c r="I142" s="294" t="s">
        <v>1824</v>
      </c>
      <c r="J142" s="294"/>
      <c r="K142" s="342"/>
    </row>
    <row r="143" s="1" customFormat="1" ht="15" customHeight="1">
      <c r="B143" s="343"/>
      <c r="C143" s="344"/>
      <c r="D143" s="344"/>
      <c r="E143" s="344"/>
      <c r="F143" s="344"/>
      <c r="G143" s="344"/>
      <c r="H143" s="344"/>
      <c r="I143" s="344"/>
      <c r="J143" s="344"/>
      <c r="K143" s="345"/>
    </row>
    <row r="144" s="1" customFormat="1" ht="18.75" customHeight="1">
      <c r="B144" s="330"/>
      <c r="C144" s="330"/>
      <c r="D144" s="330"/>
      <c r="E144" s="330"/>
      <c r="F144" s="331"/>
      <c r="G144" s="330"/>
      <c r="H144" s="330"/>
      <c r="I144" s="330"/>
      <c r="J144" s="330"/>
      <c r="K144" s="330"/>
    </row>
    <row r="145" s="1" customFormat="1" ht="18.75" customHeight="1">
      <c r="B145" s="302"/>
      <c r="C145" s="302"/>
      <c r="D145" s="302"/>
      <c r="E145" s="302"/>
      <c r="F145" s="302"/>
      <c r="G145" s="302"/>
      <c r="H145" s="302"/>
      <c r="I145" s="302"/>
      <c r="J145" s="302"/>
      <c r="K145" s="302"/>
    </row>
    <row r="146" s="1" customFormat="1" ht="7.5" customHeight="1">
      <c r="B146" s="303"/>
      <c r="C146" s="304"/>
      <c r="D146" s="304"/>
      <c r="E146" s="304"/>
      <c r="F146" s="304"/>
      <c r="G146" s="304"/>
      <c r="H146" s="304"/>
      <c r="I146" s="304"/>
      <c r="J146" s="304"/>
      <c r="K146" s="305"/>
    </row>
    <row r="147" s="1" customFormat="1" ht="45" customHeight="1">
      <c r="B147" s="306"/>
      <c r="C147" s="307" t="s">
        <v>1848</v>
      </c>
      <c r="D147" s="307"/>
      <c r="E147" s="307"/>
      <c r="F147" s="307"/>
      <c r="G147" s="307"/>
      <c r="H147" s="307"/>
      <c r="I147" s="307"/>
      <c r="J147" s="307"/>
      <c r="K147" s="308"/>
    </row>
    <row r="148" s="1" customFormat="1" ht="17.25" customHeight="1">
      <c r="B148" s="306"/>
      <c r="C148" s="309" t="s">
        <v>1783</v>
      </c>
      <c r="D148" s="309"/>
      <c r="E148" s="309"/>
      <c r="F148" s="309" t="s">
        <v>1784</v>
      </c>
      <c r="G148" s="310"/>
      <c r="H148" s="309" t="s">
        <v>58</v>
      </c>
      <c r="I148" s="309" t="s">
        <v>61</v>
      </c>
      <c r="J148" s="309" t="s">
        <v>1785</v>
      </c>
      <c r="K148" s="308"/>
    </row>
    <row r="149" s="1" customFormat="1" ht="17.25" customHeight="1">
      <c r="B149" s="306"/>
      <c r="C149" s="311" t="s">
        <v>1786</v>
      </c>
      <c r="D149" s="311"/>
      <c r="E149" s="311"/>
      <c r="F149" s="312" t="s">
        <v>1787</v>
      </c>
      <c r="G149" s="313"/>
      <c r="H149" s="311"/>
      <c r="I149" s="311"/>
      <c r="J149" s="311" t="s">
        <v>1788</v>
      </c>
      <c r="K149" s="308"/>
    </row>
    <row r="150" s="1" customFormat="1" ht="5.25" customHeight="1">
      <c r="B150" s="319"/>
      <c r="C150" s="314"/>
      <c r="D150" s="314"/>
      <c r="E150" s="314"/>
      <c r="F150" s="314"/>
      <c r="G150" s="315"/>
      <c r="H150" s="314"/>
      <c r="I150" s="314"/>
      <c r="J150" s="314"/>
      <c r="K150" s="342"/>
    </row>
    <row r="151" s="1" customFormat="1" ht="15" customHeight="1">
      <c r="B151" s="319"/>
      <c r="C151" s="346" t="s">
        <v>1792</v>
      </c>
      <c r="D151" s="294"/>
      <c r="E151" s="294"/>
      <c r="F151" s="347" t="s">
        <v>1789</v>
      </c>
      <c r="G151" s="294"/>
      <c r="H151" s="346" t="s">
        <v>1829</v>
      </c>
      <c r="I151" s="346" t="s">
        <v>1791</v>
      </c>
      <c r="J151" s="346">
        <v>120</v>
      </c>
      <c r="K151" s="342"/>
    </row>
    <row r="152" s="1" customFormat="1" ht="15" customHeight="1">
      <c r="B152" s="319"/>
      <c r="C152" s="346" t="s">
        <v>1838</v>
      </c>
      <c r="D152" s="294"/>
      <c r="E152" s="294"/>
      <c r="F152" s="347" t="s">
        <v>1789</v>
      </c>
      <c r="G152" s="294"/>
      <c r="H152" s="346" t="s">
        <v>1849</v>
      </c>
      <c r="I152" s="346" t="s">
        <v>1791</v>
      </c>
      <c r="J152" s="346" t="s">
        <v>1840</v>
      </c>
      <c r="K152" s="342"/>
    </row>
    <row r="153" s="1" customFormat="1" ht="15" customHeight="1">
      <c r="B153" s="319"/>
      <c r="C153" s="346" t="s">
        <v>101</v>
      </c>
      <c r="D153" s="294"/>
      <c r="E153" s="294"/>
      <c r="F153" s="347" t="s">
        <v>1789</v>
      </c>
      <c r="G153" s="294"/>
      <c r="H153" s="346" t="s">
        <v>1850</v>
      </c>
      <c r="I153" s="346" t="s">
        <v>1791</v>
      </c>
      <c r="J153" s="346" t="s">
        <v>1840</v>
      </c>
      <c r="K153" s="342"/>
    </row>
    <row r="154" s="1" customFormat="1" ht="15" customHeight="1">
      <c r="B154" s="319"/>
      <c r="C154" s="346" t="s">
        <v>1794</v>
      </c>
      <c r="D154" s="294"/>
      <c r="E154" s="294"/>
      <c r="F154" s="347" t="s">
        <v>1795</v>
      </c>
      <c r="G154" s="294"/>
      <c r="H154" s="346" t="s">
        <v>1829</v>
      </c>
      <c r="I154" s="346" t="s">
        <v>1791</v>
      </c>
      <c r="J154" s="346">
        <v>50</v>
      </c>
      <c r="K154" s="342"/>
    </row>
    <row r="155" s="1" customFormat="1" ht="15" customHeight="1">
      <c r="B155" s="319"/>
      <c r="C155" s="346" t="s">
        <v>1797</v>
      </c>
      <c r="D155" s="294"/>
      <c r="E155" s="294"/>
      <c r="F155" s="347" t="s">
        <v>1789</v>
      </c>
      <c r="G155" s="294"/>
      <c r="H155" s="346" t="s">
        <v>1829</v>
      </c>
      <c r="I155" s="346" t="s">
        <v>1799</v>
      </c>
      <c r="J155" s="346"/>
      <c r="K155" s="342"/>
    </row>
    <row r="156" s="1" customFormat="1" ht="15" customHeight="1">
      <c r="B156" s="319"/>
      <c r="C156" s="346" t="s">
        <v>1808</v>
      </c>
      <c r="D156" s="294"/>
      <c r="E156" s="294"/>
      <c r="F156" s="347" t="s">
        <v>1795</v>
      </c>
      <c r="G156" s="294"/>
      <c r="H156" s="346" t="s">
        <v>1829</v>
      </c>
      <c r="I156" s="346" t="s">
        <v>1791</v>
      </c>
      <c r="J156" s="346">
        <v>50</v>
      </c>
      <c r="K156" s="342"/>
    </row>
    <row r="157" s="1" customFormat="1" ht="15" customHeight="1">
      <c r="B157" s="319"/>
      <c r="C157" s="346" t="s">
        <v>1816</v>
      </c>
      <c r="D157" s="294"/>
      <c r="E157" s="294"/>
      <c r="F157" s="347" t="s">
        <v>1795</v>
      </c>
      <c r="G157" s="294"/>
      <c r="H157" s="346" t="s">
        <v>1829</v>
      </c>
      <c r="I157" s="346" t="s">
        <v>1791</v>
      </c>
      <c r="J157" s="346">
        <v>50</v>
      </c>
      <c r="K157" s="342"/>
    </row>
    <row r="158" s="1" customFormat="1" ht="15" customHeight="1">
      <c r="B158" s="319"/>
      <c r="C158" s="346" t="s">
        <v>1814</v>
      </c>
      <c r="D158" s="294"/>
      <c r="E158" s="294"/>
      <c r="F158" s="347" t="s">
        <v>1795</v>
      </c>
      <c r="G158" s="294"/>
      <c r="H158" s="346" t="s">
        <v>1829</v>
      </c>
      <c r="I158" s="346" t="s">
        <v>1791</v>
      </c>
      <c r="J158" s="346">
        <v>50</v>
      </c>
      <c r="K158" s="342"/>
    </row>
    <row r="159" s="1" customFormat="1" ht="15" customHeight="1">
      <c r="B159" s="319"/>
      <c r="C159" s="346" t="s">
        <v>117</v>
      </c>
      <c r="D159" s="294"/>
      <c r="E159" s="294"/>
      <c r="F159" s="347" t="s">
        <v>1789</v>
      </c>
      <c r="G159" s="294"/>
      <c r="H159" s="346" t="s">
        <v>1851</v>
      </c>
      <c r="I159" s="346" t="s">
        <v>1791</v>
      </c>
      <c r="J159" s="346" t="s">
        <v>1852</v>
      </c>
      <c r="K159" s="342"/>
    </row>
    <row r="160" s="1" customFormat="1" ht="15" customHeight="1">
      <c r="B160" s="319"/>
      <c r="C160" s="346" t="s">
        <v>1853</v>
      </c>
      <c r="D160" s="294"/>
      <c r="E160" s="294"/>
      <c r="F160" s="347" t="s">
        <v>1789</v>
      </c>
      <c r="G160" s="294"/>
      <c r="H160" s="346" t="s">
        <v>1854</v>
      </c>
      <c r="I160" s="346" t="s">
        <v>1824</v>
      </c>
      <c r="J160" s="346"/>
      <c r="K160" s="342"/>
    </row>
    <row r="161" s="1" customFormat="1" ht="15" customHeight="1">
      <c r="B161" s="348"/>
      <c r="C161" s="328"/>
      <c r="D161" s="328"/>
      <c r="E161" s="328"/>
      <c r="F161" s="328"/>
      <c r="G161" s="328"/>
      <c r="H161" s="328"/>
      <c r="I161" s="328"/>
      <c r="J161" s="328"/>
      <c r="K161" s="349"/>
    </row>
    <row r="162" s="1" customFormat="1" ht="18.75" customHeight="1">
      <c r="B162" s="330"/>
      <c r="C162" s="340"/>
      <c r="D162" s="340"/>
      <c r="E162" s="340"/>
      <c r="F162" s="350"/>
      <c r="G162" s="340"/>
      <c r="H162" s="340"/>
      <c r="I162" s="340"/>
      <c r="J162" s="340"/>
      <c r="K162" s="330"/>
    </row>
    <row r="163" s="1" customFormat="1" ht="18.75" customHeight="1">
      <c r="B163" s="302"/>
      <c r="C163" s="302"/>
      <c r="D163" s="302"/>
      <c r="E163" s="302"/>
      <c r="F163" s="302"/>
      <c r="G163" s="302"/>
      <c r="H163" s="302"/>
      <c r="I163" s="302"/>
      <c r="J163" s="302"/>
      <c r="K163" s="302"/>
    </row>
    <row r="164" s="1" customFormat="1" ht="7.5" customHeight="1">
      <c r="B164" s="281"/>
      <c r="C164" s="282"/>
      <c r="D164" s="282"/>
      <c r="E164" s="282"/>
      <c r="F164" s="282"/>
      <c r="G164" s="282"/>
      <c r="H164" s="282"/>
      <c r="I164" s="282"/>
      <c r="J164" s="282"/>
      <c r="K164" s="283"/>
    </row>
    <row r="165" s="1" customFormat="1" ht="45" customHeight="1">
      <c r="B165" s="284"/>
      <c r="C165" s="285" t="s">
        <v>1855</v>
      </c>
      <c r="D165" s="285"/>
      <c r="E165" s="285"/>
      <c r="F165" s="285"/>
      <c r="G165" s="285"/>
      <c r="H165" s="285"/>
      <c r="I165" s="285"/>
      <c r="J165" s="285"/>
      <c r="K165" s="286"/>
    </row>
    <row r="166" s="1" customFormat="1" ht="17.25" customHeight="1">
      <c r="B166" s="284"/>
      <c r="C166" s="309" t="s">
        <v>1783</v>
      </c>
      <c r="D166" s="309"/>
      <c r="E166" s="309"/>
      <c r="F166" s="309" t="s">
        <v>1784</v>
      </c>
      <c r="G166" s="351"/>
      <c r="H166" s="352" t="s">
        <v>58</v>
      </c>
      <c r="I166" s="352" t="s">
        <v>61</v>
      </c>
      <c r="J166" s="309" t="s">
        <v>1785</v>
      </c>
      <c r="K166" s="286"/>
    </row>
    <row r="167" s="1" customFormat="1" ht="17.25" customHeight="1">
      <c r="B167" s="287"/>
      <c r="C167" s="311" t="s">
        <v>1786</v>
      </c>
      <c r="D167" s="311"/>
      <c r="E167" s="311"/>
      <c r="F167" s="312" t="s">
        <v>1787</v>
      </c>
      <c r="G167" s="353"/>
      <c r="H167" s="354"/>
      <c r="I167" s="354"/>
      <c r="J167" s="311" t="s">
        <v>1788</v>
      </c>
      <c r="K167" s="289"/>
    </row>
    <row r="168" s="1" customFormat="1" ht="5.25" customHeight="1">
      <c r="B168" s="319"/>
      <c r="C168" s="314"/>
      <c r="D168" s="314"/>
      <c r="E168" s="314"/>
      <c r="F168" s="314"/>
      <c r="G168" s="315"/>
      <c r="H168" s="314"/>
      <c r="I168" s="314"/>
      <c r="J168" s="314"/>
      <c r="K168" s="342"/>
    </row>
    <row r="169" s="1" customFormat="1" ht="15" customHeight="1">
      <c r="B169" s="319"/>
      <c r="C169" s="294" t="s">
        <v>1792</v>
      </c>
      <c r="D169" s="294"/>
      <c r="E169" s="294"/>
      <c r="F169" s="317" t="s">
        <v>1789</v>
      </c>
      <c r="G169" s="294"/>
      <c r="H169" s="294" t="s">
        <v>1829</v>
      </c>
      <c r="I169" s="294" t="s">
        <v>1791</v>
      </c>
      <c r="J169" s="294">
        <v>120</v>
      </c>
      <c r="K169" s="342"/>
    </row>
    <row r="170" s="1" customFormat="1" ht="15" customHeight="1">
      <c r="B170" s="319"/>
      <c r="C170" s="294" t="s">
        <v>1838</v>
      </c>
      <c r="D170" s="294"/>
      <c r="E170" s="294"/>
      <c r="F170" s="317" t="s">
        <v>1789</v>
      </c>
      <c r="G170" s="294"/>
      <c r="H170" s="294" t="s">
        <v>1839</v>
      </c>
      <c r="I170" s="294" t="s">
        <v>1791</v>
      </c>
      <c r="J170" s="294" t="s">
        <v>1840</v>
      </c>
      <c r="K170" s="342"/>
    </row>
    <row r="171" s="1" customFormat="1" ht="15" customHeight="1">
      <c r="B171" s="319"/>
      <c r="C171" s="294" t="s">
        <v>101</v>
      </c>
      <c r="D171" s="294"/>
      <c r="E171" s="294"/>
      <c r="F171" s="317" t="s">
        <v>1789</v>
      </c>
      <c r="G171" s="294"/>
      <c r="H171" s="294" t="s">
        <v>1856</v>
      </c>
      <c r="I171" s="294" t="s">
        <v>1791</v>
      </c>
      <c r="J171" s="294" t="s">
        <v>1840</v>
      </c>
      <c r="K171" s="342"/>
    </row>
    <row r="172" s="1" customFormat="1" ht="15" customHeight="1">
      <c r="B172" s="319"/>
      <c r="C172" s="294" t="s">
        <v>1794</v>
      </c>
      <c r="D172" s="294"/>
      <c r="E172" s="294"/>
      <c r="F172" s="317" t="s">
        <v>1795</v>
      </c>
      <c r="G172" s="294"/>
      <c r="H172" s="294" t="s">
        <v>1856</v>
      </c>
      <c r="I172" s="294" t="s">
        <v>1791</v>
      </c>
      <c r="J172" s="294">
        <v>50</v>
      </c>
      <c r="K172" s="342"/>
    </row>
    <row r="173" s="1" customFormat="1" ht="15" customHeight="1">
      <c r="B173" s="319"/>
      <c r="C173" s="294" t="s">
        <v>1797</v>
      </c>
      <c r="D173" s="294"/>
      <c r="E173" s="294"/>
      <c r="F173" s="317" t="s">
        <v>1789</v>
      </c>
      <c r="G173" s="294"/>
      <c r="H173" s="294" t="s">
        <v>1856</v>
      </c>
      <c r="I173" s="294" t="s">
        <v>1799</v>
      </c>
      <c r="J173" s="294"/>
      <c r="K173" s="342"/>
    </row>
    <row r="174" s="1" customFormat="1" ht="15" customHeight="1">
      <c r="B174" s="319"/>
      <c r="C174" s="294" t="s">
        <v>1808</v>
      </c>
      <c r="D174" s="294"/>
      <c r="E174" s="294"/>
      <c r="F174" s="317" t="s">
        <v>1795</v>
      </c>
      <c r="G174" s="294"/>
      <c r="H174" s="294" t="s">
        <v>1856</v>
      </c>
      <c r="I174" s="294" t="s">
        <v>1791</v>
      </c>
      <c r="J174" s="294">
        <v>50</v>
      </c>
      <c r="K174" s="342"/>
    </row>
    <row r="175" s="1" customFormat="1" ht="15" customHeight="1">
      <c r="B175" s="319"/>
      <c r="C175" s="294" t="s">
        <v>1816</v>
      </c>
      <c r="D175" s="294"/>
      <c r="E175" s="294"/>
      <c r="F175" s="317" t="s">
        <v>1795</v>
      </c>
      <c r="G175" s="294"/>
      <c r="H175" s="294" t="s">
        <v>1856</v>
      </c>
      <c r="I175" s="294" t="s">
        <v>1791</v>
      </c>
      <c r="J175" s="294">
        <v>50</v>
      </c>
      <c r="K175" s="342"/>
    </row>
    <row r="176" s="1" customFormat="1" ht="15" customHeight="1">
      <c r="B176" s="319"/>
      <c r="C176" s="294" t="s">
        <v>1814</v>
      </c>
      <c r="D176" s="294"/>
      <c r="E176" s="294"/>
      <c r="F176" s="317" t="s">
        <v>1795</v>
      </c>
      <c r="G176" s="294"/>
      <c r="H176" s="294" t="s">
        <v>1856</v>
      </c>
      <c r="I176" s="294" t="s">
        <v>1791</v>
      </c>
      <c r="J176" s="294">
        <v>50</v>
      </c>
      <c r="K176" s="342"/>
    </row>
    <row r="177" s="1" customFormat="1" ht="15" customHeight="1">
      <c r="B177" s="319"/>
      <c r="C177" s="294" t="s">
        <v>142</v>
      </c>
      <c r="D177" s="294"/>
      <c r="E177" s="294"/>
      <c r="F177" s="317" t="s">
        <v>1789</v>
      </c>
      <c r="G177" s="294"/>
      <c r="H177" s="294" t="s">
        <v>1857</v>
      </c>
      <c r="I177" s="294" t="s">
        <v>1858</v>
      </c>
      <c r="J177" s="294"/>
      <c r="K177" s="342"/>
    </row>
    <row r="178" s="1" customFormat="1" ht="15" customHeight="1">
      <c r="B178" s="319"/>
      <c r="C178" s="294" t="s">
        <v>61</v>
      </c>
      <c r="D178" s="294"/>
      <c r="E178" s="294"/>
      <c r="F178" s="317" t="s">
        <v>1789</v>
      </c>
      <c r="G178" s="294"/>
      <c r="H178" s="294" t="s">
        <v>1859</v>
      </c>
      <c r="I178" s="294" t="s">
        <v>1860</v>
      </c>
      <c r="J178" s="294">
        <v>1</v>
      </c>
      <c r="K178" s="342"/>
    </row>
    <row r="179" s="1" customFormat="1" ht="15" customHeight="1">
      <c r="B179" s="319"/>
      <c r="C179" s="294" t="s">
        <v>57</v>
      </c>
      <c r="D179" s="294"/>
      <c r="E179" s="294"/>
      <c r="F179" s="317" t="s">
        <v>1789</v>
      </c>
      <c r="G179" s="294"/>
      <c r="H179" s="294" t="s">
        <v>1861</v>
      </c>
      <c r="I179" s="294" t="s">
        <v>1791</v>
      </c>
      <c r="J179" s="294">
        <v>20</v>
      </c>
      <c r="K179" s="342"/>
    </row>
    <row r="180" s="1" customFormat="1" ht="15" customHeight="1">
      <c r="B180" s="319"/>
      <c r="C180" s="294" t="s">
        <v>58</v>
      </c>
      <c r="D180" s="294"/>
      <c r="E180" s="294"/>
      <c r="F180" s="317" t="s">
        <v>1789</v>
      </c>
      <c r="G180" s="294"/>
      <c r="H180" s="294" t="s">
        <v>1862</v>
      </c>
      <c r="I180" s="294" t="s">
        <v>1791</v>
      </c>
      <c r="J180" s="294">
        <v>255</v>
      </c>
      <c r="K180" s="342"/>
    </row>
    <row r="181" s="1" customFormat="1" ht="15" customHeight="1">
      <c r="B181" s="319"/>
      <c r="C181" s="294" t="s">
        <v>143</v>
      </c>
      <c r="D181" s="294"/>
      <c r="E181" s="294"/>
      <c r="F181" s="317" t="s">
        <v>1789</v>
      </c>
      <c r="G181" s="294"/>
      <c r="H181" s="294" t="s">
        <v>1753</v>
      </c>
      <c r="I181" s="294" t="s">
        <v>1791</v>
      </c>
      <c r="J181" s="294">
        <v>10</v>
      </c>
      <c r="K181" s="342"/>
    </row>
    <row r="182" s="1" customFormat="1" ht="15" customHeight="1">
      <c r="B182" s="319"/>
      <c r="C182" s="294" t="s">
        <v>144</v>
      </c>
      <c r="D182" s="294"/>
      <c r="E182" s="294"/>
      <c r="F182" s="317" t="s">
        <v>1789</v>
      </c>
      <c r="G182" s="294"/>
      <c r="H182" s="294" t="s">
        <v>1863</v>
      </c>
      <c r="I182" s="294" t="s">
        <v>1824</v>
      </c>
      <c r="J182" s="294"/>
      <c r="K182" s="342"/>
    </row>
    <row r="183" s="1" customFormat="1" ht="15" customHeight="1">
      <c r="B183" s="319"/>
      <c r="C183" s="294" t="s">
        <v>1864</v>
      </c>
      <c r="D183" s="294"/>
      <c r="E183" s="294"/>
      <c r="F183" s="317" t="s">
        <v>1789</v>
      </c>
      <c r="G183" s="294"/>
      <c r="H183" s="294" t="s">
        <v>1865</v>
      </c>
      <c r="I183" s="294" t="s">
        <v>1824</v>
      </c>
      <c r="J183" s="294"/>
      <c r="K183" s="342"/>
    </row>
    <row r="184" s="1" customFormat="1" ht="15" customHeight="1">
      <c r="B184" s="319"/>
      <c r="C184" s="294" t="s">
        <v>1853</v>
      </c>
      <c r="D184" s="294"/>
      <c r="E184" s="294"/>
      <c r="F184" s="317" t="s">
        <v>1789</v>
      </c>
      <c r="G184" s="294"/>
      <c r="H184" s="294" t="s">
        <v>1866</v>
      </c>
      <c r="I184" s="294" t="s">
        <v>1824</v>
      </c>
      <c r="J184" s="294"/>
      <c r="K184" s="342"/>
    </row>
    <row r="185" s="1" customFormat="1" ht="15" customHeight="1">
      <c r="B185" s="319"/>
      <c r="C185" s="294" t="s">
        <v>146</v>
      </c>
      <c r="D185" s="294"/>
      <c r="E185" s="294"/>
      <c r="F185" s="317" t="s">
        <v>1795</v>
      </c>
      <c r="G185" s="294"/>
      <c r="H185" s="294" t="s">
        <v>1867</v>
      </c>
      <c r="I185" s="294" t="s">
        <v>1791</v>
      </c>
      <c r="J185" s="294">
        <v>50</v>
      </c>
      <c r="K185" s="342"/>
    </row>
    <row r="186" s="1" customFormat="1" ht="15" customHeight="1">
      <c r="B186" s="319"/>
      <c r="C186" s="294" t="s">
        <v>1868</v>
      </c>
      <c r="D186" s="294"/>
      <c r="E186" s="294"/>
      <c r="F186" s="317" t="s">
        <v>1795</v>
      </c>
      <c r="G186" s="294"/>
      <c r="H186" s="294" t="s">
        <v>1869</v>
      </c>
      <c r="I186" s="294" t="s">
        <v>1870</v>
      </c>
      <c r="J186" s="294"/>
      <c r="K186" s="342"/>
    </row>
    <row r="187" s="1" customFormat="1" ht="15" customHeight="1">
      <c r="B187" s="319"/>
      <c r="C187" s="294" t="s">
        <v>1871</v>
      </c>
      <c r="D187" s="294"/>
      <c r="E187" s="294"/>
      <c r="F187" s="317" t="s">
        <v>1795</v>
      </c>
      <c r="G187" s="294"/>
      <c r="H187" s="294" t="s">
        <v>1872</v>
      </c>
      <c r="I187" s="294" t="s">
        <v>1870</v>
      </c>
      <c r="J187" s="294"/>
      <c r="K187" s="342"/>
    </row>
    <row r="188" s="1" customFormat="1" ht="15" customHeight="1">
      <c r="B188" s="319"/>
      <c r="C188" s="294" t="s">
        <v>1873</v>
      </c>
      <c r="D188" s="294"/>
      <c r="E188" s="294"/>
      <c r="F188" s="317" t="s">
        <v>1795</v>
      </c>
      <c r="G188" s="294"/>
      <c r="H188" s="294" t="s">
        <v>1874</v>
      </c>
      <c r="I188" s="294" t="s">
        <v>1870</v>
      </c>
      <c r="J188" s="294"/>
      <c r="K188" s="342"/>
    </row>
    <row r="189" s="1" customFormat="1" ht="15" customHeight="1">
      <c r="B189" s="319"/>
      <c r="C189" s="355" t="s">
        <v>1875</v>
      </c>
      <c r="D189" s="294"/>
      <c r="E189" s="294"/>
      <c r="F189" s="317" t="s">
        <v>1795</v>
      </c>
      <c r="G189" s="294"/>
      <c r="H189" s="294" t="s">
        <v>1876</v>
      </c>
      <c r="I189" s="294" t="s">
        <v>1877</v>
      </c>
      <c r="J189" s="356" t="s">
        <v>1878</v>
      </c>
      <c r="K189" s="342"/>
    </row>
    <row r="190" s="17" customFormat="1" ht="15" customHeight="1">
      <c r="B190" s="357"/>
      <c r="C190" s="358" t="s">
        <v>1879</v>
      </c>
      <c r="D190" s="359"/>
      <c r="E190" s="359"/>
      <c r="F190" s="360" t="s">
        <v>1795</v>
      </c>
      <c r="G190" s="359"/>
      <c r="H190" s="359" t="s">
        <v>1880</v>
      </c>
      <c r="I190" s="359" t="s">
        <v>1877</v>
      </c>
      <c r="J190" s="361" t="s">
        <v>1878</v>
      </c>
      <c r="K190" s="362"/>
    </row>
    <row r="191" s="1" customFormat="1" ht="15" customHeight="1">
      <c r="B191" s="319"/>
      <c r="C191" s="355" t="s">
        <v>46</v>
      </c>
      <c r="D191" s="294"/>
      <c r="E191" s="294"/>
      <c r="F191" s="317" t="s">
        <v>1789</v>
      </c>
      <c r="G191" s="294"/>
      <c r="H191" s="291" t="s">
        <v>1881</v>
      </c>
      <c r="I191" s="294" t="s">
        <v>1882</v>
      </c>
      <c r="J191" s="294"/>
      <c r="K191" s="342"/>
    </row>
    <row r="192" s="1" customFormat="1" ht="15" customHeight="1">
      <c r="B192" s="319"/>
      <c r="C192" s="355" t="s">
        <v>1883</v>
      </c>
      <c r="D192" s="294"/>
      <c r="E192" s="294"/>
      <c r="F192" s="317" t="s">
        <v>1789</v>
      </c>
      <c r="G192" s="294"/>
      <c r="H192" s="294" t="s">
        <v>1884</v>
      </c>
      <c r="I192" s="294" t="s">
        <v>1824</v>
      </c>
      <c r="J192" s="294"/>
      <c r="K192" s="342"/>
    </row>
    <row r="193" s="1" customFormat="1" ht="15" customHeight="1">
      <c r="B193" s="319"/>
      <c r="C193" s="355" t="s">
        <v>1885</v>
      </c>
      <c r="D193" s="294"/>
      <c r="E193" s="294"/>
      <c r="F193" s="317" t="s">
        <v>1789</v>
      </c>
      <c r="G193" s="294"/>
      <c r="H193" s="294" t="s">
        <v>1886</v>
      </c>
      <c r="I193" s="294" t="s">
        <v>1824</v>
      </c>
      <c r="J193" s="294"/>
      <c r="K193" s="342"/>
    </row>
    <row r="194" s="1" customFormat="1" ht="15" customHeight="1">
      <c r="B194" s="319"/>
      <c r="C194" s="355" t="s">
        <v>1887</v>
      </c>
      <c r="D194" s="294"/>
      <c r="E194" s="294"/>
      <c r="F194" s="317" t="s">
        <v>1795</v>
      </c>
      <c r="G194" s="294"/>
      <c r="H194" s="294" t="s">
        <v>1888</v>
      </c>
      <c r="I194" s="294" t="s">
        <v>1824</v>
      </c>
      <c r="J194" s="294"/>
      <c r="K194" s="342"/>
    </row>
    <row r="195" s="1" customFormat="1" ht="15" customHeight="1">
      <c r="B195" s="348"/>
      <c r="C195" s="363"/>
      <c r="D195" s="328"/>
      <c r="E195" s="328"/>
      <c r="F195" s="328"/>
      <c r="G195" s="328"/>
      <c r="H195" s="328"/>
      <c r="I195" s="328"/>
      <c r="J195" s="328"/>
      <c r="K195" s="349"/>
    </row>
    <row r="196" s="1" customFormat="1" ht="18.75" customHeight="1">
      <c r="B196" s="330"/>
      <c r="C196" s="340"/>
      <c r="D196" s="340"/>
      <c r="E196" s="340"/>
      <c r="F196" s="350"/>
      <c r="G196" s="340"/>
      <c r="H196" s="340"/>
      <c r="I196" s="340"/>
      <c r="J196" s="340"/>
      <c r="K196" s="330"/>
    </row>
    <row r="197" s="1" customFormat="1" ht="18.75" customHeight="1">
      <c r="B197" s="330"/>
      <c r="C197" s="340"/>
      <c r="D197" s="340"/>
      <c r="E197" s="340"/>
      <c r="F197" s="350"/>
      <c r="G197" s="340"/>
      <c r="H197" s="340"/>
      <c r="I197" s="340"/>
      <c r="J197" s="340"/>
      <c r="K197" s="330"/>
    </row>
    <row r="198" s="1" customFormat="1" ht="18.75" customHeight="1">
      <c r="B198" s="302"/>
      <c r="C198" s="302"/>
      <c r="D198" s="302"/>
      <c r="E198" s="302"/>
      <c r="F198" s="302"/>
      <c r="G198" s="302"/>
      <c r="H198" s="302"/>
      <c r="I198" s="302"/>
      <c r="J198" s="302"/>
      <c r="K198" s="302"/>
    </row>
    <row r="199" s="1" customFormat="1" ht="13.5">
      <c r="B199" s="281"/>
      <c r="C199" s="282"/>
      <c r="D199" s="282"/>
      <c r="E199" s="282"/>
      <c r="F199" s="282"/>
      <c r="G199" s="282"/>
      <c r="H199" s="282"/>
      <c r="I199" s="282"/>
      <c r="J199" s="282"/>
      <c r="K199" s="283"/>
    </row>
    <row r="200" s="1" customFormat="1" ht="21">
      <c r="B200" s="284"/>
      <c r="C200" s="285" t="s">
        <v>1889</v>
      </c>
      <c r="D200" s="285"/>
      <c r="E200" s="285"/>
      <c r="F200" s="285"/>
      <c r="G200" s="285"/>
      <c r="H200" s="285"/>
      <c r="I200" s="285"/>
      <c r="J200" s="285"/>
      <c r="K200" s="286"/>
    </row>
    <row r="201" s="1" customFormat="1" ht="25.5" customHeight="1">
      <c r="B201" s="284"/>
      <c r="C201" s="364" t="s">
        <v>1890</v>
      </c>
      <c r="D201" s="364"/>
      <c r="E201" s="364"/>
      <c r="F201" s="364" t="s">
        <v>1891</v>
      </c>
      <c r="G201" s="365"/>
      <c r="H201" s="364" t="s">
        <v>1892</v>
      </c>
      <c r="I201" s="364"/>
      <c r="J201" s="364"/>
      <c r="K201" s="286"/>
    </row>
    <row r="202" s="1" customFormat="1" ht="5.25" customHeight="1">
      <c r="B202" s="319"/>
      <c r="C202" s="314"/>
      <c r="D202" s="314"/>
      <c r="E202" s="314"/>
      <c r="F202" s="314"/>
      <c r="G202" s="340"/>
      <c r="H202" s="314"/>
      <c r="I202" s="314"/>
      <c r="J202" s="314"/>
      <c r="K202" s="342"/>
    </row>
    <row r="203" s="1" customFormat="1" ht="15" customHeight="1">
      <c r="B203" s="319"/>
      <c r="C203" s="294" t="s">
        <v>1882</v>
      </c>
      <c r="D203" s="294"/>
      <c r="E203" s="294"/>
      <c r="F203" s="317" t="s">
        <v>47</v>
      </c>
      <c r="G203" s="294"/>
      <c r="H203" s="294" t="s">
        <v>1893</v>
      </c>
      <c r="I203" s="294"/>
      <c r="J203" s="294"/>
      <c r="K203" s="342"/>
    </row>
    <row r="204" s="1" customFormat="1" ht="15" customHeight="1">
      <c r="B204" s="319"/>
      <c r="C204" s="294"/>
      <c r="D204" s="294"/>
      <c r="E204" s="294"/>
      <c r="F204" s="317" t="s">
        <v>48</v>
      </c>
      <c r="G204" s="294"/>
      <c r="H204" s="294" t="s">
        <v>1894</v>
      </c>
      <c r="I204" s="294"/>
      <c r="J204" s="294"/>
      <c r="K204" s="342"/>
    </row>
    <row r="205" s="1" customFormat="1" ht="15" customHeight="1">
      <c r="B205" s="319"/>
      <c r="C205" s="294"/>
      <c r="D205" s="294"/>
      <c r="E205" s="294"/>
      <c r="F205" s="317" t="s">
        <v>51</v>
      </c>
      <c r="G205" s="294"/>
      <c r="H205" s="294" t="s">
        <v>1895</v>
      </c>
      <c r="I205" s="294"/>
      <c r="J205" s="294"/>
      <c r="K205" s="342"/>
    </row>
    <row r="206" s="1" customFormat="1" ht="15" customHeight="1">
      <c r="B206" s="319"/>
      <c r="C206" s="294"/>
      <c r="D206" s="294"/>
      <c r="E206" s="294"/>
      <c r="F206" s="317" t="s">
        <v>49</v>
      </c>
      <c r="G206" s="294"/>
      <c r="H206" s="294" t="s">
        <v>1896</v>
      </c>
      <c r="I206" s="294"/>
      <c r="J206" s="294"/>
      <c r="K206" s="342"/>
    </row>
    <row r="207" s="1" customFormat="1" ht="15" customHeight="1">
      <c r="B207" s="319"/>
      <c r="C207" s="294"/>
      <c r="D207" s="294"/>
      <c r="E207" s="294"/>
      <c r="F207" s="317" t="s">
        <v>50</v>
      </c>
      <c r="G207" s="294"/>
      <c r="H207" s="294" t="s">
        <v>1897</v>
      </c>
      <c r="I207" s="294"/>
      <c r="J207" s="294"/>
      <c r="K207" s="342"/>
    </row>
    <row r="208" s="1" customFormat="1" ht="15" customHeight="1">
      <c r="B208" s="319"/>
      <c r="C208" s="294"/>
      <c r="D208" s="294"/>
      <c r="E208" s="294"/>
      <c r="F208" s="317"/>
      <c r="G208" s="294"/>
      <c r="H208" s="294"/>
      <c r="I208" s="294"/>
      <c r="J208" s="294"/>
      <c r="K208" s="342"/>
    </row>
    <row r="209" s="1" customFormat="1" ht="15" customHeight="1">
      <c r="B209" s="319"/>
      <c r="C209" s="294" t="s">
        <v>1836</v>
      </c>
      <c r="D209" s="294"/>
      <c r="E209" s="294"/>
      <c r="F209" s="317" t="s">
        <v>83</v>
      </c>
      <c r="G209" s="294"/>
      <c r="H209" s="294" t="s">
        <v>1898</v>
      </c>
      <c r="I209" s="294"/>
      <c r="J209" s="294"/>
      <c r="K209" s="342"/>
    </row>
    <row r="210" s="1" customFormat="1" ht="15" customHeight="1">
      <c r="B210" s="319"/>
      <c r="C210" s="294"/>
      <c r="D210" s="294"/>
      <c r="E210" s="294"/>
      <c r="F210" s="317" t="s">
        <v>1733</v>
      </c>
      <c r="G210" s="294"/>
      <c r="H210" s="294" t="s">
        <v>1734</v>
      </c>
      <c r="I210" s="294"/>
      <c r="J210" s="294"/>
      <c r="K210" s="342"/>
    </row>
    <row r="211" s="1" customFormat="1" ht="15" customHeight="1">
      <c r="B211" s="319"/>
      <c r="C211" s="294"/>
      <c r="D211" s="294"/>
      <c r="E211" s="294"/>
      <c r="F211" s="317" t="s">
        <v>1731</v>
      </c>
      <c r="G211" s="294"/>
      <c r="H211" s="294" t="s">
        <v>1899</v>
      </c>
      <c r="I211" s="294"/>
      <c r="J211" s="294"/>
      <c r="K211" s="342"/>
    </row>
    <row r="212" s="1" customFormat="1" ht="15" customHeight="1">
      <c r="B212" s="366"/>
      <c r="C212" s="294"/>
      <c r="D212" s="294"/>
      <c r="E212" s="294"/>
      <c r="F212" s="317" t="s">
        <v>1735</v>
      </c>
      <c r="G212" s="355"/>
      <c r="H212" s="346" t="s">
        <v>1736</v>
      </c>
      <c r="I212" s="346"/>
      <c r="J212" s="346"/>
      <c r="K212" s="367"/>
    </row>
    <row r="213" s="1" customFormat="1" ht="15" customHeight="1">
      <c r="B213" s="366"/>
      <c r="C213" s="294"/>
      <c r="D213" s="294"/>
      <c r="E213" s="294"/>
      <c r="F213" s="317" t="s">
        <v>1737</v>
      </c>
      <c r="G213" s="355"/>
      <c r="H213" s="346" t="s">
        <v>1715</v>
      </c>
      <c r="I213" s="346"/>
      <c r="J213" s="346"/>
      <c r="K213" s="367"/>
    </row>
    <row r="214" s="1" customFormat="1" ht="15" customHeight="1">
      <c r="B214" s="366"/>
      <c r="C214" s="294"/>
      <c r="D214" s="294"/>
      <c r="E214" s="294"/>
      <c r="F214" s="317"/>
      <c r="G214" s="355"/>
      <c r="H214" s="346"/>
      <c r="I214" s="346"/>
      <c r="J214" s="346"/>
      <c r="K214" s="367"/>
    </row>
    <row r="215" s="1" customFormat="1" ht="15" customHeight="1">
      <c r="B215" s="366"/>
      <c r="C215" s="294" t="s">
        <v>1860</v>
      </c>
      <c r="D215" s="294"/>
      <c r="E215" s="294"/>
      <c r="F215" s="317">
        <v>1</v>
      </c>
      <c r="G215" s="355"/>
      <c r="H215" s="346" t="s">
        <v>1900</v>
      </c>
      <c r="I215" s="346"/>
      <c r="J215" s="346"/>
      <c r="K215" s="367"/>
    </row>
    <row r="216" s="1" customFormat="1" ht="15" customHeight="1">
      <c r="B216" s="366"/>
      <c r="C216" s="294"/>
      <c r="D216" s="294"/>
      <c r="E216" s="294"/>
      <c r="F216" s="317">
        <v>2</v>
      </c>
      <c r="G216" s="355"/>
      <c r="H216" s="346" t="s">
        <v>1901</v>
      </c>
      <c r="I216" s="346"/>
      <c r="J216" s="346"/>
      <c r="K216" s="367"/>
    </row>
    <row r="217" s="1" customFormat="1" ht="15" customHeight="1">
      <c r="B217" s="366"/>
      <c r="C217" s="294"/>
      <c r="D217" s="294"/>
      <c r="E217" s="294"/>
      <c r="F217" s="317">
        <v>3</v>
      </c>
      <c r="G217" s="355"/>
      <c r="H217" s="346" t="s">
        <v>1902</v>
      </c>
      <c r="I217" s="346"/>
      <c r="J217" s="346"/>
      <c r="K217" s="367"/>
    </row>
    <row r="218" s="1" customFormat="1" ht="15" customHeight="1">
      <c r="B218" s="366"/>
      <c r="C218" s="294"/>
      <c r="D218" s="294"/>
      <c r="E218" s="294"/>
      <c r="F218" s="317">
        <v>4</v>
      </c>
      <c r="G218" s="355"/>
      <c r="H218" s="346" t="s">
        <v>1903</v>
      </c>
      <c r="I218" s="346"/>
      <c r="J218" s="346"/>
      <c r="K218" s="367"/>
    </row>
    <row r="219" s="1" customFormat="1" ht="12.75" customHeight="1">
      <c r="B219" s="368"/>
      <c r="C219" s="369"/>
      <c r="D219" s="369"/>
      <c r="E219" s="369"/>
      <c r="F219" s="369"/>
      <c r="G219" s="369"/>
      <c r="H219" s="369"/>
      <c r="I219" s="369"/>
      <c r="J219" s="369"/>
      <c r="K219" s="370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85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86</v>
      </c>
    </row>
    <row r="4" s="1" customFormat="1" ht="24.96" customHeight="1">
      <c r="B4" s="22"/>
      <c r="D4" s="142" t="s">
        <v>112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Umístění kanceláří a zázemí odboru sociální péče MML v 1.NP administrativního objektu URAN</v>
      </c>
      <c r="F7" s="144"/>
      <c r="G7" s="144"/>
      <c r="H7" s="144"/>
      <c r="L7" s="22"/>
    </row>
    <row r="8" s="2" customFormat="1" ht="12" customHeight="1">
      <c r="A8" s="40"/>
      <c r="B8" s="46"/>
      <c r="C8" s="40"/>
      <c r="D8" s="144" t="s">
        <v>113</v>
      </c>
      <c r="E8" s="40"/>
      <c r="F8" s="40"/>
      <c r="G8" s="40"/>
      <c r="H8" s="40"/>
      <c r="I8" s="40"/>
      <c r="J8" s="40"/>
      <c r="K8" s="40"/>
      <c r="L8" s="14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7" t="s">
        <v>114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4" t="s">
        <v>18</v>
      </c>
      <c r="E11" s="40"/>
      <c r="F11" s="135" t="s">
        <v>21</v>
      </c>
      <c r="G11" s="40"/>
      <c r="H11" s="40"/>
      <c r="I11" s="144" t="s">
        <v>20</v>
      </c>
      <c r="J11" s="135" t="s">
        <v>21</v>
      </c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4" t="s">
        <v>22</v>
      </c>
      <c r="E12" s="40"/>
      <c r="F12" s="135" t="s">
        <v>115</v>
      </c>
      <c r="G12" s="40"/>
      <c r="H12" s="40"/>
      <c r="I12" s="144" t="s">
        <v>24</v>
      </c>
      <c r="J12" s="148" t="str">
        <f>'Rekapitulace stavby'!AN8</f>
        <v>28. 2. 2026</v>
      </c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26</v>
      </c>
      <c r="E14" s="40"/>
      <c r="F14" s="40"/>
      <c r="G14" s="40"/>
      <c r="H14" s="40"/>
      <c r="I14" s="144" t="s">
        <v>27</v>
      </c>
      <c r="J14" s="135" t="s">
        <v>28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5" t="s">
        <v>29</v>
      </c>
      <c r="F15" s="40"/>
      <c r="G15" s="40"/>
      <c r="H15" s="40"/>
      <c r="I15" s="144" t="s">
        <v>30</v>
      </c>
      <c r="J15" s="135" t="s">
        <v>21</v>
      </c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4" t="s">
        <v>31</v>
      </c>
      <c r="E17" s="40"/>
      <c r="F17" s="40"/>
      <c r="G17" s="40"/>
      <c r="H17" s="40"/>
      <c r="I17" s="144" t="s">
        <v>27</v>
      </c>
      <c r="J17" s="35" t="str">
        <f>'Rekapitulace stavby'!AN13</f>
        <v>Vyplň údaj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5"/>
      <c r="G18" s="135"/>
      <c r="H18" s="135"/>
      <c r="I18" s="144" t="s">
        <v>30</v>
      </c>
      <c r="J18" s="35" t="str">
        <f>'Rekapitulace stavby'!AN14</f>
        <v>Vyplň údaj</v>
      </c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4" t="s">
        <v>33</v>
      </c>
      <c r="E20" s="40"/>
      <c r="F20" s="40"/>
      <c r="G20" s="40"/>
      <c r="H20" s="40"/>
      <c r="I20" s="144" t="s">
        <v>27</v>
      </c>
      <c r="J20" s="135" t="s">
        <v>34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">
        <v>35</v>
      </c>
      <c r="F21" s="40"/>
      <c r="G21" s="40"/>
      <c r="H21" s="40"/>
      <c r="I21" s="144" t="s">
        <v>30</v>
      </c>
      <c r="J21" s="135" t="s">
        <v>21</v>
      </c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4" t="s">
        <v>37</v>
      </c>
      <c r="E23" s="40"/>
      <c r="F23" s="40"/>
      <c r="G23" s="40"/>
      <c r="H23" s="40"/>
      <c r="I23" s="144" t="s">
        <v>27</v>
      </c>
      <c r="J23" s="135" t="str">
        <f>IF('Rekapitulace stavby'!AN19="","",'Rekapitulace stavby'!AN19)</f>
        <v>25415751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tr">
        <f>IF('Rekapitulace stavby'!E20="","",'Rekapitulace stavby'!E20)</f>
        <v>Propos Liberec s.r.o.</v>
      </c>
      <c r="F24" s="40"/>
      <c r="G24" s="40"/>
      <c r="H24" s="40"/>
      <c r="I24" s="144" t="s">
        <v>30</v>
      </c>
      <c r="J24" s="135" t="str">
        <f>IF('Rekapitulace stavby'!AN20="","",'Rekapitulace stavby'!AN20)</f>
        <v/>
      </c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4" t="s">
        <v>40</v>
      </c>
      <c r="E26" s="40"/>
      <c r="F26" s="40"/>
      <c r="G26" s="40"/>
      <c r="H26" s="40"/>
      <c r="I26" s="40"/>
      <c r="J26" s="40"/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9"/>
      <c r="B27" s="150"/>
      <c r="C27" s="149"/>
      <c r="D27" s="149"/>
      <c r="E27" s="151" t="s">
        <v>21</v>
      </c>
      <c r="F27" s="151"/>
      <c r="G27" s="151"/>
      <c r="H27" s="151"/>
      <c r="I27" s="149"/>
      <c r="J27" s="149"/>
      <c r="K27" s="149"/>
      <c r="L27" s="152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3"/>
      <c r="E29" s="153"/>
      <c r="F29" s="153"/>
      <c r="G29" s="153"/>
      <c r="H29" s="153"/>
      <c r="I29" s="153"/>
      <c r="J29" s="153"/>
      <c r="K29" s="153"/>
      <c r="L29" s="14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4" t="s">
        <v>42</v>
      </c>
      <c r="E30" s="40"/>
      <c r="F30" s="40"/>
      <c r="G30" s="40"/>
      <c r="H30" s="40"/>
      <c r="I30" s="40"/>
      <c r="J30" s="155">
        <f>ROUND(J100, 2)</f>
        <v>0</v>
      </c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6" t="s">
        <v>44</v>
      </c>
      <c r="G32" s="40"/>
      <c r="H32" s="40"/>
      <c r="I32" s="156" t="s">
        <v>43</v>
      </c>
      <c r="J32" s="156" t="s">
        <v>45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7" t="s">
        <v>46</v>
      </c>
      <c r="E33" s="144" t="s">
        <v>47</v>
      </c>
      <c r="F33" s="158">
        <f>ROUND((SUM(BE100:BE619)),  2)</f>
        <v>0</v>
      </c>
      <c r="G33" s="40"/>
      <c r="H33" s="40"/>
      <c r="I33" s="159">
        <v>0.20999999999999999</v>
      </c>
      <c r="J33" s="158">
        <f>ROUND(((SUM(BE100:BE619))*I33),  2)</f>
        <v>0</v>
      </c>
      <c r="K33" s="40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4" t="s">
        <v>48</v>
      </c>
      <c r="F34" s="158">
        <f>ROUND((SUM(BF100:BF619)),  2)</f>
        <v>0</v>
      </c>
      <c r="G34" s="40"/>
      <c r="H34" s="40"/>
      <c r="I34" s="159">
        <v>0.12</v>
      </c>
      <c r="J34" s="158">
        <f>ROUND(((SUM(BF100:BF619))*I34),  2)</f>
        <v>0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4" t="s">
        <v>49</v>
      </c>
      <c r="F35" s="158">
        <f>ROUND((SUM(BG100:BG619)),  2)</f>
        <v>0</v>
      </c>
      <c r="G35" s="40"/>
      <c r="H35" s="40"/>
      <c r="I35" s="159">
        <v>0.20999999999999999</v>
      </c>
      <c r="J35" s="158">
        <f>0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4" t="s">
        <v>50</v>
      </c>
      <c r="F36" s="158">
        <f>ROUND((SUM(BH100:BH619)),  2)</f>
        <v>0</v>
      </c>
      <c r="G36" s="40"/>
      <c r="H36" s="40"/>
      <c r="I36" s="159">
        <v>0.12</v>
      </c>
      <c r="J36" s="158">
        <f>0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51</v>
      </c>
      <c r="F37" s="158">
        <f>ROUND((SUM(BI100:BI619)),  2)</f>
        <v>0</v>
      </c>
      <c r="G37" s="40"/>
      <c r="H37" s="40"/>
      <c r="I37" s="159">
        <v>0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0"/>
      <c r="D39" s="161" t="s">
        <v>52</v>
      </c>
      <c r="E39" s="162"/>
      <c r="F39" s="162"/>
      <c r="G39" s="163" t="s">
        <v>53</v>
      </c>
      <c r="H39" s="164" t="s">
        <v>54</v>
      </c>
      <c r="I39" s="162"/>
      <c r="J39" s="165">
        <f>SUM(J30:J37)</f>
        <v>0</v>
      </c>
      <c r="K39" s="166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7"/>
      <c r="C40" s="168"/>
      <c r="D40" s="168"/>
      <c r="E40" s="168"/>
      <c r="F40" s="168"/>
      <c r="G40" s="168"/>
      <c r="H40" s="168"/>
      <c r="I40" s="168"/>
      <c r="J40" s="168"/>
      <c r="K40" s="168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116</v>
      </c>
      <c r="D45" s="42"/>
      <c r="E45" s="42"/>
      <c r="F45" s="42"/>
      <c r="G45" s="42"/>
      <c r="H45" s="42"/>
      <c r="I45" s="42"/>
      <c r="J45" s="42"/>
      <c r="K45" s="42"/>
      <c r="L45" s="14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71" t="str">
        <f>E7</f>
        <v>Umístění kanceláří a zázemí odboru sociální péče MML v 1.NP administrativního objektu URAN</v>
      </c>
      <c r="F48" s="34"/>
      <c r="G48" s="34"/>
      <c r="H48" s="34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113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D.1.1 - Architektonicko stavební řešení</v>
      </c>
      <c r="F50" s="42"/>
      <c r="G50" s="42"/>
      <c r="H50" s="42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22</v>
      </c>
      <c r="D52" s="42"/>
      <c r="E52" s="42"/>
      <c r="F52" s="29" t="str">
        <f>F12</f>
        <v xml:space="preserve"> </v>
      </c>
      <c r="G52" s="42"/>
      <c r="H52" s="42"/>
      <c r="I52" s="34" t="s">
        <v>24</v>
      </c>
      <c r="J52" s="74" t="str">
        <f>IF(J12="","",J12)</f>
        <v>28. 2. 2026</v>
      </c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40.05" customHeight="1">
      <c r="A54" s="40"/>
      <c r="B54" s="41"/>
      <c r="C54" s="34" t="s">
        <v>26</v>
      </c>
      <c r="D54" s="42"/>
      <c r="E54" s="42"/>
      <c r="F54" s="29" t="str">
        <f>E15</f>
        <v>Statutární město Liberec, nám. Dr. E. Beneše 1</v>
      </c>
      <c r="G54" s="42"/>
      <c r="H54" s="42"/>
      <c r="I54" s="34" t="s">
        <v>33</v>
      </c>
      <c r="J54" s="38" t="str">
        <f>E21</f>
        <v>atelier re:architekti s.r.o., Melantrichova 463/15</v>
      </c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>Propos Liberec s.r.o.</v>
      </c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2" t="s">
        <v>117</v>
      </c>
      <c r="D57" s="173"/>
      <c r="E57" s="173"/>
      <c r="F57" s="173"/>
      <c r="G57" s="173"/>
      <c r="H57" s="173"/>
      <c r="I57" s="173"/>
      <c r="J57" s="174" t="s">
        <v>118</v>
      </c>
      <c r="K57" s="173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5" t="s">
        <v>74</v>
      </c>
      <c r="D59" s="42"/>
      <c r="E59" s="42"/>
      <c r="F59" s="42"/>
      <c r="G59" s="42"/>
      <c r="H59" s="42"/>
      <c r="I59" s="42"/>
      <c r="J59" s="104">
        <f>J100</f>
        <v>0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119</v>
      </c>
    </row>
    <row r="60" s="9" customFormat="1" ht="24.96" customHeight="1">
      <c r="A60" s="9"/>
      <c r="B60" s="176"/>
      <c r="C60" s="177"/>
      <c r="D60" s="178" t="s">
        <v>120</v>
      </c>
      <c r="E60" s="179"/>
      <c r="F60" s="179"/>
      <c r="G60" s="179"/>
      <c r="H60" s="179"/>
      <c r="I60" s="179"/>
      <c r="J60" s="180">
        <f>J101</f>
        <v>0</v>
      </c>
      <c r="K60" s="177"/>
      <c r="L60" s="18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2"/>
      <c r="C61" s="127"/>
      <c r="D61" s="183" t="s">
        <v>121</v>
      </c>
      <c r="E61" s="184"/>
      <c r="F61" s="184"/>
      <c r="G61" s="184"/>
      <c r="H61" s="184"/>
      <c r="I61" s="184"/>
      <c r="J61" s="185">
        <f>J102</f>
        <v>0</v>
      </c>
      <c r="K61" s="127"/>
      <c r="L61" s="18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2"/>
      <c r="C62" s="127"/>
      <c r="D62" s="183" t="s">
        <v>122</v>
      </c>
      <c r="E62" s="184"/>
      <c r="F62" s="184"/>
      <c r="G62" s="184"/>
      <c r="H62" s="184"/>
      <c r="I62" s="184"/>
      <c r="J62" s="185">
        <f>J140</f>
        <v>0</v>
      </c>
      <c r="K62" s="127"/>
      <c r="L62" s="18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2"/>
      <c r="C63" s="127"/>
      <c r="D63" s="183" t="s">
        <v>123</v>
      </c>
      <c r="E63" s="184"/>
      <c r="F63" s="184"/>
      <c r="G63" s="184"/>
      <c r="H63" s="184"/>
      <c r="I63" s="184"/>
      <c r="J63" s="185">
        <f>J150</f>
        <v>0</v>
      </c>
      <c r="K63" s="127"/>
      <c r="L63" s="18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2"/>
      <c r="C64" s="127"/>
      <c r="D64" s="183" t="s">
        <v>124</v>
      </c>
      <c r="E64" s="184"/>
      <c r="F64" s="184"/>
      <c r="G64" s="184"/>
      <c r="H64" s="184"/>
      <c r="I64" s="184"/>
      <c r="J64" s="185">
        <f>J217</f>
        <v>0</v>
      </c>
      <c r="K64" s="127"/>
      <c r="L64" s="18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2"/>
      <c r="C65" s="127"/>
      <c r="D65" s="183" t="s">
        <v>125</v>
      </c>
      <c r="E65" s="184"/>
      <c r="F65" s="184"/>
      <c r="G65" s="184"/>
      <c r="H65" s="184"/>
      <c r="I65" s="184"/>
      <c r="J65" s="185">
        <f>J283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126</v>
      </c>
      <c r="E66" s="184"/>
      <c r="F66" s="184"/>
      <c r="G66" s="184"/>
      <c r="H66" s="184"/>
      <c r="I66" s="184"/>
      <c r="J66" s="185">
        <f>J295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76"/>
      <c r="C67" s="177"/>
      <c r="D67" s="178" t="s">
        <v>127</v>
      </c>
      <c r="E67" s="179"/>
      <c r="F67" s="179"/>
      <c r="G67" s="179"/>
      <c r="H67" s="179"/>
      <c r="I67" s="179"/>
      <c r="J67" s="180">
        <f>J298</f>
        <v>0</v>
      </c>
      <c r="K67" s="177"/>
      <c r="L67" s="181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82"/>
      <c r="C68" s="127"/>
      <c r="D68" s="183" t="s">
        <v>128</v>
      </c>
      <c r="E68" s="184"/>
      <c r="F68" s="184"/>
      <c r="G68" s="184"/>
      <c r="H68" s="184"/>
      <c r="I68" s="184"/>
      <c r="J68" s="185">
        <f>J299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2"/>
      <c r="C69" s="127"/>
      <c r="D69" s="183" t="s">
        <v>129</v>
      </c>
      <c r="E69" s="184"/>
      <c r="F69" s="184"/>
      <c r="G69" s="184"/>
      <c r="H69" s="184"/>
      <c r="I69" s="184"/>
      <c r="J69" s="185">
        <f>J302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2"/>
      <c r="C70" s="127"/>
      <c r="D70" s="183" t="s">
        <v>130</v>
      </c>
      <c r="E70" s="184"/>
      <c r="F70" s="184"/>
      <c r="G70" s="184"/>
      <c r="H70" s="184"/>
      <c r="I70" s="184"/>
      <c r="J70" s="185">
        <f>J314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2"/>
      <c r="C71" s="127"/>
      <c r="D71" s="183" t="s">
        <v>131</v>
      </c>
      <c r="E71" s="184"/>
      <c r="F71" s="184"/>
      <c r="G71" s="184"/>
      <c r="H71" s="184"/>
      <c r="I71" s="184"/>
      <c r="J71" s="185">
        <f>J361</f>
        <v>0</v>
      </c>
      <c r="K71" s="127"/>
      <c r="L71" s="18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2"/>
      <c r="C72" s="127"/>
      <c r="D72" s="183" t="s">
        <v>132</v>
      </c>
      <c r="E72" s="184"/>
      <c r="F72" s="184"/>
      <c r="G72" s="184"/>
      <c r="H72" s="184"/>
      <c r="I72" s="184"/>
      <c r="J72" s="185">
        <f>J375</f>
        <v>0</v>
      </c>
      <c r="K72" s="127"/>
      <c r="L72" s="186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2"/>
      <c r="C73" s="127"/>
      <c r="D73" s="183" t="s">
        <v>133</v>
      </c>
      <c r="E73" s="184"/>
      <c r="F73" s="184"/>
      <c r="G73" s="184"/>
      <c r="H73" s="184"/>
      <c r="I73" s="184"/>
      <c r="J73" s="185">
        <f>J380</f>
        <v>0</v>
      </c>
      <c r="K73" s="127"/>
      <c r="L73" s="186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2"/>
      <c r="C74" s="127"/>
      <c r="D74" s="183" t="s">
        <v>134</v>
      </c>
      <c r="E74" s="184"/>
      <c r="F74" s="184"/>
      <c r="G74" s="184"/>
      <c r="H74" s="184"/>
      <c r="I74" s="184"/>
      <c r="J74" s="185">
        <f>J393</f>
        <v>0</v>
      </c>
      <c r="K74" s="127"/>
      <c r="L74" s="186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2"/>
      <c r="C75" s="127"/>
      <c r="D75" s="183" t="s">
        <v>135</v>
      </c>
      <c r="E75" s="184"/>
      <c r="F75" s="184"/>
      <c r="G75" s="184"/>
      <c r="H75" s="184"/>
      <c r="I75" s="184"/>
      <c r="J75" s="185">
        <f>J437</f>
        <v>0</v>
      </c>
      <c r="K75" s="127"/>
      <c r="L75" s="186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2"/>
      <c r="C76" s="127"/>
      <c r="D76" s="183" t="s">
        <v>136</v>
      </c>
      <c r="E76" s="184"/>
      <c r="F76" s="184"/>
      <c r="G76" s="184"/>
      <c r="H76" s="184"/>
      <c r="I76" s="184"/>
      <c r="J76" s="185">
        <f>J470</f>
        <v>0</v>
      </c>
      <c r="K76" s="127"/>
      <c r="L76" s="186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2"/>
      <c r="C77" s="127"/>
      <c r="D77" s="183" t="s">
        <v>137</v>
      </c>
      <c r="E77" s="184"/>
      <c r="F77" s="184"/>
      <c r="G77" s="184"/>
      <c r="H77" s="184"/>
      <c r="I77" s="184"/>
      <c r="J77" s="185">
        <f>J502</f>
        <v>0</v>
      </c>
      <c r="K77" s="127"/>
      <c r="L77" s="186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2"/>
      <c r="C78" s="127"/>
      <c r="D78" s="183" t="s">
        <v>138</v>
      </c>
      <c r="E78" s="184"/>
      <c r="F78" s="184"/>
      <c r="G78" s="184"/>
      <c r="H78" s="184"/>
      <c r="I78" s="184"/>
      <c r="J78" s="185">
        <f>J599</f>
        <v>0</v>
      </c>
      <c r="K78" s="127"/>
      <c r="L78" s="186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2"/>
      <c r="C79" s="127"/>
      <c r="D79" s="183" t="s">
        <v>139</v>
      </c>
      <c r="E79" s="184"/>
      <c r="F79" s="184"/>
      <c r="G79" s="184"/>
      <c r="H79" s="184"/>
      <c r="I79" s="184"/>
      <c r="J79" s="185">
        <f>J606</f>
        <v>0</v>
      </c>
      <c r="K79" s="127"/>
      <c r="L79" s="186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82"/>
      <c r="C80" s="127"/>
      <c r="D80" s="183" t="s">
        <v>140</v>
      </c>
      <c r="E80" s="184"/>
      <c r="F80" s="184"/>
      <c r="G80" s="184"/>
      <c r="H80" s="184"/>
      <c r="I80" s="184"/>
      <c r="J80" s="185">
        <f>J612</f>
        <v>0</v>
      </c>
      <c r="K80" s="127"/>
      <c r="L80" s="186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2" customFormat="1" ht="21.84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61"/>
      <c r="C82" s="62"/>
      <c r="D82" s="62"/>
      <c r="E82" s="62"/>
      <c r="F82" s="62"/>
      <c r="G82" s="62"/>
      <c r="H82" s="62"/>
      <c r="I82" s="62"/>
      <c r="J82" s="62"/>
      <c r="K82" s="6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6" s="2" customFormat="1" ht="6.96" customHeight="1">
      <c r="A86" s="40"/>
      <c r="B86" s="63"/>
      <c r="C86" s="64"/>
      <c r="D86" s="64"/>
      <c r="E86" s="64"/>
      <c r="F86" s="64"/>
      <c r="G86" s="64"/>
      <c r="H86" s="64"/>
      <c r="I86" s="64"/>
      <c r="J86" s="64"/>
      <c r="K86" s="64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24.96" customHeight="1">
      <c r="A87" s="40"/>
      <c r="B87" s="41"/>
      <c r="C87" s="25" t="s">
        <v>141</v>
      </c>
      <c r="D87" s="42"/>
      <c r="E87" s="42"/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2" customHeight="1">
      <c r="A89" s="40"/>
      <c r="B89" s="41"/>
      <c r="C89" s="34" t="s">
        <v>16</v>
      </c>
      <c r="D89" s="42"/>
      <c r="E89" s="42"/>
      <c r="F89" s="42"/>
      <c r="G89" s="42"/>
      <c r="H89" s="42"/>
      <c r="I89" s="42"/>
      <c r="J89" s="42"/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6.5" customHeight="1">
      <c r="A90" s="40"/>
      <c r="B90" s="41"/>
      <c r="C90" s="42"/>
      <c r="D90" s="42"/>
      <c r="E90" s="171" t="str">
        <f>E7</f>
        <v>Umístění kanceláří a zázemí odboru sociální péče MML v 1.NP administrativního objektu URAN</v>
      </c>
      <c r="F90" s="34"/>
      <c r="G90" s="34"/>
      <c r="H90" s="34"/>
      <c r="I90" s="42"/>
      <c r="J90" s="42"/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2" customHeight="1">
      <c r="A91" s="40"/>
      <c r="B91" s="41"/>
      <c r="C91" s="34" t="s">
        <v>113</v>
      </c>
      <c r="D91" s="42"/>
      <c r="E91" s="42"/>
      <c r="F91" s="42"/>
      <c r="G91" s="42"/>
      <c r="H91" s="42"/>
      <c r="I91" s="42"/>
      <c r="J91" s="42"/>
      <c r="K91" s="42"/>
      <c r="L91" s="14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6.5" customHeight="1">
      <c r="A92" s="40"/>
      <c r="B92" s="41"/>
      <c r="C92" s="42"/>
      <c r="D92" s="42"/>
      <c r="E92" s="71" t="str">
        <f>E9</f>
        <v>D.1.1 - Architektonicko stavební řešení</v>
      </c>
      <c r="F92" s="42"/>
      <c r="G92" s="42"/>
      <c r="H92" s="42"/>
      <c r="I92" s="42"/>
      <c r="J92" s="42"/>
      <c r="K92" s="42"/>
      <c r="L92" s="14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6.96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14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2" customHeight="1">
      <c r="A94" s="40"/>
      <c r="B94" s="41"/>
      <c r="C94" s="34" t="s">
        <v>22</v>
      </c>
      <c r="D94" s="42"/>
      <c r="E94" s="42"/>
      <c r="F94" s="29" t="str">
        <f>F12</f>
        <v xml:space="preserve"> </v>
      </c>
      <c r="G94" s="42"/>
      <c r="H94" s="42"/>
      <c r="I94" s="34" t="s">
        <v>24</v>
      </c>
      <c r="J94" s="74" t="str">
        <f>IF(J12="","",J12)</f>
        <v>28. 2. 2026</v>
      </c>
      <c r="K94" s="42"/>
      <c r="L94" s="14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6.96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146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40.05" customHeight="1">
      <c r="A96" s="40"/>
      <c r="B96" s="41"/>
      <c r="C96" s="34" t="s">
        <v>26</v>
      </c>
      <c r="D96" s="42"/>
      <c r="E96" s="42"/>
      <c r="F96" s="29" t="str">
        <f>E15</f>
        <v>Statutární město Liberec, nám. Dr. E. Beneše 1</v>
      </c>
      <c r="G96" s="42"/>
      <c r="H96" s="42"/>
      <c r="I96" s="34" t="s">
        <v>33</v>
      </c>
      <c r="J96" s="38" t="str">
        <f>E21</f>
        <v>atelier re:architekti s.r.o., Melantrichova 463/15</v>
      </c>
      <c r="K96" s="42"/>
      <c r="L96" s="146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5.15" customHeight="1">
      <c r="A97" s="40"/>
      <c r="B97" s="41"/>
      <c r="C97" s="34" t="s">
        <v>31</v>
      </c>
      <c r="D97" s="42"/>
      <c r="E97" s="42"/>
      <c r="F97" s="29" t="str">
        <f>IF(E18="","",E18)</f>
        <v>Vyplň údaj</v>
      </c>
      <c r="G97" s="42"/>
      <c r="H97" s="42"/>
      <c r="I97" s="34" t="s">
        <v>37</v>
      </c>
      <c r="J97" s="38" t="str">
        <f>E24</f>
        <v>Propos Liberec s.r.o.</v>
      </c>
      <c r="K97" s="42"/>
      <c r="L97" s="146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10.32" customHeight="1">
      <c r="A98" s="40"/>
      <c r="B98" s="41"/>
      <c r="C98" s="42"/>
      <c r="D98" s="42"/>
      <c r="E98" s="42"/>
      <c r="F98" s="42"/>
      <c r="G98" s="42"/>
      <c r="H98" s="42"/>
      <c r="I98" s="42"/>
      <c r="J98" s="42"/>
      <c r="K98" s="42"/>
      <c r="L98" s="146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11" customFormat="1" ht="29.28" customHeight="1">
      <c r="A99" s="187"/>
      <c r="B99" s="188"/>
      <c r="C99" s="189" t="s">
        <v>142</v>
      </c>
      <c r="D99" s="190" t="s">
        <v>61</v>
      </c>
      <c r="E99" s="190" t="s">
        <v>57</v>
      </c>
      <c r="F99" s="190" t="s">
        <v>58</v>
      </c>
      <c r="G99" s="190" t="s">
        <v>143</v>
      </c>
      <c r="H99" s="190" t="s">
        <v>144</v>
      </c>
      <c r="I99" s="190" t="s">
        <v>145</v>
      </c>
      <c r="J99" s="190" t="s">
        <v>118</v>
      </c>
      <c r="K99" s="191" t="s">
        <v>146</v>
      </c>
      <c r="L99" s="192"/>
      <c r="M99" s="94" t="s">
        <v>21</v>
      </c>
      <c r="N99" s="95" t="s">
        <v>46</v>
      </c>
      <c r="O99" s="95" t="s">
        <v>147</v>
      </c>
      <c r="P99" s="95" t="s">
        <v>148</v>
      </c>
      <c r="Q99" s="95" t="s">
        <v>149</v>
      </c>
      <c r="R99" s="95" t="s">
        <v>150</v>
      </c>
      <c r="S99" s="95" t="s">
        <v>151</v>
      </c>
      <c r="T99" s="96" t="s">
        <v>152</v>
      </c>
      <c r="U99" s="187"/>
      <c r="V99" s="187"/>
      <c r="W99" s="187"/>
      <c r="X99" s="187"/>
      <c r="Y99" s="187"/>
      <c r="Z99" s="187"/>
      <c r="AA99" s="187"/>
      <c r="AB99" s="187"/>
      <c r="AC99" s="187"/>
      <c r="AD99" s="187"/>
      <c r="AE99" s="187"/>
    </row>
    <row r="100" s="2" customFormat="1" ht="22.8" customHeight="1">
      <c r="A100" s="40"/>
      <c r="B100" s="41"/>
      <c r="C100" s="101" t="s">
        <v>153</v>
      </c>
      <c r="D100" s="42"/>
      <c r="E100" s="42"/>
      <c r="F100" s="42"/>
      <c r="G100" s="42"/>
      <c r="H100" s="42"/>
      <c r="I100" s="42"/>
      <c r="J100" s="193">
        <f>BK100</f>
        <v>0</v>
      </c>
      <c r="K100" s="42"/>
      <c r="L100" s="46"/>
      <c r="M100" s="97"/>
      <c r="N100" s="194"/>
      <c r="O100" s="98"/>
      <c r="P100" s="195">
        <f>P101+P298</f>
        <v>0</v>
      </c>
      <c r="Q100" s="98"/>
      <c r="R100" s="195">
        <f>R101+R298</f>
        <v>54.6711168155</v>
      </c>
      <c r="S100" s="98"/>
      <c r="T100" s="196">
        <f>T101+T298</f>
        <v>31.037758380000007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75</v>
      </c>
      <c r="AU100" s="19" t="s">
        <v>119</v>
      </c>
      <c r="BK100" s="197">
        <f>BK101+BK298</f>
        <v>0</v>
      </c>
    </row>
    <row r="101" s="12" customFormat="1" ht="25.92" customHeight="1">
      <c r="A101" s="12"/>
      <c r="B101" s="198"/>
      <c r="C101" s="199"/>
      <c r="D101" s="200" t="s">
        <v>75</v>
      </c>
      <c r="E101" s="201" t="s">
        <v>154</v>
      </c>
      <c r="F101" s="201" t="s">
        <v>155</v>
      </c>
      <c r="G101" s="199"/>
      <c r="H101" s="199"/>
      <c r="I101" s="202"/>
      <c r="J101" s="203">
        <f>BK101</f>
        <v>0</v>
      </c>
      <c r="K101" s="199"/>
      <c r="L101" s="204"/>
      <c r="M101" s="205"/>
      <c r="N101" s="206"/>
      <c r="O101" s="206"/>
      <c r="P101" s="207">
        <f>P102+P140+P150+P217+P283+P295</f>
        <v>0</v>
      </c>
      <c r="Q101" s="206"/>
      <c r="R101" s="207">
        <f>R102+R140+R150+R217+R283+R295</f>
        <v>45.810230275499997</v>
      </c>
      <c r="S101" s="206"/>
      <c r="T101" s="208">
        <f>T102+T140+T150+T217+T283+T295</f>
        <v>28.695158000000006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9" t="s">
        <v>84</v>
      </c>
      <c r="AT101" s="210" t="s">
        <v>75</v>
      </c>
      <c r="AU101" s="210" t="s">
        <v>76</v>
      </c>
      <c r="AY101" s="209" t="s">
        <v>156</v>
      </c>
      <c r="BK101" s="211">
        <f>BK102+BK140+BK150+BK217+BK283+BK295</f>
        <v>0</v>
      </c>
    </row>
    <row r="102" s="12" customFormat="1" ht="22.8" customHeight="1">
      <c r="A102" s="12"/>
      <c r="B102" s="198"/>
      <c r="C102" s="199"/>
      <c r="D102" s="200" t="s">
        <v>75</v>
      </c>
      <c r="E102" s="212" t="s">
        <v>157</v>
      </c>
      <c r="F102" s="212" t="s">
        <v>158</v>
      </c>
      <c r="G102" s="199"/>
      <c r="H102" s="199"/>
      <c r="I102" s="202"/>
      <c r="J102" s="213">
        <f>BK102</f>
        <v>0</v>
      </c>
      <c r="K102" s="199"/>
      <c r="L102" s="204"/>
      <c r="M102" s="205"/>
      <c r="N102" s="206"/>
      <c r="O102" s="206"/>
      <c r="P102" s="207">
        <f>SUM(P103:P139)</f>
        <v>0</v>
      </c>
      <c r="Q102" s="206"/>
      <c r="R102" s="207">
        <f>SUM(R103:R139)</f>
        <v>13.424120309999998</v>
      </c>
      <c r="S102" s="206"/>
      <c r="T102" s="208">
        <f>SUM(T103:T139)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09" t="s">
        <v>84</v>
      </c>
      <c r="AT102" s="210" t="s">
        <v>75</v>
      </c>
      <c r="AU102" s="210" t="s">
        <v>84</v>
      </c>
      <c r="AY102" s="209" t="s">
        <v>156</v>
      </c>
      <c r="BK102" s="211">
        <f>SUM(BK103:BK139)</f>
        <v>0</v>
      </c>
    </row>
    <row r="103" s="2" customFormat="1" ht="24.15" customHeight="1">
      <c r="A103" s="40"/>
      <c r="B103" s="41"/>
      <c r="C103" s="214" t="s">
        <v>84</v>
      </c>
      <c r="D103" s="214" t="s">
        <v>159</v>
      </c>
      <c r="E103" s="215" t="s">
        <v>160</v>
      </c>
      <c r="F103" s="216" t="s">
        <v>161</v>
      </c>
      <c r="G103" s="217" t="s">
        <v>162</v>
      </c>
      <c r="H103" s="218">
        <v>2</v>
      </c>
      <c r="I103" s="219"/>
      <c r="J103" s="220">
        <f>ROUND(I103*H103,2)</f>
        <v>0</v>
      </c>
      <c r="K103" s="216" t="s">
        <v>163</v>
      </c>
      <c r="L103" s="46"/>
      <c r="M103" s="221" t="s">
        <v>21</v>
      </c>
      <c r="N103" s="222" t="s">
        <v>47</v>
      </c>
      <c r="O103" s="86"/>
      <c r="P103" s="223">
        <f>O103*H103</f>
        <v>0</v>
      </c>
      <c r="Q103" s="223">
        <v>0.026280000000000001</v>
      </c>
      <c r="R103" s="223">
        <f>Q103*H103</f>
        <v>0.052560000000000003</v>
      </c>
      <c r="S103" s="223">
        <v>0</v>
      </c>
      <c r="T103" s="224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5" t="s">
        <v>164</v>
      </c>
      <c r="AT103" s="225" t="s">
        <v>159</v>
      </c>
      <c r="AU103" s="225" t="s">
        <v>86</v>
      </c>
      <c r="AY103" s="19" t="s">
        <v>156</v>
      </c>
      <c r="BE103" s="226">
        <f>IF(N103="základní",J103,0)</f>
        <v>0</v>
      </c>
      <c r="BF103" s="226">
        <f>IF(N103="snížená",J103,0)</f>
        <v>0</v>
      </c>
      <c r="BG103" s="226">
        <f>IF(N103="zákl. přenesená",J103,0)</f>
        <v>0</v>
      </c>
      <c r="BH103" s="226">
        <f>IF(N103="sníž. přenesená",J103,0)</f>
        <v>0</v>
      </c>
      <c r="BI103" s="226">
        <f>IF(N103="nulová",J103,0)</f>
        <v>0</v>
      </c>
      <c r="BJ103" s="19" t="s">
        <v>84</v>
      </c>
      <c r="BK103" s="226">
        <f>ROUND(I103*H103,2)</f>
        <v>0</v>
      </c>
      <c r="BL103" s="19" t="s">
        <v>164</v>
      </c>
      <c r="BM103" s="225" t="s">
        <v>165</v>
      </c>
    </row>
    <row r="104" s="2" customFormat="1">
      <c r="A104" s="40"/>
      <c r="B104" s="41"/>
      <c r="C104" s="42"/>
      <c r="D104" s="227" t="s">
        <v>166</v>
      </c>
      <c r="E104" s="42"/>
      <c r="F104" s="228" t="s">
        <v>167</v>
      </c>
      <c r="G104" s="42"/>
      <c r="H104" s="42"/>
      <c r="I104" s="229"/>
      <c r="J104" s="42"/>
      <c r="K104" s="42"/>
      <c r="L104" s="46"/>
      <c r="M104" s="230"/>
      <c r="N104" s="231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166</v>
      </c>
      <c r="AU104" s="19" t="s">
        <v>86</v>
      </c>
    </row>
    <row r="105" s="13" customFormat="1">
      <c r="A105" s="13"/>
      <c r="B105" s="232"/>
      <c r="C105" s="233"/>
      <c r="D105" s="234" t="s">
        <v>168</v>
      </c>
      <c r="E105" s="235" t="s">
        <v>21</v>
      </c>
      <c r="F105" s="236" t="s">
        <v>169</v>
      </c>
      <c r="G105" s="233"/>
      <c r="H105" s="237">
        <v>2</v>
      </c>
      <c r="I105" s="238"/>
      <c r="J105" s="233"/>
      <c r="K105" s="233"/>
      <c r="L105" s="239"/>
      <c r="M105" s="240"/>
      <c r="N105" s="241"/>
      <c r="O105" s="241"/>
      <c r="P105" s="241"/>
      <c r="Q105" s="241"/>
      <c r="R105" s="241"/>
      <c r="S105" s="241"/>
      <c r="T105" s="242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3" t="s">
        <v>168</v>
      </c>
      <c r="AU105" s="243" t="s">
        <v>86</v>
      </c>
      <c r="AV105" s="13" t="s">
        <v>86</v>
      </c>
      <c r="AW105" s="13" t="s">
        <v>36</v>
      </c>
      <c r="AX105" s="13" t="s">
        <v>84</v>
      </c>
      <c r="AY105" s="243" t="s">
        <v>156</v>
      </c>
    </row>
    <row r="106" s="2" customFormat="1" ht="24.15" customHeight="1">
      <c r="A106" s="40"/>
      <c r="B106" s="41"/>
      <c r="C106" s="214" t="s">
        <v>86</v>
      </c>
      <c r="D106" s="214" t="s">
        <v>159</v>
      </c>
      <c r="E106" s="215" t="s">
        <v>170</v>
      </c>
      <c r="F106" s="216" t="s">
        <v>171</v>
      </c>
      <c r="G106" s="217" t="s">
        <v>162</v>
      </c>
      <c r="H106" s="218">
        <v>4</v>
      </c>
      <c r="I106" s="219"/>
      <c r="J106" s="220">
        <f>ROUND(I106*H106,2)</f>
        <v>0</v>
      </c>
      <c r="K106" s="216" t="s">
        <v>163</v>
      </c>
      <c r="L106" s="46"/>
      <c r="M106" s="221" t="s">
        <v>21</v>
      </c>
      <c r="N106" s="222" t="s">
        <v>47</v>
      </c>
      <c r="O106" s="86"/>
      <c r="P106" s="223">
        <f>O106*H106</f>
        <v>0</v>
      </c>
      <c r="Q106" s="223">
        <v>0.038030000000000001</v>
      </c>
      <c r="R106" s="223">
        <f>Q106*H106</f>
        <v>0.15212000000000001</v>
      </c>
      <c r="S106" s="223">
        <v>0</v>
      </c>
      <c r="T106" s="224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25" t="s">
        <v>164</v>
      </c>
      <c r="AT106" s="225" t="s">
        <v>159</v>
      </c>
      <c r="AU106" s="225" t="s">
        <v>86</v>
      </c>
      <c r="AY106" s="19" t="s">
        <v>156</v>
      </c>
      <c r="BE106" s="226">
        <f>IF(N106="základní",J106,0)</f>
        <v>0</v>
      </c>
      <c r="BF106" s="226">
        <f>IF(N106="snížená",J106,0)</f>
        <v>0</v>
      </c>
      <c r="BG106" s="226">
        <f>IF(N106="zákl. přenesená",J106,0)</f>
        <v>0</v>
      </c>
      <c r="BH106" s="226">
        <f>IF(N106="sníž. přenesená",J106,0)</f>
        <v>0</v>
      </c>
      <c r="BI106" s="226">
        <f>IF(N106="nulová",J106,0)</f>
        <v>0</v>
      </c>
      <c r="BJ106" s="19" t="s">
        <v>84</v>
      </c>
      <c r="BK106" s="226">
        <f>ROUND(I106*H106,2)</f>
        <v>0</v>
      </c>
      <c r="BL106" s="19" t="s">
        <v>164</v>
      </c>
      <c r="BM106" s="225" t="s">
        <v>172</v>
      </c>
    </row>
    <row r="107" s="2" customFormat="1">
      <c r="A107" s="40"/>
      <c r="B107" s="41"/>
      <c r="C107" s="42"/>
      <c r="D107" s="227" t="s">
        <v>166</v>
      </c>
      <c r="E107" s="42"/>
      <c r="F107" s="228" t="s">
        <v>173</v>
      </c>
      <c r="G107" s="42"/>
      <c r="H107" s="42"/>
      <c r="I107" s="229"/>
      <c r="J107" s="42"/>
      <c r="K107" s="42"/>
      <c r="L107" s="46"/>
      <c r="M107" s="230"/>
      <c r="N107" s="231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166</v>
      </c>
      <c r="AU107" s="19" t="s">
        <v>86</v>
      </c>
    </row>
    <row r="108" s="13" customFormat="1">
      <c r="A108" s="13"/>
      <c r="B108" s="232"/>
      <c r="C108" s="233"/>
      <c r="D108" s="234" t="s">
        <v>168</v>
      </c>
      <c r="E108" s="235" t="s">
        <v>21</v>
      </c>
      <c r="F108" s="236" t="s">
        <v>174</v>
      </c>
      <c r="G108" s="233"/>
      <c r="H108" s="237">
        <v>4</v>
      </c>
      <c r="I108" s="238"/>
      <c r="J108" s="233"/>
      <c r="K108" s="233"/>
      <c r="L108" s="239"/>
      <c r="M108" s="240"/>
      <c r="N108" s="241"/>
      <c r="O108" s="241"/>
      <c r="P108" s="241"/>
      <c r="Q108" s="241"/>
      <c r="R108" s="241"/>
      <c r="S108" s="241"/>
      <c r="T108" s="242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3" t="s">
        <v>168</v>
      </c>
      <c r="AU108" s="243" t="s">
        <v>86</v>
      </c>
      <c r="AV108" s="13" t="s">
        <v>86</v>
      </c>
      <c r="AW108" s="13" t="s">
        <v>36</v>
      </c>
      <c r="AX108" s="13" t="s">
        <v>84</v>
      </c>
      <c r="AY108" s="243" t="s">
        <v>156</v>
      </c>
    </row>
    <row r="109" s="2" customFormat="1" ht="24.15" customHeight="1">
      <c r="A109" s="40"/>
      <c r="B109" s="41"/>
      <c r="C109" s="214" t="s">
        <v>157</v>
      </c>
      <c r="D109" s="214" t="s">
        <v>159</v>
      </c>
      <c r="E109" s="215" t="s">
        <v>175</v>
      </c>
      <c r="F109" s="216" t="s">
        <v>176</v>
      </c>
      <c r="G109" s="217" t="s">
        <v>162</v>
      </c>
      <c r="H109" s="218">
        <v>1</v>
      </c>
      <c r="I109" s="219"/>
      <c r="J109" s="220">
        <f>ROUND(I109*H109,2)</f>
        <v>0</v>
      </c>
      <c r="K109" s="216" t="s">
        <v>163</v>
      </c>
      <c r="L109" s="46"/>
      <c r="M109" s="221" t="s">
        <v>21</v>
      </c>
      <c r="N109" s="222" t="s">
        <v>47</v>
      </c>
      <c r="O109" s="86"/>
      <c r="P109" s="223">
        <f>O109*H109</f>
        <v>0</v>
      </c>
      <c r="Q109" s="223">
        <v>0.081309999999999993</v>
      </c>
      <c r="R109" s="223">
        <f>Q109*H109</f>
        <v>0.081309999999999993</v>
      </c>
      <c r="S109" s="223">
        <v>0</v>
      </c>
      <c r="T109" s="224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25" t="s">
        <v>164</v>
      </c>
      <c r="AT109" s="225" t="s">
        <v>159</v>
      </c>
      <c r="AU109" s="225" t="s">
        <v>86</v>
      </c>
      <c r="AY109" s="19" t="s">
        <v>156</v>
      </c>
      <c r="BE109" s="226">
        <f>IF(N109="základní",J109,0)</f>
        <v>0</v>
      </c>
      <c r="BF109" s="226">
        <f>IF(N109="snížená",J109,0)</f>
        <v>0</v>
      </c>
      <c r="BG109" s="226">
        <f>IF(N109="zákl. přenesená",J109,0)</f>
        <v>0</v>
      </c>
      <c r="BH109" s="226">
        <f>IF(N109="sníž. přenesená",J109,0)</f>
        <v>0</v>
      </c>
      <c r="BI109" s="226">
        <f>IF(N109="nulová",J109,0)</f>
        <v>0</v>
      </c>
      <c r="BJ109" s="19" t="s">
        <v>84</v>
      </c>
      <c r="BK109" s="226">
        <f>ROUND(I109*H109,2)</f>
        <v>0</v>
      </c>
      <c r="BL109" s="19" t="s">
        <v>164</v>
      </c>
      <c r="BM109" s="225" t="s">
        <v>177</v>
      </c>
    </row>
    <row r="110" s="2" customFormat="1">
      <c r="A110" s="40"/>
      <c r="B110" s="41"/>
      <c r="C110" s="42"/>
      <c r="D110" s="227" t="s">
        <v>166</v>
      </c>
      <c r="E110" s="42"/>
      <c r="F110" s="228" t="s">
        <v>178</v>
      </c>
      <c r="G110" s="42"/>
      <c r="H110" s="42"/>
      <c r="I110" s="229"/>
      <c r="J110" s="42"/>
      <c r="K110" s="42"/>
      <c r="L110" s="46"/>
      <c r="M110" s="230"/>
      <c r="N110" s="231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166</v>
      </c>
      <c r="AU110" s="19" t="s">
        <v>86</v>
      </c>
    </row>
    <row r="111" s="13" customFormat="1">
      <c r="A111" s="13"/>
      <c r="B111" s="232"/>
      <c r="C111" s="233"/>
      <c r="D111" s="234" t="s">
        <v>168</v>
      </c>
      <c r="E111" s="235" t="s">
        <v>21</v>
      </c>
      <c r="F111" s="236" t="s">
        <v>179</v>
      </c>
      <c r="G111" s="233"/>
      <c r="H111" s="237">
        <v>1</v>
      </c>
      <c r="I111" s="238"/>
      <c r="J111" s="233"/>
      <c r="K111" s="233"/>
      <c r="L111" s="239"/>
      <c r="M111" s="240"/>
      <c r="N111" s="241"/>
      <c r="O111" s="241"/>
      <c r="P111" s="241"/>
      <c r="Q111" s="241"/>
      <c r="R111" s="241"/>
      <c r="S111" s="241"/>
      <c r="T111" s="242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3" t="s">
        <v>168</v>
      </c>
      <c r="AU111" s="243" t="s">
        <v>86</v>
      </c>
      <c r="AV111" s="13" t="s">
        <v>86</v>
      </c>
      <c r="AW111" s="13" t="s">
        <v>36</v>
      </c>
      <c r="AX111" s="13" t="s">
        <v>84</v>
      </c>
      <c r="AY111" s="243" t="s">
        <v>156</v>
      </c>
    </row>
    <row r="112" s="2" customFormat="1" ht="33" customHeight="1">
      <c r="A112" s="40"/>
      <c r="B112" s="41"/>
      <c r="C112" s="214" t="s">
        <v>164</v>
      </c>
      <c r="D112" s="214" t="s">
        <v>159</v>
      </c>
      <c r="E112" s="215" t="s">
        <v>180</v>
      </c>
      <c r="F112" s="216" t="s">
        <v>181</v>
      </c>
      <c r="G112" s="217" t="s">
        <v>162</v>
      </c>
      <c r="H112" s="218">
        <v>2</v>
      </c>
      <c r="I112" s="219"/>
      <c r="J112" s="220">
        <f>ROUND(I112*H112,2)</f>
        <v>0</v>
      </c>
      <c r="K112" s="216" t="s">
        <v>21</v>
      </c>
      <c r="L112" s="46"/>
      <c r="M112" s="221" t="s">
        <v>21</v>
      </c>
      <c r="N112" s="222" t="s">
        <v>47</v>
      </c>
      <c r="O112" s="86"/>
      <c r="P112" s="223">
        <f>O112*H112</f>
        <v>0</v>
      </c>
      <c r="Q112" s="223">
        <v>0.066930000000000003</v>
      </c>
      <c r="R112" s="223">
        <f>Q112*H112</f>
        <v>0.13386000000000001</v>
      </c>
      <c r="S112" s="223">
        <v>0</v>
      </c>
      <c r="T112" s="224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25" t="s">
        <v>164</v>
      </c>
      <c r="AT112" s="225" t="s">
        <v>159</v>
      </c>
      <c r="AU112" s="225" t="s">
        <v>86</v>
      </c>
      <c r="AY112" s="19" t="s">
        <v>156</v>
      </c>
      <c r="BE112" s="226">
        <f>IF(N112="základní",J112,0)</f>
        <v>0</v>
      </c>
      <c r="BF112" s="226">
        <f>IF(N112="snížená",J112,0)</f>
        <v>0</v>
      </c>
      <c r="BG112" s="226">
        <f>IF(N112="zákl. přenesená",J112,0)</f>
        <v>0</v>
      </c>
      <c r="BH112" s="226">
        <f>IF(N112="sníž. přenesená",J112,0)</f>
        <v>0</v>
      </c>
      <c r="BI112" s="226">
        <f>IF(N112="nulová",J112,0)</f>
        <v>0</v>
      </c>
      <c r="BJ112" s="19" t="s">
        <v>84</v>
      </c>
      <c r="BK112" s="226">
        <f>ROUND(I112*H112,2)</f>
        <v>0</v>
      </c>
      <c r="BL112" s="19" t="s">
        <v>164</v>
      </c>
      <c r="BM112" s="225" t="s">
        <v>182</v>
      </c>
    </row>
    <row r="113" s="13" customFormat="1">
      <c r="A113" s="13"/>
      <c r="B113" s="232"/>
      <c r="C113" s="233"/>
      <c r="D113" s="234" t="s">
        <v>168</v>
      </c>
      <c r="E113" s="235" t="s">
        <v>21</v>
      </c>
      <c r="F113" s="236" t="s">
        <v>183</v>
      </c>
      <c r="G113" s="233"/>
      <c r="H113" s="237">
        <v>2</v>
      </c>
      <c r="I113" s="238"/>
      <c r="J113" s="233"/>
      <c r="K113" s="233"/>
      <c r="L113" s="239"/>
      <c r="M113" s="240"/>
      <c r="N113" s="241"/>
      <c r="O113" s="241"/>
      <c r="P113" s="241"/>
      <c r="Q113" s="241"/>
      <c r="R113" s="241"/>
      <c r="S113" s="241"/>
      <c r="T113" s="242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3" t="s">
        <v>168</v>
      </c>
      <c r="AU113" s="243" t="s">
        <v>86</v>
      </c>
      <c r="AV113" s="13" t="s">
        <v>86</v>
      </c>
      <c r="AW113" s="13" t="s">
        <v>36</v>
      </c>
      <c r="AX113" s="13" t="s">
        <v>84</v>
      </c>
      <c r="AY113" s="243" t="s">
        <v>156</v>
      </c>
    </row>
    <row r="114" s="2" customFormat="1" ht="21.75" customHeight="1">
      <c r="A114" s="40"/>
      <c r="B114" s="41"/>
      <c r="C114" s="214" t="s">
        <v>184</v>
      </c>
      <c r="D114" s="214" t="s">
        <v>159</v>
      </c>
      <c r="E114" s="215" t="s">
        <v>185</v>
      </c>
      <c r="F114" s="216" t="s">
        <v>186</v>
      </c>
      <c r="G114" s="217" t="s">
        <v>187</v>
      </c>
      <c r="H114" s="218">
        <v>0.54000000000000004</v>
      </c>
      <c r="I114" s="219"/>
      <c r="J114" s="220">
        <f>ROUND(I114*H114,2)</f>
        <v>0</v>
      </c>
      <c r="K114" s="216" t="s">
        <v>163</v>
      </c>
      <c r="L114" s="46"/>
      <c r="M114" s="221" t="s">
        <v>21</v>
      </c>
      <c r="N114" s="222" t="s">
        <v>47</v>
      </c>
      <c r="O114" s="86"/>
      <c r="P114" s="223">
        <f>O114*H114</f>
        <v>0</v>
      </c>
      <c r="Q114" s="223">
        <v>1.0900000000000001</v>
      </c>
      <c r="R114" s="223">
        <f>Q114*H114</f>
        <v>0.58860000000000012</v>
      </c>
      <c r="S114" s="223">
        <v>0</v>
      </c>
      <c r="T114" s="224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25" t="s">
        <v>164</v>
      </c>
      <c r="AT114" s="225" t="s">
        <v>159</v>
      </c>
      <c r="AU114" s="225" t="s">
        <v>86</v>
      </c>
      <c r="AY114" s="19" t="s">
        <v>156</v>
      </c>
      <c r="BE114" s="226">
        <f>IF(N114="základní",J114,0)</f>
        <v>0</v>
      </c>
      <c r="BF114" s="226">
        <f>IF(N114="snížená",J114,0)</f>
        <v>0</v>
      </c>
      <c r="BG114" s="226">
        <f>IF(N114="zákl. přenesená",J114,0)</f>
        <v>0</v>
      </c>
      <c r="BH114" s="226">
        <f>IF(N114="sníž. přenesená",J114,0)</f>
        <v>0</v>
      </c>
      <c r="BI114" s="226">
        <f>IF(N114="nulová",J114,0)</f>
        <v>0</v>
      </c>
      <c r="BJ114" s="19" t="s">
        <v>84</v>
      </c>
      <c r="BK114" s="226">
        <f>ROUND(I114*H114,2)</f>
        <v>0</v>
      </c>
      <c r="BL114" s="19" t="s">
        <v>164</v>
      </c>
      <c r="BM114" s="225" t="s">
        <v>188</v>
      </c>
    </row>
    <row r="115" s="2" customFormat="1">
      <c r="A115" s="40"/>
      <c r="B115" s="41"/>
      <c r="C115" s="42"/>
      <c r="D115" s="227" t="s">
        <v>166</v>
      </c>
      <c r="E115" s="42"/>
      <c r="F115" s="228" t="s">
        <v>189</v>
      </c>
      <c r="G115" s="42"/>
      <c r="H115" s="42"/>
      <c r="I115" s="229"/>
      <c r="J115" s="42"/>
      <c r="K115" s="42"/>
      <c r="L115" s="46"/>
      <c r="M115" s="230"/>
      <c r="N115" s="231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166</v>
      </c>
      <c r="AU115" s="19" t="s">
        <v>86</v>
      </c>
    </row>
    <row r="116" s="13" customFormat="1">
      <c r="A116" s="13"/>
      <c r="B116" s="232"/>
      <c r="C116" s="233"/>
      <c r="D116" s="234" t="s">
        <v>168</v>
      </c>
      <c r="E116" s="235" t="s">
        <v>21</v>
      </c>
      <c r="F116" s="236" t="s">
        <v>190</v>
      </c>
      <c r="G116" s="233"/>
      <c r="H116" s="237">
        <v>0.089999999999999997</v>
      </c>
      <c r="I116" s="238"/>
      <c r="J116" s="233"/>
      <c r="K116" s="233"/>
      <c r="L116" s="239"/>
      <c r="M116" s="240"/>
      <c r="N116" s="241"/>
      <c r="O116" s="241"/>
      <c r="P116" s="241"/>
      <c r="Q116" s="241"/>
      <c r="R116" s="241"/>
      <c r="S116" s="241"/>
      <c r="T116" s="242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3" t="s">
        <v>168</v>
      </c>
      <c r="AU116" s="243" t="s">
        <v>86</v>
      </c>
      <c r="AV116" s="13" t="s">
        <v>86</v>
      </c>
      <c r="AW116" s="13" t="s">
        <v>36</v>
      </c>
      <c r="AX116" s="13" t="s">
        <v>76</v>
      </c>
      <c r="AY116" s="243" t="s">
        <v>156</v>
      </c>
    </row>
    <row r="117" s="13" customFormat="1">
      <c r="A117" s="13"/>
      <c r="B117" s="232"/>
      <c r="C117" s="233"/>
      <c r="D117" s="234" t="s">
        <v>168</v>
      </c>
      <c r="E117" s="235" t="s">
        <v>21</v>
      </c>
      <c r="F117" s="236" t="s">
        <v>191</v>
      </c>
      <c r="G117" s="233"/>
      <c r="H117" s="237">
        <v>0.27000000000000002</v>
      </c>
      <c r="I117" s="238"/>
      <c r="J117" s="233"/>
      <c r="K117" s="233"/>
      <c r="L117" s="239"/>
      <c r="M117" s="240"/>
      <c r="N117" s="241"/>
      <c r="O117" s="241"/>
      <c r="P117" s="241"/>
      <c r="Q117" s="241"/>
      <c r="R117" s="241"/>
      <c r="S117" s="241"/>
      <c r="T117" s="242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3" t="s">
        <v>168</v>
      </c>
      <c r="AU117" s="243" t="s">
        <v>86</v>
      </c>
      <c r="AV117" s="13" t="s">
        <v>86</v>
      </c>
      <c r="AW117" s="13" t="s">
        <v>36</v>
      </c>
      <c r="AX117" s="13" t="s">
        <v>76</v>
      </c>
      <c r="AY117" s="243" t="s">
        <v>156</v>
      </c>
    </row>
    <row r="118" s="13" customFormat="1">
      <c r="A118" s="13"/>
      <c r="B118" s="232"/>
      <c r="C118" s="233"/>
      <c r="D118" s="234" t="s">
        <v>168</v>
      </c>
      <c r="E118" s="235" t="s">
        <v>21</v>
      </c>
      <c r="F118" s="236" t="s">
        <v>192</v>
      </c>
      <c r="G118" s="233"/>
      <c r="H118" s="237">
        <v>0.17999999999999999</v>
      </c>
      <c r="I118" s="238"/>
      <c r="J118" s="233"/>
      <c r="K118" s="233"/>
      <c r="L118" s="239"/>
      <c r="M118" s="240"/>
      <c r="N118" s="241"/>
      <c r="O118" s="241"/>
      <c r="P118" s="241"/>
      <c r="Q118" s="241"/>
      <c r="R118" s="241"/>
      <c r="S118" s="241"/>
      <c r="T118" s="242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3" t="s">
        <v>168</v>
      </c>
      <c r="AU118" s="243" t="s">
        <v>86</v>
      </c>
      <c r="AV118" s="13" t="s">
        <v>86</v>
      </c>
      <c r="AW118" s="13" t="s">
        <v>36</v>
      </c>
      <c r="AX118" s="13" t="s">
        <v>76</v>
      </c>
      <c r="AY118" s="243" t="s">
        <v>156</v>
      </c>
    </row>
    <row r="119" s="14" customFormat="1">
      <c r="A119" s="14"/>
      <c r="B119" s="244"/>
      <c r="C119" s="245"/>
      <c r="D119" s="234" t="s">
        <v>168</v>
      </c>
      <c r="E119" s="246" t="s">
        <v>21</v>
      </c>
      <c r="F119" s="247" t="s">
        <v>193</v>
      </c>
      <c r="G119" s="245"/>
      <c r="H119" s="248">
        <v>0.54000000000000004</v>
      </c>
      <c r="I119" s="249"/>
      <c r="J119" s="245"/>
      <c r="K119" s="245"/>
      <c r="L119" s="250"/>
      <c r="M119" s="251"/>
      <c r="N119" s="252"/>
      <c r="O119" s="252"/>
      <c r="P119" s="252"/>
      <c r="Q119" s="252"/>
      <c r="R119" s="252"/>
      <c r="S119" s="252"/>
      <c r="T119" s="253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54" t="s">
        <v>168</v>
      </c>
      <c r="AU119" s="254" t="s">
        <v>86</v>
      </c>
      <c r="AV119" s="14" t="s">
        <v>164</v>
      </c>
      <c r="AW119" s="14" t="s">
        <v>36</v>
      </c>
      <c r="AX119" s="14" t="s">
        <v>84</v>
      </c>
      <c r="AY119" s="254" t="s">
        <v>156</v>
      </c>
    </row>
    <row r="120" s="2" customFormat="1" ht="24.15" customHeight="1">
      <c r="A120" s="40"/>
      <c r="B120" s="41"/>
      <c r="C120" s="214" t="s">
        <v>194</v>
      </c>
      <c r="D120" s="214" t="s">
        <v>159</v>
      </c>
      <c r="E120" s="215" t="s">
        <v>195</v>
      </c>
      <c r="F120" s="216" t="s">
        <v>196</v>
      </c>
      <c r="G120" s="217" t="s">
        <v>197</v>
      </c>
      <c r="H120" s="218">
        <v>62.177</v>
      </c>
      <c r="I120" s="219"/>
      <c r="J120" s="220">
        <f>ROUND(I120*H120,2)</f>
        <v>0</v>
      </c>
      <c r="K120" s="216" t="s">
        <v>163</v>
      </c>
      <c r="L120" s="46"/>
      <c r="M120" s="221" t="s">
        <v>21</v>
      </c>
      <c r="N120" s="222" t="s">
        <v>47</v>
      </c>
      <c r="O120" s="86"/>
      <c r="P120" s="223">
        <f>O120*H120</f>
        <v>0</v>
      </c>
      <c r="Q120" s="223">
        <v>0.061719999999999997</v>
      </c>
      <c r="R120" s="223">
        <f>Q120*H120</f>
        <v>3.83756444</v>
      </c>
      <c r="S120" s="223">
        <v>0</v>
      </c>
      <c r="T120" s="224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25" t="s">
        <v>164</v>
      </c>
      <c r="AT120" s="225" t="s">
        <v>159</v>
      </c>
      <c r="AU120" s="225" t="s">
        <v>86</v>
      </c>
      <c r="AY120" s="19" t="s">
        <v>156</v>
      </c>
      <c r="BE120" s="226">
        <f>IF(N120="základní",J120,0)</f>
        <v>0</v>
      </c>
      <c r="BF120" s="226">
        <f>IF(N120="snížená",J120,0)</f>
        <v>0</v>
      </c>
      <c r="BG120" s="226">
        <f>IF(N120="zákl. přenesená",J120,0)</f>
        <v>0</v>
      </c>
      <c r="BH120" s="226">
        <f>IF(N120="sníž. přenesená",J120,0)</f>
        <v>0</v>
      </c>
      <c r="BI120" s="226">
        <f>IF(N120="nulová",J120,0)</f>
        <v>0</v>
      </c>
      <c r="BJ120" s="19" t="s">
        <v>84</v>
      </c>
      <c r="BK120" s="226">
        <f>ROUND(I120*H120,2)</f>
        <v>0</v>
      </c>
      <c r="BL120" s="19" t="s">
        <v>164</v>
      </c>
      <c r="BM120" s="225" t="s">
        <v>198</v>
      </c>
    </row>
    <row r="121" s="2" customFormat="1">
      <c r="A121" s="40"/>
      <c r="B121" s="41"/>
      <c r="C121" s="42"/>
      <c r="D121" s="227" t="s">
        <v>166</v>
      </c>
      <c r="E121" s="42"/>
      <c r="F121" s="228" t="s">
        <v>199</v>
      </c>
      <c r="G121" s="42"/>
      <c r="H121" s="42"/>
      <c r="I121" s="229"/>
      <c r="J121" s="42"/>
      <c r="K121" s="42"/>
      <c r="L121" s="46"/>
      <c r="M121" s="230"/>
      <c r="N121" s="231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166</v>
      </c>
      <c r="AU121" s="19" t="s">
        <v>86</v>
      </c>
    </row>
    <row r="122" s="13" customFormat="1">
      <c r="A122" s="13"/>
      <c r="B122" s="232"/>
      <c r="C122" s="233"/>
      <c r="D122" s="234" t="s">
        <v>168</v>
      </c>
      <c r="E122" s="235" t="s">
        <v>21</v>
      </c>
      <c r="F122" s="236" t="s">
        <v>200</v>
      </c>
      <c r="G122" s="233"/>
      <c r="H122" s="237">
        <v>62.177</v>
      </c>
      <c r="I122" s="238"/>
      <c r="J122" s="233"/>
      <c r="K122" s="233"/>
      <c r="L122" s="239"/>
      <c r="M122" s="240"/>
      <c r="N122" s="241"/>
      <c r="O122" s="241"/>
      <c r="P122" s="241"/>
      <c r="Q122" s="241"/>
      <c r="R122" s="241"/>
      <c r="S122" s="241"/>
      <c r="T122" s="242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3" t="s">
        <v>168</v>
      </c>
      <c r="AU122" s="243" t="s">
        <v>86</v>
      </c>
      <c r="AV122" s="13" t="s">
        <v>86</v>
      </c>
      <c r="AW122" s="13" t="s">
        <v>36</v>
      </c>
      <c r="AX122" s="13" t="s">
        <v>84</v>
      </c>
      <c r="AY122" s="243" t="s">
        <v>156</v>
      </c>
    </row>
    <row r="123" s="2" customFormat="1" ht="24.15" customHeight="1">
      <c r="A123" s="40"/>
      <c r="B123" s="41"/>
      <c r="C123" s="214" t="s">
        <v>201</v>
      </c>
      <c r="D123" s="214" t="s">
        <v>159</v>
      </c>
      <c r="E123" s="215" t="s">
        <v>202</v>
      </c>
      <c r="F123" s="216" t="s">
        <v>203</v>
      </c>
      <c r="G123" s="217" t="s">
        <v>197</v>
      </c>
      <c r="H123" s="218">
        <v>102.127</v>
      </c>
      <c r="I123" s="219"/>
      <c r="J123" s="220">
        <f>ROUND(I123*H123,2)</f>
        <v>0</v>
      </c>
      <c r="K123" s="216" t="s">
        <v>163</v>
      </c>
      <c r="L123" s="46"/>
      <c r="M123" s="221" t="s">
        <v>21</v>
      </c>
      <c r="N123" s="222" t="s">
        <v>47</v>
      </c>
      <c r="O123" s="86"/>
      <c r="P123" s="223">
        <f>O123*H123</f>
        <v>0</v>
      </c>
      <c r="Q123" s="223">
        <v>0.079210000000000003</v>
      </c>
      <c r="R123" s="223">
        <f>Q123*H123</f>
        <v>8.0894796699999993</v>
      </c>
      <c r="S123" s="223">
        <v>0</v>
      </c>
      <c r="T123" s="224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25" t="s">
        <v>164</v>
      </c>
      <c r="AT123" s="225" t="s">
        <v>159</v>
      </c>
      <c r="AU123" s="225" t="s">
        <v>86</v>
      </c>
      <c r="AY123" s="19" t="s">
        <v>156</v>
      </c>
      <c r="BE123" s="226">
        <f>IF(N123="základní",J123,0)</f>
        <v>0</v>
      </c>
      <c r="BF123" s="226">
        <f>IF(N123="snížená",J123,0)</f>
        <v>0</v>
      </c>
      <c r="BG123" s="226">
        <f>IF(N123="zákl. přenesená",J123,0)</f>
        <v>0</v>
      </c>
      <c r="BH123" s="226">
        <f>IF(N123="sníž. přenesená",J123,0)</f>
        <v>0</v>
      </c>
      <c r="BI123" s="226">
        <f>IF(N123="nulová",J123,0)</f>
        <v>0</v>
      </c>
      <c r="BJ123" s="19" t="s">
        <v>84</v>
      </c>
      <c r="BK123" s="226">
        <f>ROUND(I123*H123,2)</f>
        <v>0</v>
      </c>
      <c r="BL123" s="19" t="s">
        <v>164</v>
      </c>
      <c r="BM123" s="225" t="s">
        <v>204</v>
      </c>
    </row>
    <row r="124" s="2" customFormat="1">
      <c r="A124" s="40"/>
      <c r="B124" s="41"/>
      <c r="C124" s="42"/>
      <c r="D124" s="227" t="s">
        <v>166</v>
      </c>
      <c r="E124" s="42"/>
      <c r="F124" s="228" t="s">
        <v>205</v>
      </c>
      <c r="G124" s="42"/>
      <c r="H124" s="42"/>
      <c r="I124" s="229"/>
      <c r="J124" s="42"/>
      <c r="K124" s="42"/>
      <c r="L124" s="46"/>
      <c r="M124" s="230"/>
      <c r="N124" s="231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166</v>
      </c>
      <c r="AU124" s="19" t="s">
        <v>86</v>
      </c>
    </row>
    <row r="125" s="13" customFormat="1">
      <c r="A125" s="13"/>
      <c r="B125" s="232"/>
      <c r="C125" s="233"/>
      <c r="D125" s="234" t="s">
        <v>168</v>
      </c>
      <c r="E125" s="235" t="s">
        <v>21</v>
      </c>
      <c r="F125" s="236" t="s">
        <v>206</v>
      </c>
      <c r="G125" s="233"/>
      <c r="H125" s="237">
        <v>67.603999999999999</v>
      </c>
      <c r="I125" s="238"/>
      <c r="J125" s="233"/>
      <c r="K125" s="233"/>
      <c r="L125" s="239"/>
      <c r="M125" s="240"/>
      <c r="N125" s="241"/>
      <c r="O125" s="241"/>
      <c r="P125" s="241"/>
      <c r="Q125" s="241"/>
      <c r="R125" s="241"/>
      <c r="S125" s="241"/>
      <c r="T125" s="242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3" t="s">
        <v>168</v>
      </c>
      <c r="AU125" s="243" t="s">
        <v>86</v>
      </c>
      <c r="AV125" s="13" t="s">
        <v>86</v>
      </c>
      <c r="AW125" s="13" t="s">
        <v>36</v>
      </c>
      <c r="AX125" s="13" t="s">
        <v>76</v>
      </c>
      <c r="AY125" s="243" t="s">
        <v>156</v>
      </c>
    </row>
    <row r="126" s="13" customFormat="1">
      <c r="A126" s="13"/>
      <c r="B126" s="232"/>
      <c r="C126" s="233"/>
      <c r="D126" s="234" t="s">
        <v>168</v>
      </c>
      <c r="E126" s="235" t="s">
        <v>21</v>
      </c>
      <c r="F126" s="236" t="s">
        <v>207</v>
      </c>
      <c r="G126" s="233"/>
      <c r="H126" s="237">
        <v>34.523000000000003</v>
      </c>
      <c r="I126" s="238"/>
      <c r="J126" s="233"/>
      <c r="K126" s="233"/>
      <c r="L126" s="239"/>
      <c r="M126" s="240"/>
      <c r="N126" s="241"/>
      <c r="O126" s="241"/>
      <c r="P126" s="241"/>
      <c r="Q126" s="241"/>
      <c r="R126" s="241"/>
      <c r="S126" s="241"/>
      <c r="T126" s="242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3" t="s">
        <v>168</v>
      </c>
      <c r="AU126" s="243" t="s">
        <v>86</v>
      </c>
      <c r="AV126" s="13" t="s">
        <v>86</v>
      </c>
      <c r="AW126" s="13" t="s">
        <v>36</v>
      </c>
      <c r="AX126" s="13" t="s">
        <v>76</v>
      </c>
      <c r="AY126" s="243" t="s">
        <v>156</v>
      </c>
    </row>
    <row r="127" s="14" customFormat="1">
      <c r="A127" s="14"/>
      <c r="B127" s="244"/>
      <c r="C127" s="245"/>
      <c r="D127" s="234" t="s">
        <v>168</v>
      </c>
      <c r="E127" s="246" t="s">
        <v>21</v>
      </c>
      <c r="F127" s="247" t="s">
        <v>193</v>
      </c>
      <c r="G127" s="245"/>
      <c r="H127" s="248">
        <v>102.12700000000001</v>
      </c>
      <c r="I127" s="249"/>
      <c r="J127" s="245"/>
      <c r="K127" s="245"/>
      <c r="L127" s="250"/>
      <c r="M127" s="251"/>
      <c r="N127" s="252"/>
      <c r="O127" s="252"/>
      <c r="P127" s="252"/>
      <c r="Q127" s="252"/>
      <c r="R127" s="252"/>
      <c r="S127" s="252"/>
      <c r="T127" s="253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4" t="s">
        <v>168</v>
      </c>
      <c r="AU127" s="254" t="s">
        <v>86</v>
      </c>
      <c r="AV127" s="14" t="s">
        <v>164</v>
      </c>
      <c r="AW127" s="14" t="s">
        <v>36</v>
      </c>
      <c r="AX127" s="14" t="s">
        <v>84</v>
      </c>
      <c r="AY127" s="254" t="s">
        <v>156</v>
      </c>
    </row>
    <row r="128" s="2" customFormat="1" ht="16.5" customHeight="1">
      <c r="A128" s="40"/>
      <c r="B128" s="41"/>
      <c r="C128" s="214" t="s">
        <v>208</v>
      </c>
      <c r="D128" s="214" t="s">
        <v>159</v>
      </c>
      <c r="E128" s="215" t="s">
        <v>209</v>
      </c>
      <c r="F128" s="216" t="s">
        <v>210</v>
      </c>
      <c r="G128" s="217" t="s">
        <v>211</v>
      </c>
      <c r="H128" s="218">
        <v>117.88200000000001</v>
      </c>
      <c r="I128" s="219"/>
      <c r="J128" s="220">
        <f>ROUND(I128*H128,2)</f>
        <v>0</v>
      </c>
      <c r="K128" s="216" t="s">
        <v>163</v>
      </c>
      <c r="L128" s="46"/>
      <c r="M128" s="221" t="s">
        <v>21</v>
      </c>
      <c r="N128" s="222" t="s">
        <v>47</v>
      </c>
      <c r="O128" s="86"/>
      <c r="P128" s="223">
        <f>O128*H128</f>
        <v>0</v>
      </c>
      <c r="Q128" s="223">
        <v>0.00020000000000000001</v>
      </c>
      <c r="R128" s="223">
        <f>Q128*H128</f>
        <v>0.023576400000000001</v>
      </c>
      <c r="S128" s="223">
        <v>0</v>
      </c>
      <c r="T128" s="224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25" t="s">
        <v>164</v>
      </c>
      <c r="AT128" s="225" t="s">
        <v>159</v>
      </c>
      <c r="AU128" s="225" t="s">
        <v>86</v>
      </c>
      <c r="AY128" s="19" t="s">
        <v>156</v>
      </c>
      <c r="BE128" s="226">
        <f>IF(N128="základní",J128,0)</f>
        <v>0</v>
      </c>
      <c r="BF128" s="226">
        <f>IF(N128="snížená",J128,0)</f>
        <v>0</v>
      </c>
      <c r="BG128" s="226">
        <f>IF(N128="zákl. přenesená",J128,0)</f>
        <v>0</v>
      </c>
      <c r="BH128" s="226">
        <f>IF(N128="sníž. přenesená",J128,0)</f>
        <v>0</v>
      </c>
      <c r="BI128" s="226">
        <f>IF(N128="nulová",J128,0)</f>
        <v>0</v>
      </c>
      <c r="BJ128" s="19" t="s">
        <v>84</v>
      </c>
      <c r="BK128" s="226">
        <f>ROUND(I128*H128,2)</f>
        <v>0</v>
      </c>
      <c r="BL128" s="19" t="s">
        <v>164</v>
      </c>
      <c r="BM128" s="225" t="s">
        <v>212</v>
      </c>
    </row>
    <row r="129" s="2" customFormat="1">
      <c r="A129" s="40"/>
      <c r="B129" s="41"/>
      <c r="C129" s="42"/>
      <c r="D129" s="227" t="s">
        <v>166</v>
      </c>
      <c r="E129" s="42"/>
      <c r="F129" s="228" t="s">
        <v>213</v>
      </c>
      <c r="G129" s="42"/>
      <c r="H129" s="42"/>
      <c r="I129" s="229"/>
      <c r="J129" s="42"/>
      <c r="K129" s="42"/>
      <c r="L129" s="46"/>
      <c r="M129" s="230"/>
      <c r="N129" s="231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166</v>
      </c>
      <c r="AU129" s="19" t="s">
        <v>86</v>
      </c>
    </row>
    <row r="130" s="13" customFormat="1">
      <c r="A130" s="13"/>
      <c r="B130" s="232"/>
      <c r="C130" s="233"/>
      <c r="D130" s="234" t="s">
        <v>168</v>
      </c>
      <c r="E130" s="235" t="s">
        <v>21</v>
      </c>
      <c r="F130" s="236" t="s">
        <v>214</v>
      </c>
      <c r="G130" s="233"/>
      <c r="H130" s="237">
        <v>45.127000000000002</v>
      </c>
      <c r="I130" s="238"/>
      <c r="J130" s="233"/>
      <c r="K130" s="233"/>
      <c r="L130" s="239"/>
      <c r="M130" s="240"/>
      <c r="N130" s="241"/>
      <c r="O130" s="241"/>
      <c r="P130" s="241"/>
      <c r="Q130" s="241"/>
      <c r="R130" s="241"/>
      <c r="S130" s="241"/>
      <c r="T130" s="24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3" t="s">
        <v>168</v>
      </c>
      <c r="AU130" s="243" t="s">
        <v>86</v>
      </c>
      <c r="AV130" s="13" t="s">
        <v>86</v>
      </c>
      <c r="AW130" s="13" t="s">
        <v>36</v>
      </c>
      <c r="AX130" s="13" t="s">
        <v>76</v>
      </c>
      <c r="AY130" s="243" t="s">
        <v>156</v>
      </c>
    </row>
    <row r="131" s="13" customFormat="1">
      <c r="A131" s="13"/>
      <c r="B131" s="232"/>
      <c r="C131" s="233"/>
      <c r="D131" s="234" t="s">
        <v>168</v>
      </c>
      <c r="E131" s="235" t="s">
        <v>21</v>
      </c>
      <c r="F131" s="236" t="s">
        <v>215</v>
      </c>
      <c r="G131" s="233"/>
      <c r="H131" s="237">
        <v>20.59</v>
      </c>
      <c r="I131" s="238"/>
      <c r="J131" s="233"/>
      <c r="K131" s="233"/>
      <c r="L131" s="239"/>
      <c r="M131" s="240"/>
      <c r="N131" s="241"/>
      <c r="O131" s="241"/>
      <c r="P131" s="241"/>
      <c r="Q131" s="241"/>
      <c r="R131" s="241"/>
      <c r="S131" s="241"/>
      <c r="T131" s="242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3" t="s">
        <v>168</v>
      </c>
      <c r="AU131" s="243" t="s">
        <v>86</v>
      </c>
      <c r="AV131" s="13" t="s">
        <v>86</v>
      </c>
      <c r="AW131" s="13" t="s">
        <v>36</v>
      </c>
      <c r="AX131" s="13" t="s">
        <v>76</v>
      </c>
      <c r="AY131" s="243" t="s">
        <v>156</v>
      </c>
    </row>
    <row r="132" s="13" customFormat="1">
      <c r="A132" s="13"/>
      <c r="B132" s="232"/>
      <c r="C132" s="233"/>
      <c r="D132" s="234" t="s">
        <v>168</v>
      </c>
      <c r="E132" s="235" t="s">
        <v>21</v>
      </c>
      <c r="F132" s="236" t="s">
        <v>216</v>
      </c>
      <c r="G132" s="233"/>
      <c r="H132" s="237">
        <v>52.164999999999999</v>
      </c>
      <c r="I132" s="238"/>
      <c r="J132" s="233"/>
      <c r="K132" s="233"/>
      <c r="L132" s="239"/>
      <c r="M132" s="240"/>
      <c r="N132" s="241"/>
      <c r="O132" s="241"/>
      <c r="P132" s="241"/>
      <c r="Q132" s="241"/>
      <c r="R132" s="241"/>
      <c r="S132" s="241"/>
      <c r="T132" s="24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3" t="s">
        <v>168</v>
      </c>
      <c r="AU132" s="243" t="s">
        <v>86</v>
      </c>
      <c r="AV132" s="13" t="s">
        <v>86</v>
      </c>
      <c r="AW132" s="13" t="s">
        <v>36</v>
      </c>
      <c r="AX132" s="13" t="s">
        <v>76</v>
      </c>
      <c r="AY132" s="243" t="s">
        <v>156</v>
      </c>
    </row>
    <row r="133" s="14" customFormat="1">
      <c r="A133" s="14"/>
      <c r="B133" s="244"/>
      <c r="C133" s="245"/>
      <c r="D133" s="234" t="s">
        <v>168</v>
      </c>
      <c r="E133" s="246" t="s">
        <v>21</v>
      </c>
      <c r="F133" s="247" t="s">
        <v>193</v>
      </c>
      <c r="G133" s="245"/>
      <c r="H133" s="248">
        <v>117.88200000000001</v>
      </c>
      <c r="I133" s="249"/>
      <c r="J133" s="245"/>
      <c r="K133" s="245"/>
      <c r="L133" s="250"/>
      <c r="M133" s="251"/>
      <c r="N133" s="252"/>
      <c r="O133" s="252"/>
      <c r="P133" s="252"/>
      <c r="Q133" s="252"/>
      <c r="R133" s="252"/>
      <c r="S133" s="252"/>
      <c r="T133" s="253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4" t="s">
        <v>168</v>
      </c>
      <c r="AU133" s="254" t="s">
        <v>86</v>
      </c>
      <c r="AV133" s="14" t="s">
        <v>164</v>
      </c>
      <c r="AW133" s="14" t="s">
        <v>36</v>
      </c>
      <c r="AX133" s="14" t="s">
        <v>84</v>
      </c>
      <c r="AY133" s="254" t="s">
        <v>156</v>
      </c>
    </row>
    <row r="134" s="2" customFormat="1" ht="21.75" customHeight="1">
      <c r="A134" s="40"/>
      <c r="B134" s="41"/>
      <c r="C134" s="214" t="s">
        <v>217</v>
      </c>
      <c r="D134" s="214" t="s">
        <v>159</v>
      </c>
      <c r="E134" s="215" t="s">
        <v>218</v>
      </c>
      <c r="F134" s="216" t="s">
        <v>219</v>
      </c>
      <c r="G134" s="217" t="s">
        <v>197</v>
      </c>
      <c r="H134" s="218">
        <v>2.6099999999999999</v>
      </c>
      <c r="I134" s="219"/>
      <c r="J134" s="220">
        <f>ROUND(I134*H134,2)</f>
        <v>0</v>
      </c>
      <c r="K134" s="216" t="s">
        <v>163</v>
      </c>
      <c r="L134" s="46"/>
      <c r="M134" s="221" t="s">
        <v>21</v>
      </c>
      <c r="N134" s="222" t="s">
        <v>47</v>
      </c>
      <c r="O134" s="86"/>
      <c r="P134" s="223">
        <f>O134*H134</f>
        <v>0</v>
      </c>
      <c r="Q134" s="223">
        <v>0.17818000000000001</v>
      </c>
      <c r="R134" s="223">
        <f>Q134*H134</f>
        <v>0.46504980000000001</v>
      </c>
      <c r="S134" s="223">
        <v>0</v>
      </c>
      <c r="T134" s="224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25" t="s">
        <v>164</v>
      </c>
      <c r="AT134" s="225" t="s">
        <v>159</v>
      </c>
      <c r="AU134" s="225" t="s">
        <v>86</v>
      </c>
      <c r="AY134" s="19" t="s">
        <v>156</v>
      </c>
      <c r="BE134" s="226">
        <f>IF(N134="základní",J134,0)</f>
        <v>0</v>
      </c>
      <c r="BF134" s="226">
        <f>IF(N134="snížená",J134,0)</f>
        <v>0</v>
      </c>
      <c r="BG134" s="226">
        <f>IF(N134="zákl. přenesená",J134,0)</f>
        <v>0</v>
      </c>
      <c r="BH134" s="226">
        <f>IF(N134="sníž. přenesená",J134,0)</f>
        <v>0</v>
      </c>
      <c r="BI134" s="226">
        <f>IF(N134="nulová",J134,0)</f>
        <v>0</v>
      </c>
      <c r="BJ134" s="19" t="s">
        <v>84</v>
      </c>
      <c r="BK134" s="226">
        <f>ROUND(I134*H134,2)</f>
        <v>0</v>
      </c>
      <c r="BL134" s="19" t="s">
        <v>164</v>
      </c>
      <c r="BM134" s="225" t="s">
        <v>220</v>
      </c>
    </row>
    <row r="135" s="2" customFormat="1">
      <c r="A135" s="40"/>
      <c r="B135" s="41"/>
      <c r="C135" s="42"/>
      <c r="D135" s="227" t="s">
        <v>166</v>
      </c>
      <c r="E135" s="42"/>
      <c r="F135" s="228" t="s">
        <v>221</v>
      </c>
      <c r="G135" s="42"/>
      <c r="H135" s="42"/>
      <c r="I135" s="229"/>
      <c r="J135" s="42"/>
      <c r="K135" s="42"/>
      <c r="L135" s="46"/>
      <c r="M135" s="230"/>
      <c r="N135" s="231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166</v>
      </c>
      <c r="AU135" s="19" t="s">
        <v>86</v>
      </c>
    </row>
    <row r="136" s="13" customFormat="1">
      <c r="A136" s="13"/>
      <c r="B136" s="232"/>
      <c r="C136" s="233"/>
      <c r="D136" s="234" t="s">
        <v>168</v>
      </c>
      <c r="E136" s="235" t="s">
        <v>21</v>
      </c>
      <c r="F136" s="236" t="s">
        <v>222</v>
      </c>
      <c r="G136" s="233"/>
      <c r="H136" s="237">
        <v>0.45000000000000001</v>
      </c>
      <c r="I136" s="238"/>
      <c r="J136" s="233"/>
      <c r="K136" s="233"/>
      <c r="L136" s="239"/>
      <c r="M136" s="240"/>
      <c r="N136" s="241"/>
      <c r="O136" s="241"/>
      <c r="P136" s="241"/>
      <c r="Q136" s="241"/>
      <c r="R136" s="241"/>
      <c r="S136" s="241"/>
      <c r="T136" s="24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3" t="s">
        <v>168</v>
      </c>
      <c r="AU136" s="243" t="s">
        <v>86</v>
      </c>
      <c r="AV136" s="13" t="s">
        <v>86</v>
      </c>
      <c r="AW136" s="13" t="s">
        <v>36</v>
      </c>
      <c r="AX136" s="13" t="s">
        <v>76</v>
      </c>
      <c r="AY136" s="243" t="s">
        <v>156</v>
      </c>
    </row>
    <row r="137" s="13" customFormat="1">
      <c r="A137" s="13"/>
      <c r="B137" s="232"/>
      <c r="C137" s="233"/>
      <c r="D137" s="234" t="s">
        <v>168</v>
      </c>
      <c r="E137" s="235" t="s">
        <v>21</v>
      </c>
      <c r="F137" s="236" t="s">
        <v>223</v>
      </c>
      <c r="G137" s="233"/>
      <c r="H137" s="237">
        <v>1.26</v>
      </c>
      <c r="I137" s="238"/>
      <c r="J137" s="233"/>
      <c r="K137" s="233"/>
      <c r="L137" s="239"/>
      <c r="M137" s="240"/>
      <c r="N137" s="241"/>
      <c r="O137" s="241"/>
      <c r="P137" s="241"/>
      <c r="Q137" s="241"/>
      <c r="R137" s="241"/>
      <c r="S137" s="241"/>
      <c r="T137" s="24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3" t="s">
        <v>168</v>
      </c>
      <c r="AU137" s="243" t="s">
        <v>86</v>
      </c>
      <c r="AV137" s="13" t="s">
        <v>86</v>
      </c>
      <c r="AW137" s="13" t="s">
        <v>36</v>
      </c>
      <c r="AX137" s="13" t="s">
        <v>76</v>
      </c>
      <c r="AY137" s="243" t="s">
        <v>156</v>
      </c>
    </row>
    <row r="138" s="13" customFormat="1">
      <c r="A138" s="13"/>
      <c r="B138" s="232"/>
      <c r="C138" s="233"/>
      <c r="D138" s="234" t="s">
        <v>168</v>
      </c>
      <c r="E138" s="235" t="s">
        <v>21</v>
      </c>
      <c r="F138" s="236" t="s">
        <v>224</v>
      </c>
      <c r="G138" s="233"/>
      <c r="H138" s="237">
        <v>0.90000000000000002</v>
      </c>
      <c r="I138" s="238"/>
      <c r="J138" s="233"/>
      <c r="K138" s="233"/>
      <c r="L138" s="239"/>
      <c r="M138" s="240"/>
      <c r="N138" s="241"/>
      <c r="O138" s="241"/>
      <c r="P138" s="241"/>
      <c r="Q138" s="241"/>
      <c r="R138" s="241"/>
      <c r="S138" s="241"/>
      <c r="T138" s="24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3" t="s">
        <v>168</v>
      </c>
      <c r="AU138" s="243" t="s">
        <v>86</v>
      </c>
      <c r="AV138" s="13" t="s">
        <v>86</v>
      </c>
      <c r="AW138" s="13" t="s">
        <v>36</v>
      </c>
      <c r="AX138" s="13" t="s">
        <v>76</v>
      </c>
      <c r="AY138" s="243" t="s">
        <v>156</v>
      </c>
    </row>
    <row r="139" s="14" customFormat="1">
      <c r="A139" s="14"/>
      <c r="B139" s="244"/>
      <c r="C139" s="245"/>
      <c r="D139" s="234" t="s">
        <v>168</v>
      </c>
      <c r="E139" s="246" t="s">
        <v>21</v>
      </c>
      <c r="F139" s="247" t="s">
        <v>193</v>
      </c>
      <c r="G139" s="245"/>
      <c r="H139" s="248">
        <v>2.6099999999999999</v>
      </c>
      <c r="I139" s="249"/>
      <c r="J139" s="245"/>
      <c r="K139" s="245"/>
      <c r="L139" s="250"/>
      <c r="M139" s="251"/>
      <c r="N139" s="252"/>
      <c r="O139" s="252"/>
      <c r="P139" s="252"/>
      <c r="Q139" s="252"/>
      <c r="R139" s="252"/>
      <c r="S139" s="252"/>
      <c r="T139" s="253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4" t="s">
        <v>168</v>
      </c>
      <c r="AU139" s="254" t="s">
        <v>86</v>
      </c>
      <c r="AV139" s="14" t="s">
        <v>164</v>
      </c>
      <c r="AW139" s="14" t="s">
        <v>36</v>
      </c>
      <c r="AX139" s="14" t="s">
        <v>84</v>
      </c>
      <c r="AY139" s="254" t="s">
        <v>156</v>
      </c>
    </row>
    <row r="140" s="12" customFormat="1" ht="22.8" customHeight="1">
      <c r="A140" s="12"/>
      <c r="B140" s="198"/>
      <c r="C140" s="199"/>
      <c r="D140" s="200" t="s">
        <v>75</v>
      </c>
      <c r="E140" s="212" t="s">
        <v>164</v>
      </c>
      <c r="F140" s="212" t="s">
        <v>225</v>
      </c>
      <c r="G140" s="199"/>
      <c r="H140" s="199"/>
      <c r="I140" s="202"/>
      <c r="J140" s="213">
        <f>BK140</f>
        <v>0</v>
      </c>
      <c r="K140" s="199"/>
      <c r="L140" s="204"/>
      <c r="M140" s="205"/>
      <c r="N140" s="206"/>
      <c r="O140" s="206"/>
      <c r="P140" s="207">
        <f>SUM(P141:P149)</f>
        <v>0</v>
      </c>
      <c r="Q140" s="206"/>
      <c r="R140" s="207">
        <f>SUM(R141:R149)</f>
        <v>4.4458034999999994</v>
      </c>
      <c r="S140" s="206"/>
      <c r="T140" s="208">
        <f>SUM(T141:T149)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09" t="s">
        <v>84</v>
      </c>
      <c r="AT140" s="210" t="s">
        <v>75</v>
      </c>
      <c r="AU140" s="210" t="s">
        <v>84</v>
      </c>
      <c r="AY140" s="209" t="s">
        <v>156</v>
      </c>
      <c r="BK140" s="211">
        <f>SUM(BK141:BK149)</f>
        <v>0</v>
      </c>
    </row>
    <row r="141" s="2" customFormat="1" ht="16.5" customHeight="1">
      <c r="A141" s="40"/>
      <c r="B141" s="41"/>
      <c r="C141" s="214" t="s">
        <v>226</v>
      </c>
      <c r="D141" s="214" t="s">
        <v>159</v>
      </c>
      <c r="E141" s="215" t="s">
        <v>227</v>
      </c>
      <c r="F141" s="216" t="s">
        <v>228</v>
      </c>
      <c r="G141" s="217" t="s">
        <v>197</v>
      </c>
      <c r="H141" s="218">
        <v>10.449999999999999</v>
      </c>
      <c r="I141" s="219"/>
      <c r="J141" s="220">
        <f>ROUND(I141*H141,2)</f>
        <v>0</v>
      </c>
      <c r="K141" s="216" t="s">
        <v>163</v>
      </c>
      <c r="L141" s="46"/>
      <c r="M141" s="221" t="s">
        <v>21</v>
      </c>
      <c r="N141" s="222" t="s">
        <v>47</v>
      </c>
      <c r="O141" s="86"/>
      <c r="P141" s="223">
        <f>O141*H141</f>
        <v>0</v>
      </c>
      <c r="Q141" s="223">
        <v>0.28222999999999998</v>
      </c>
      <c r="R141" s="223">
        <f>Q141*H141</f>
        <v>2.9493034999999996</v>
      </c>
      <c r="S141" s="223">
        <v>0</v>
      </c>
      <c r="T141" s="224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25" t="s">
        <v>164</v>
      </c>
      <c r="AT141" s="225" t="s">
        <v>159</v>
      </c>
      <c r="AU141" s="225" t="s">
        <v>86</v>
      </c>
      <c r="AY141" s="19" t="s">
        <v>156</v>
      </c>
      <c r="BE141" s="226">
        <f>IF(N141="základní",J141,0)</f>
        <v>0</v>
      </c>
      <c r="BF141" s="226">
        <f>IF(N141="snížená",J141,0)</f>
        <v>0</v>
      </c>
      <c r="BG141" s="226">
        <f>IF(N141="zákl. přenesená",J141,0)</f>
        <v>0</v>
      </c>
      <c r="BH141" s="226">
        <f>IF(N141="sníž. přenesená",J141,0)</f>
        <v>0</v>
      </c>
      <c r="BI141" s="226">
        <f>IF(N141="nulová",J141,0)</f>
        <v>0</v>
      </c>
      <c r="BJ141" s="19" t="s">
        <v>84</v>
      </c>
      <c r="BK141" s="226">
        <f>ROUND(I141*H141,2)</f>
        <v>0</v>
      </c>
      <c r="BL141" s="19" t="s">
        <v>164</v>
      </c>
      <c r="BM141" s="225" t="s">
        <v>229</v>
      </c>
    </row>
    <row r="142" s="2" customFormat="1">
      <c r="A142" s="40"/>
      <c r="B142" s="41"/>
      <c r="C142" s="42"/>
      <c r="D142" s="227" t="s">
        <v>166</v>
      </c>
      <c r="E142" s="42"/>
      <c r="F142" s="228" t="s">
        <v>230</v>
      </c>
      <c r="G142" s="42"/>
      <c r="H142" s="42"/>
      <c r="I142" s="229"/>
      <c r="J142" s="42"/>
      <c r="K142" s="42"/>
      <c r="L142" s="46"/>
      <c r="M142" s="230"/>
      <c r="N142" s="231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166</v>
      </c>
      <c r="AU142" s="19" t="s">
        <v>86</v>
      </c>
    </row>
    <row r="143" s="13" customFormat="1">
      <c r="A143" s="13"/>
      <c r="B143" s="232"/>
      <c r="C143" s="233"/>
      <c r="D143" s="234" t="s">
        <v>168</v>
      </c>
      <c r="E143" s="235" t="s">
        <v>21</v>
      </c>
      <c r="F143" s="236" t="s">
        <v>231</v>
      </c>
      <c r="G143" s="233"/>
      <c r="H143" s="237">
        <v>10.449999999999999</v>
      </c>
      <c r="I143" s="238"/>
      <c r="J143" s="233"/>
      <c r="K143" s="233"/>
      <c r="L143" s="239"/>
      <c r="M143" s="240"/>
      <c r="N143" s="241"/>
      <c r="O143" s="241"/>
      <c r="P143" s="241"/>
      <c r="Q143" s="241"/>
      <c r="R143" s="241"/>
      <c r="S143" s="241"/>
      <c r="T143" s="24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3" t="s">
        <v>168</v>
      </c>
      <c r="AU143" s="243" t="s">
        <v>86</v>
      </c>
      <c r="AV143" s="13" t="s">
        <v>86</v>
      </c>
      <c r="AW143" s="13" t="s">
        <v>36</v>
      </c>
      <c r="AX143" s="13" t="s">
        <v>84</v>
      </c>
      <c r="AY143" s="243" t="s">
        <v>156</v>
      </c>
    </row>
    <row r="144" s="2" customFormat="1" ht="24.15" customHeight="1">
      <c r="A144" s="40"/>
      <c r="B144" s="41"/>
      <c r="C144" s="214" t="s">
        <v>232</v>
      </c>
      <c r="D144" s="214" t="s">
        <v>159</v>
      </c>
      <c r="E144" s="215" t="s">
        <v>233</v>
      </c>
      <c r="F144" s="216" t="s">
        <v>234</v>
      </c>
      <c r="G144" s="217" t="s">
        <v>162</v>
      </c>
      <c r="H144" s="218">
        <v>50</v>
      </c>
      <c r="I144" s="219"/>
      <c r="J144" s="220">
        <f>ROUND(I144*H144,2)</f>
        <v>0</v>
      </c>
      <c r="K144" s="216" t="s">
        <v>163</v>
      </c>
      <c r="L144" s="46"/>
      <c r="M144" s="221" t="s">
        <v>21</v>
      </c>
      <c r="N144" s="222" t="s">
        <v>47</v>
      </c>
      <c r="O144" s="86"/>
      <c r="P144" s="223">
        <f>O144*H144</f>
        <v>0</v>
      </c>
      <c r="Q144" s="223">
        <v>0.029929999999999998</v>
      </c>
      <c r="R144" s="223">
        <f>Q144*H144</f>
        <v>1.4964999999999999</v>
      </c>
      <c r="S144" s="223">
        <v>0</v>
      </c>
      <c r="T144" s="224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25" t="s">
        <v>164</v>
      </c>
      <c r="AT144" s="225" t="s">
        <v>159</v>
      </c>
      <c r="AU144" s="225" t="s">
        <v>86</v>
      </c>
      <c r="AY144" s="19" t="s">
        <v>156</v>
      </c>
      <c r="BE144" s="226">
        <f>IF(N144="základní",J144,0)</f>
        <v>0</v>
      </c>
      <c r="BF144" s="226">
        <f>IF(N144="snížená",J144,0)</f>
        <v>0</v>
      </c>
      <c r="BG144" s="226">
        <f>IF(N144="zákl. přenesená",J144,0)</f>
        <v>0</v>
      </c>
      <c r="BH144" s="226">
        <f>IF(N144="sníž. přenesená",J144,0)</f>
        <v>0</v>
      </c>
      <c r="BI144" s="226">
        <f>IF(N144="nulová",J144,0)</f>
        <v>0</v>
      </c>
      <c r="BJ144" s="19" t="s">
        <v>84</v>
      </c>
      <c r="BK144" s="226">
        <f>ROUND(I144*H144,2)</f>
        <v>0</v>
      </c>
      <c r="BL144" s="19" t="s">
        <v>164</v>
      </c>
      <c r="BM144" s="225" t="s">
        <v>235</v>
      </c>
    </row>
    <row r="145" s="2" customFormat="1">
      <c r="A145" s="40"/>
      <c r="B145" s="41"/>
      <c r="C145" s="42"/>
      <c r="D145" s="227" t="s">
        <v>166</v>
      </c>
      <c r="E145" s="42"/>
      <c r="F145" s="228" t="s">
        <v>236</v>
      </c>
      <c r="G145" s="42"/>
      <c r="H145" s="42"/>
      <c r="I145" s="229"/>
      <c r="J145" s="42"/>
      <c r="K145" s="42"/>
      <c r="L145" s="46"/>
      <c r="M145" s="230"/>
      <c r="N145" s="231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166</v>
      </c>
      <c r="AU145" s="19" t="s">
        <v>86</v>
      </c>
    </row>
    <row r="146" s="13" customFormat="1">
      <c r="A146" s="13"/>
      <c r="B146" s="232"/>
      <c r="C146" s="233"/>
      <c r="D146" s="234" t="s">
        <v>168</v>
      </c>
      <c r="E146" s="235" t="s">
        <v>21</v>
      </c>
      <c r="F146" s="236" t="s">
        <v>237</v>
      </c>
      <c r="G146" s="233"/>
      <c r="H146" s="237">
        <v>8</v>
      </c>
      <c r="I146" s="238"/>
      <c r="J146" s="233"/>
      <c r="K146" s="233"/>
      <c r="L146" s="239"/>
      <c r="M146" s="240"/>
      <c r="N146" s="241"/>
      <c r="O146" s="241"/>
      <c r="P146" s="241"/>
      <c r="Q146" s="241"/>
      <c r="R146" s="241"/>
      <c r="S146" s="241"/>
      <c r="T146" s="24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3" t="s">
        <v>168</v>
      </c>
      <c r="AU146" s="243" t="s">
        <v>86</v>
      </c>
      <c r="AV146" s="13" t="s">
        <v>86</v>
      </c>
      <c r="AW146" s="13" t="s">
        <v>36</v>
      </c>
      <c r="AX146" s="13" t="s">
        <v>76</v>
      </c>
      <c r="AY146" s="243" t="s">
        <v>156</v>
      </c>
    </row>
    <row r="147" s="13" customFormat="1">
      <c r="A147" s="13"/>
      <c r="B147" s="232"/>
      <c r="C147" s="233"/>
      <c r="D147" s="234" t="s">
        <v>168</v>
      </c>
      <c r="E147" s="235" t="s">
        <v>21</v>
      </c>
      <c r="F147" s="236" t="s">
        <v>238</v>
      </c>
      <c r="G147" s="233"/>
      <c r="H147" s="237">
        <v>26</v>
      </c>
      <c r="I147" s="238"/>
      <c r="J147" s="233"/>
      <c r="K147" s="233"/>
      <c r="L147" s="239"/>
      <c r="M147" s="240"/>
      <c r="N147" s="241"/>
      <c r="O147" s="241"/>
      <c r="P147" s="241"/>
      <c r="Q147" s="241"/>
      <c r="R147" s="241"/>
      <c r="S147" s="241"/>
      <c r="T147" s="24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3" t="s">
        <v>168</v>
      </c>
      <c r="AU147" s="243" t="s">
        <v>86</v>
      </c>
      <c r="AV147" s="13" t="s">
        <v>86</v>
      </c>
      <c r="AW147" s="13" t="s">
        <v>36</v>
      </c>
      <c r="AX147" s="13" t="s">
        <v>76</v>
      </c>
      <c r="AY147" s="243" t="s">
        <v>156</v>
      </c>
    </row>
    <row r="148" s="13" customFormat="1">
      <c r="A148" s="13"/>
      <c r="B148" s="232"/>
      <c r="C148" s="233"/>
      <c r="D148" s="234" t="s">
        <v>168</v>
      </c>
      <c r="E148" s="235" t="s">
        <v>21</v>
      </c>
      <c r="F148" s="236" t="s">
        <v>239</v>
      </c>
      <c r="G148" s="233"/>
      <c r="H148" s="237">
        <v>16</v>
      </c>
      <c r="I148" s="238"/>
      <c r="J148" s="233"/>
      <c r="K148" s="233"/>
      <c r="L148" s="239"/>
      <c r="M148" s="240"/>
      <c r="N148" s="241"/>
      <c r="O148" s="241"/>
      <c r="P148" s="241"/>
      <c r="Q148" s="241"/>
      <c r="R148" s="241"/>
      <c r="S148" s="241"/>
      <c r="T148" s="24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3" t="s">
        <v>168</v>
      </c>
      <c r="AU148" s="243" t="s">
        <v>86</v>
      </c>
      <c r="AV148" s="13" t="s">
        <v>86</v>
      </c>
      <c r="AW148" s="13" t="s">
        <v>36</v>
      </c>
      <c r="AX148" s="13" t="s">
        <v>76</v>
      </c>
      <c r="AY148" s="243" t="s">
        <v>156</v>
      </c>
    </row>
    <row r="149" s="14" customFormat="1">
      <c r="A149" s="14"/>
      <c r="B149" s="244"/>
      <c r="C149" s="245"/>
      <c r="D149" s="234" t="s">
        <v>168</v>
      </c>
      <c r="E149" s="246" t="s">
        <v>21</v>
      </c>
      <c r="F149" s="247" t="s">
        <v>193</v>
      </c>
      <c r="G149" s="245"/>
      <c r="H149" s="248">
        <v>50</v>
      </c>
      <c r="I149" s="249"/>
      <c r="J149" s="245"/>
      <c r="K149" s="245"/>
      <c r="L149" s="250"/>
      <c r="M149" s="251"/>
      <c r="N149" s="252"/>
      <c r="O149" s="252"/>
      <c r="P149" s="252"/>
      <c r="Q149" s="252"/>
      <c r="R149" s="252"/>
      <c r="S149" s="252"/>
      <c r="T149" s="253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4" t="s">
        <v>168</v>
      </c>
      <c r="AU149" s="254" t="s">
        <v>86</v>
      </c>
      <c r="AV149" s="14" t="s">
        <v>164</v>
      </c>
      <c r="AW149" s="14" t="s">
        <v>36</v>
      </c>
      <c r="AX149" s="14" t="s">
        <v>84</v>
      </c>
      <c r="AY149" s="254" t="s">
        <v>156</v>
      </c>
    </row>
    <row r="150" s="12" customFormat="1" ht="22.8" customHeight="1">
      <c r="A150" s="12"/>
      <c r="B150" s="198"/>
      <c r="C150" s="199"/>
      <c r="D150" s="200" t="s">
        <v>75</v>
      </c>
      <c r="E150" s="212" t="s">
        <v>194</v>
      </c>
      <c r="F150" s="212" t="s">
        <v>240</v>
      </c>
      <c r="G150" s="199"/>
      <c r="H150" s="199"/>
      <c r="I150" s="202"/>
      <c r="J150" s="213">
        <f>BK150</f>
        <v>0</v>
      </c>
      <c r="K150" s="199"/>
      <c r="L150" s="204"/>
      <c r="M150" s="205"/>
      <c r="N150" s="206"/>
      <c r="O150" s="206"/>
      <c r="P150" s="207">
        <f>SUM(P151:P216)</f>
        <v>0</v>
      </c>
      <c r="Q150" s="206"/>
      <c r="R150" s="207">
        <f>SUM(R151:R216)</f>
        <v>27.879537665499999</v>
      </c>
      <c r="S150" s="206"/>
      <c r="T150" s="208">
        <f>SUM(T151:T216)</f>
        <v>0.024593999999999998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09" t="s">
        <v>84</v>
      </c>
      <c r="AT150" s="210" t="s">
        <v>75</v>
      </c>
      <c r="AU150" s="210" t="s">
        <v>84</v>
      </c>
      <c r="AY150" s="209" t="s">
        <v>156</v>
      </c>
      <c r="BK150" s="211">
        <f>SUM(BK151:BK216)</f>
        <v>0</v>
      </c>
    </row>
    <row r="151" s="2" customFormat="1" ht="24.15" customHeight="1">
      <c r="A151" s="40"/>
      <c r="B151" s="41"/>
      <c r="C151" s="214" t="s">
        <v>8</v>
      </c>
      <c r="D151" s="214" t="s">
        <v>159</v>
      </c>
      <c r="E151" s="215" t="s">
        <v>241</v>
      </c>
      <c r="F151" s="216" t="s">
        <v>242</v>
      </c>
      <c r="G151" s="217" t="s">
        <v>197</v>
      </c>
      <c r="H151" s="218">
        <v>171.21000000000001</v>
      </c>
      <c r="I151" s="219"/>
      <c r="J151" s="220">
        <f>ROUND(I151*H151,2)</f>
        <v>0</v>
      </c>
      <c r="K151" s="216" t="s">
        <v>163</v>
      </c>
      <c r="L151" s="46"/>
      <c r="M151" s="221" t="s">
        <v>21</v>
      </c>
      <c r="N151" s="222" t="s">
        <v>47</v>
      </c>
      <c r="O151" s="86"/>
      <c r="P151" s="223">
        <f>O151*H151</f>
        <v>0</v>
      </c>
      <c r="Q151" s="223">
        <v>0.029499999999999998</v>
      </c>
      <c r="R151" s="223">
        <f>Q151*H151</f>
        <v>5.0506950000000002</v>
      </c>
      <c r="S151" s="223">
        <v>0</v>
      </c>
      <c r="T151" s="224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25" t="s">
        <v>164</v>
      </c>
      <c r="AT151" s="225" t="s">
        <v>159</v>
      </c>
      <c r="AU151" s="225" t="s">
        <v>86</v>
      </c>
      <c r="AY151" s="19" t="s">
        <v>156</v>
      </c>
      <c r="BE151" s="226">
        <f>IF(N151="základní",J151,0)</f>
        <v>0</v>
      </c>
      <c r="BF151" s="226">
        <f>IF(N151="snížená",J151,0)</f>
        <v>0</v>
      </c>
      <c r="BG151" s="226">
        <f>IF(N151="zákl. přenesená",J151,0)</f>
        <v>0</v>
      </c>
      <c r="BH151" s="226">
        <f>IF(N151="sníž. přenesená",J151,0)</f>
        <v>0</v>
      </c>
      <c r="BI151" s="226">
        <f>IF(N151="nulová",J151,0)</f>
        <v>0</v>
      </c>
      <c r="BJ151" s="19" t="s">
        <v>84</v>
      </c>
      <c r="BK151" s="226">
        <f>ROUND(I151*H151,2)</f>
        <v>0</v>
      </c>
      <c r="BL151" s="19" t="s">
        <v>164</v>
      </c>
      <c r="BM151" s="225" t="s">
        <v>243</v>
      </c>
    </row>
    <row r="152" s="2" customFormat="1">
      <c r="A152" s="40"/>
      <c r="B152" s="41"/>
      <c r="C152" s="42"/>
      <c r="D152" s="227" t="s">
        <v>166</v>
      </c>
      <c r="E152" s="42"/>
      <c r="F152" s="228" t="s">
        <v>244</v>
      </c>
      <c r="G152" s="42"/>
      <c r="H152" s="42"/>
      <c r="I152" s="229"/>
      <c r="J152" s="42"/>
      <c r="K152" s="42"/>
      <c r="L152" s="46"/>
      <c r="M152" s="230"/>
      <c r="N152" s="231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166</v>
      </c>
      <c r="AU152" s="19" t="s">
        <v>86</v>
      </c>
    </row>
    <row r="153" s="13" customFormat="1">
      <c r="A153" s="13"/>
      <c r="B153" s="232"/>
      <c r="C153" s="233"/>
      <c r="D153" s="234" t="s">
        <v>168</v>
      </c>
      <c r="E153" s="235" t="s">
        <v>21</v>
      </c>
      <c r="F153" s="236" t="s">
        <v>245</v>
      </c>
      <c r="G153" s="233"/>
      <c r="H153" s="237">
        <v>171.21000000000001</v>
      </c>
      <c r="I153" s="238"/>
      <c r="J153" s="233"/>
      <c r="K153" s="233"/>
      <c r="L153" s="239"/>
      <c r="M153" s="240"/>
      <c r="N153" s="241"/>
      <c r="O153" s="241"/>
      <c r="P153" s="241"/>
      <c r="Q153" s="241"/>
      <c r="R153" s="241"/>
      <c r="S153" s="241"/>
      <c r="T153" s="24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3" t="s">
        <v>168</v>
      </c>
      <c r="AU153" s="243" t="s">
        <v>86</v>
      </c>
      <c r="AV153" s="13" t="s">
        <v>86</v>
      </c>
      <c r="AW153" s="13" t="s">
        <v>36</v>
      </c>
      <c r="AX153" s="13" t="s">
        <v>84</v>
      </c>
      <c r="AY153" s="243" t="s">
        <v>156</v>
      </c>
    </row>
    <row r="154" s="2" customFormat="1" ht="21.75" customHeight="1">
      <c r="A154" s="40"/>
      <c r="B154" s="41"/>
      <c r="C154" s="214" t="s">
        <v>246</v>
      </c>
      <c r="D154" s="214" t="s">
        <v>159</v>
      </c>
      <c r="E154" s="215" t="s">
        <v>247</v>
      </c>
      <c r="F154" s="216" t="s">
        <v>248</v>
      </c>
      <c r="G154" s="217" t="s">
        <v>197</v>
      </c>
      <c r="H154" s="218">
        <v>16.920000000000002</v>
      </c>
      <c r="I154" s="219"/>
      <c r="J154" s="220">
        <f>ROUND(I154*H154,2)</f>
        <v>0</v>
      </c>
      <c r="K154" s="216" t="s">
        <v>163</v>
      </c>
      <c r="L154" s="46"/>
      <c r="M154" s="221" t="s">
        <v>21</v>
      </c>
      <c r="N154" s="222" t="s">
        <v>47</v>
      </c>
      <c r="O154" s="86"/>
      <c r="P154" s="223">
        <f>O154*H154</f>
        <v>0</v>
      </c>
      <c r="Q154" s="223">
        <v>0.020480000000000002</v>
      </c>
      <c r="R154" s="223">
        <f>Q154*H154</f>
        <v>0.34652160000000004</v>
      </c>
      <c r="S154" s="223">
        <v>0</v>
      </c>
      <c r="T154" s="224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25" t="s">
        <v>164</v>
      </c>
      <c r="AT154" s="225" t="s">
        <v>159</v>
      </c>
      <c r="AU154" s="225" t="s">
        <v>86</v>
      </c>
      <c r="AY154" s="19" t="s">
        <v>156</v>
      </c>
      <c r="BE154" s="226">
        <f>IF(N154="základní",J154,0)</f>
        <v>0</v>
      </c>
      <c r="BF154" s="226">
        <f>IF(N154="snížená",J154,0)</f>
        <v>0</v>
      </c>
      <c r="BG154" s="226">
        <f>IF(N154="zákl. přenesená",J154,0)</f>
        <v>0</v>
      </c>
      <c r="BH154" s="226">
        <f>IF(N154="sníž. přenesená",J154,0)</f>
        <v>0</v>
      </c>
      <c r="BI154" s="226">
        <f>IF(N154="nulová",J154,0)</f>
        <v>0</v>
      </c>
      <c r="BJ154" s="19" t="s">
        <v>84</v>
      </c>
      <c r="BK154" s="226">
        <f>ROUND(I154*H154,2)</f>
        <v>0</v>
      </c>
      <c r="BL154" s="19" t="s">
        <v>164</v>
      </c>
      <c r="BM154" s="225" t="s">
        <v>249</v>
      </c>
    </row>
    <row r="155" s="2" customFormat="1">
      <c r="A155" s="40"/>
      <c r="B155" s="41"/>
      <c r="C155" s="42"/>
      <c r="D155" s="227" t="s">
        <v>166</v>
      </c>
      <c r="E155" s="42"/>
      <c r="F155" s="228" t="s">
        <v>250</v>
      </c>
      <c r="G155" s="42"/>
      <c r="H155" s="42"/>
      <c r="I155" s="229"/>
      <c r="J155" s="42"/>
      <c r="K155" s="42"/>
      <c r="L155" s="46"/>
      <c r="M155" s="230"/>
      <c r="N155" s="231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166</v>
      </c>
      <c r="AU155" s="19" t="s">
        <v>86</v>
      </c>
    </row>
    <row r="156" s="13" customFormat="1">
      <c r="A156" s="13"/>
      <c r="B156" s="232"/>
      <c r="C156" s="233"/>
      <c r="D156" s="234" t="s">
        <v>168</v>
      </c>
      <c r="E156" s="235" t="s">
        <v>21</v>
      </c>
      <c r="F156" s="236" t="s">
        <v>251</v>
      </c>
      <c r="G156" s="233"/>
      <c r="H156" s="237">
        <v>8.5800000000000001</v>
      </c>
      <c r="I156" s="238"/>
      <c r="J156" s="233"/>
      <c r="K156" s="233"/>
      <c r="L156" s="239"/>
      <c r="M156" s="240"/>
      <c r="N156" s="241"/>
      <c r="O156" s="241"/>
      <c r="P156" s="241"/>
      <c r="Q156" s="241"/>
      <c r="R156" s="241"/>
      <c r="S156" s="241"/>
      <c r="T156" s="24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3" t="s">
        <v>168</v>
      </c>
      <c r="AU156" s="243" t="s">
        <v>86</v>
      </c>
      <c r="AV156" s="13" t="s">
        <v>86</v>
      </c>
      <c r="AW156" s="13" t="s">
        <v>36</v>
      </c>
      <c r="AX156" s="13" t="s">
        <v>76</v>
      </c>
      <c r="AY156" s="243" t="s">
        <v>156</v>
      </c>
    </row>
    <row r="157" s="13" customFormat="1">
      <c r="A157" s="13"/>
      <c r="B157" s="232"/>
      <c r="C157" s="233"/>
      <c r="D157" s="234" t="s">
        <v>168</v>
      </c>
      <c r="E157" s="235" t="s">
        <v>21</v>
      </c>
      <c r="F157" s="236" t="s">
        <v>252</v>
      </c>
      <c r="G157" s="233"/>
      <c r="H157" s="237">
        <v>3.6600000000000001</v>
      </c>
      <c r="I157" s="238"/>
      <c r="J157" s="233"/>
      <c r="K157" s="233"/>
      <c r="L157" s="239"/>
      <c r="M157" s="240"/>
      <c r="N157" s="241"/>
      <c r="O157" s="241"/>
      <c r="P157" s="241"/>
      <c r="Q157" s="241"/>
      <c r="R157" s="241"/>
      <c r="S157" s="241"/>
      <c r="T157" s="24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3" t="s">
        <v>168</v>
      </c>
      <c r="AU157" s="243" t="s">
        <v>86</v>
      </c>
      <c r="AV157" s="13" t="s">
        <v>86</v>
      </c>
      <c r="AW157" s="13" t="s">
        <v>36</v>
      </c>
      <c r="AX157" s="13" t="s">
        <v>76</v>
      </c>
      <c r="AY157" s="243" t="s">
        <v>156</v>
      </c>
    </row>
    <row r="158" s="13" customFormat="1">
      <c r="A158" s="13"/>
      <c r="B158" s="232"/>
      <c r="C158" s="233"/>
      <c r="D158" s="234" t="s">
        <v>168</v>
      </c>
      <c r="E158" s="235" t="s">
        <v>21</v>
      </c>
      <c r="F158" s="236" t="s">
        <v>253</v>
      </c>
      <c r="G158" s="233"/>
      <c r="H158" s="237">
        <v>4.6799999999999997</v>
      </c>
      <c r="I158" s="238"/>
      <c r="J158" s="233"/>
      <c r="K158" s="233"/>
      <c r="L158" s="239"/>
      <c r="M158" s="240"/>
      <c r="N158" s="241"/>
      <c r="O158" s="241"/>
      <c r="P158" s="241"/>
      <c r="Q158" s="241"/>
      <c r="R158" s="241"/>
      <c r="S158" s="241"/>
      <c r="T158" s="24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3" t="s">
        <v>168</v>
      </c>
      <c r="AU158" s="243" t="s">
        <v>86</v>
      </c>
      <c r="AV158" s="13" t="s">
        <v>86</v>
      </c>
      <c r="AW158" s="13" t="s">
        <v>36</v>
      </c>
      <c r="AX158" s="13" t="s">
        <v>76</v>
      </c>
      <c r="AY158" s="243" t="s">
        <v>156</v>
      </c>
    </row>
    <row r="159" s="14" customFormat="1">
      <c r="A159" s="14"/>
      <c r="B159" s="244"/>
      <c r="C159" s="245"/>
      <c r="D159" s="234" t="s">
        <v>168</v>
      </c>
      <c r="E159" s="246" t="s">
        <v>21</v>
      </c>
      <c r="F159" s="247" t="s">
        <v>193</v>
      </c>
      <c r="G159" s="245"/>
      <c r="H159" s="248">
        <v>16.920000000000002</v>
      </c>
      <c r="I159" s="249"/>
      <c r="J159" s="245"/>
      <c r="K159" s="245"/>
      <c r="L159" s="250"/>
      <c r="M159" s="251"/>
      <c r="N159" s="252"/>
      <c r="O159" s="252"/>
      <c r="P159" s="252"/>
      <c r="Q159" s="252"/>
      <c r="R159" s="252"/>
      <c r="S159" s="252"/>
      <c r="T159" s="253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4" t="s">
        <v>168</v>
      </c>
      <c r="AU159" s="254" t="s">
        <v>86</v>
      </c>
      <c r="AV159" s="14" t="s">
        <v>164</v>
      </c>
      <c r="AW159" s="14" t="s">
        <v>36</v>
      </c>
      <c r="AX159" s="14" t="s">
        <v>84</v>
      </c>
      <c r="AY159" s="254" t="s">
        <v>156</v>
      </c>
    </row>
    <row r="160" s="2" customFormat="1" ht="24.15" customHeight="1">
      <c r="A160" s="40"/>
      <c r="B160" s="41"/>
      <c r="C160" s="214" t="s">
        <v>254</v>
      </c>
      <c r="D160" s="214" t="s">
        <v>159</v>
      </c>
      <c r="E160" s="215" t="s">
        <v>255</v>
      </c>
      <c r="F160" s="216" t="s">
        <v>256</v>
      </c>
      <c r="G160" s="217" t="s">
        <v>197</v>
      </c>
      <c r="H160" s="218">
        <v>16.920000000000002</v>
      </c>
      <c r="I160" s="219"/>
      <c r="J160" s="220">
        <f>ROUND(I160*H160,2)</f>
        <v>0</v>
      </c>
      <c r="K160" s="216" t="s">
        <v>163</v>
      </c>
      <c r="L160" s="46"/>
      <c r="M160" s="221" t="s">
        <v>21</v>
      </c>
      <c r="N160" s="222" t="s">
        <v>47</v>
      </c>
      <c r="O160" s="86"/>
      <c r="P160" s="223">
        <f>O160*H160</f>
        <v>0</v>
      </c>
      <c r="Q160" s="223">
        <v>0.01575</v>
      </c>
      <c r="R160" s="223">
        <f>Q160*H160</f>
        <v>0.26649</v>
      </c>
      <c r="S160" s="223">
        <v>0</v>
      </c>
      <c r="T160" s="224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25" t="s">
        <v>164</v>
      </c>
      <c r="AT160" s="225" t="s">
        <v>159</v>
      </c>
      <c r="AU160" s="225" t="s">
        <v>86</v>
      </c>
      <c r="AY160" s="19" t="s">
        <v>156</v>
      </c>
      <c r="BE160" s="226">
        <f>IF(N160="základní",J160,0)</f>
        <v>0</v>
      </c>
      <c r="BF160" s="226">
        <f>IF(N160="snížená",J160,0)</f>
        <v>0</v>
      </c>
      <c r="BG160" s="226">
        <f>IF(N160="zákl. přenesená",J160,0)</f>
        <v>0</v>
      </c>
      <c r="BH160" s="226">
        <f>IF(N160="sníž. přenesená",J160,0)</f>
        <v>0</v>
      </c>
      <c r="BI160" s="226">
        <f>IF(N160="nulová",J160,0)</f>
        <v>0</v>
      </c>
      <c r="BJ160" s="19" t="s">
        <v>84</v>
      </c>
      <c r="BK160" s="226">
        <f>ROUND(I160*H160,2)</f>
        <v>0</v>
      </c>
      <c r="BL160" s="19" t="s">
        <v>164</v>
      </c>
      <c r="BM160" s="225" t="s">
        <v>257</v>
      </c>
    </row>
    <row r="161" s="2" customFormat="1">
      <c r="A161" s="40"/>
      <c r="B161" s="41"/>
      <c r="C161" s="42"/>
      <c r="D161" s="227" t="s">
        <v>166</v>
      </c>
      <c r="E161" s="42"/>
      <c r="F161" s="228" t="s">
        <v>258</v>
      </c>
      <c r="G161" s="42"/>
      <c r="H161" s="42"/>
      <c r="I161" s="229"/>
      <c r="J161" s="42"/>
      <c r="K161" s="42"/>
      <c r="L161" s="46"/>
      <c r="M161" s="230"/>
      <c r="N161" s="231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166</v>
      </c>
      <c r="AU161" s="19" t="s">
        <v>86</v>
      </c>
    </row>
    <row r="162" s="15" customFormat="1">
      <c r="A162" s="15"/>
      <c r="B162" s="255"/>
      <c r="C162" s="256"/>
      <c r="D162" s="234" t="s">
        <v>168</v>
      </c>
      <c r="E162" s="257" t="s">
        <v>21</v>
      </c>
      <c r="F162" s="258" t="s">
        <v>259</v>
      </c>
      <c r="G162" s="256"/>
      <c r="H162" s="257" t="s">
        <v>21</v>
      </c>
      <c r="I162" s="259"/>
      <c r="J162" s="256"/>
      <c r="K162" s="256"/>
      <c r="L162" s="260"/>
      <c r="M162" s="261"/>
      <c r="N162" s="262"/>
      <c r="O162" s="262"/>
      <c r="P162" s="262"/>
      <c r="Q162" s="262"/>
      <c r="R162" s="262"/>
      <c r="S162" s="262"/>
      <c r="T162" s="263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64" t="s">
        <v>168</v>
      </c>
      <c r="AU162" s="264" t="s">
        <v>86</v>
      </c>
      <c r="AV162" s="15" t="s">
        <v>84</v>
      </c>
      <c r="AW162" s="15" t="s">
        <v>36</v>
      </c>
      <c r="AX162" s="15" t="s">
        <v>76</v>
      </c>
      <c r="AY162" s="264" t="s">
        <v>156</v>
      </c>
    </row>
    <row r="163" s="13" customFormat="1">
      <c r="A163" s="13"/>
      <c r="B163" s="232"/>
      <c r="C163" s="233"/>
      <c r="D163" s="234" t="s">
        <v>168</v>
      </c>
      <c r="E163" s="235" t="s">
        <v>21</v>
      </c>
      <c r="F163" s="236" t="s">
        <v>251</v>
      </c>
      <c r="G163" s="233"/>
      <c r="H163" s="237">
        <v>8.5800000000000001</v>
      </c>
      <c r="I163" s="238"/>
      <c r="J163" s="233"/>
      <c r="K163" s="233"/>
      <c r="L163" s="239"/>
      <c r="M163" s="240"/>
      <c r="N163" s="241"/>
      <c r="O163" s="241"/>
      <c r="P163" s="241"/>
      <c r="Q163" s="241"/>
      <c r="R163" s="241"/>
      <c r="S163" s="241"/>
      <c r="T163" s="242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3" t="s">
        <v>168</v>
      </c>
      <c r="AU163" s="243" t="s">
        <v>86</v>
      </c>
      <c r="AV163" s="13" t="s">
        <v>86</v>
      </c>
      <c r="AW163" s="13" t="s">
        <v>36</v>
      </c>
      <c r="AX163" s="13" t="s">
        <v>76</v>
      </c>
      <c r="AY163" s="243" t="s">
        <v>156</v>
      </c>
    </row>
    <row r="164" s="13" customFormat="1">
      <c r="A164" s="13"/>
      <c r="B164" s="232"/>
      <c r="C164" s="233"/>
      <c r="D164" s="234" t="s">
        <v>168</v>
      </c>
      <c r="E164" s="235" t="s">
        <v>21</v>
      </c>
      <c r="F164" s="236" t="s">
        <v>252</v>
      </c>
      <c r="G164" s="233"/>
      <c r="H164" s="237">
        <v>3.6600000000000001</v>
      </c>
      <c r="I164" s="238"/>
      <c r="J164" s="233"/>
      <c r="K164" s="233"/>
      <c r="L164" s="239"/>
      <c r="M164" s="240"/>
      <c r="N164" s="241"/>
      <c r="O164" s="241"/>
      <c r="P164" s="241"/>
      <c r="Q164" s="241"/>
      <c r="R164" s="241"/>
      <c r="S164" s="241"/>
      <c r="T164" s="24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3" t="s">
        <v>168</v>
      </c>
      <c r="AU164" s="243" t="s">
        <v>86</v>
      </c>
      <c r="AV164" s="13" t="s">
        <v>86</v>
      </c>
      <c r="AW164" s="13" t="s">
        <v>36</v>
      </c>
      <c r="AX164" s="13" t="s">
        <v>76</v>
      </c>
      <c r="AY164" s="243" t="s">
        <v>156</v>
      </c>
    </row>
    <row r="165" s="13" customFormat="1">
      <c r="A165" s="13"/>
      <c r="B165" s="232"/>
      <c r="C165" s="233"/>
      <c r="D165" s="234" t="s">
        <v>168</v>
      </c>
      <c r="E165" s="235" t="s">
        <v>21</v>
      </c>
      <c r="F165" s="236" t="s">
        <v>253</v>
      </c>
      <c r="G165" s="233"/>
      <c r="H165" s="237">
        <v>4.6799999999999997</v>
      </c>
      <c r="I165" s="238"/>
      <c r="J165" s="233"/>
      <c r="K165" s="233"/>
      <c r="L165" s="239"/>
      <c r="M165" s="240"/>
      <c r="N165" s="241"/>
      <c r="O165" s="241"/>
      <c r="P165" s="241"/>
      <c r="Q165" s="241"/>
      <c r="R165" s="241"/>
      <c r="S165" s="241"/>
      <c r="T165" s="24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3" t="s">
        <v>168</v>
      </c>
      <c r="AU165" s="243" t="s">
        <v>86</v>
      </c>
      <c r="AV165" s="13" t="s">
        <v>86</v>
      </c>
      <c r="AW165" s="13" t="s">
        <v>36</v>
      </c>
      <c r="AX165" s="13" t="s">
        <v>76</v>
      </c>
      <c r="AY165" s="243" t="s">
        <v>156</v>
      </c>
    </row>
    <row r="166" s="14" customFormat="1">
      <c r="A166" s="14"/>
      <c r="B166" s="244"/>
      <c r="C166" s="245"/>
      <c r="D166" s="234" t="s">
        <v>168</v>
      </c>
      <c r="E166" s="246" t="s">
        <v>21</v>
      </c>
      <c r="F166" s="247" t="s">
        <v>193</v>
      </c>
      <c r="G166" s="245"/>
      <c r="H166" s="248">
        <v>16.920000000000002</v>
      </c>
      <c r="I166" s="249"/>
      <c r="J166" s="245"/>
      <c r="K166" s="245"/>
      <c r="L166" s="250"/>
      <c r="M166" s="251"/>
      <c r="N166" s="252"/>
      <c r="O166" s="252"/>
      <c r="P166" s="252"/>
      <c r="Q166" s="252"/>
      <c r="R166" s="252"/>
      <c r="S166" s="252"/>
      <c r="T166" s="253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4" t="s">
        <v>168</v>
      </c>
      <c r="AU166" s="254" t="s">
        <v>86</v>
      </c>
      <c r="AV166" s="14" t="s">
        <v>164</v>
      </c>
      <c r="AW166" s="14" t="s">
        <v>36</v>
      </c>
      <c r="AX166" s="14" t="s">
        <v>84</v>
      </c>
      <c r="AY166" s="254" t="s">
        <v>156</v>
      </c>
    </row>
    <row r="167" s="2" customFormat="1" ht="24.15" customHeight="1">
      <c r="A167" s="40"/>
      <c r="B167" s="41"/>
      <c r="C167" s="214" t="s">
        <v>260</v>
      </c>
      <c r="D167" s="214" t="s">
        <v>159</v>
      </c>
      <c r="E167" s="215" t="s">
        <v>261</v>
      </c>
      <c r="F167" s="216" t="s">
        <v>262</v>
      </c>
      <c r="G167" s="217" t="s">
        <v>197</v>
      </c>
      <c r="H167" s="218">
        <v>193.40100000000001</v>
      </c>
      <c r="I167" s="219"/>
      <c r="J167" s="220">
        <f>ROUND(I167*H167,2)</f>
        <v>0</v>
      </c>
      <c r="K167" s="216" t="s">
        <v>163</v>
      </c>
      <c r="L167" s="46"/>
      <c r="M167" s="221" t="s">
        <v>21</v>
      </c>
      <c r="N167" s="222" t="s">
        <v>47</v>
      </c>
      <c r="O167" s="86"/>
      <c r="P167" s="223">
        <f>O167*H167</f>
        <v>0</v>
      </c>
      <c r="Q167" s="223">
        <v>0.018380000000000001</v>
      </c>
      <c r="R167" s="223">
        <f>Q167*H167</f>
        <v>3.5547103800000004</v>
      </c>
      <c r="S167" s="223">
        <v>0</v>
      </c>
      <c r="T167" s="224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25" t="s">
        <v>164</v>
      </c>
      <c r="AT167" s="225" t="s">
        <v>159</v>
      </c>
      <c r="AU167" s="225" t="s">
        <v>86</v>
      </c>
      <c r="AY167" s="19" t="s">
        <v>156</v>
      </c>
      <c r="BE167" s="226">
        <f>IF(N167="základní",J167,0)</f>
        <v>0</v>
      </c>
      <c r="BF167" s="226">
        <f>IF(N167="snížená",J167,0)</f>
        <v>0</v>
      </c>
      <c r="BG167" s="226">
        <f>IF(N167="zákl. přenesená",J167,0)</f>
        <v>0</v>
      </c>
      <c r="BH167" s="226">
        <f>IF(N167="sníž. přenesená",J167,0)</f>
        <v>0</v>
      </c>
      <c r="BI167" s="226">
        <f>IF(N167="nulová",J167,0)</f>
        <v>0</v>
      </c>
      <c r="BJ167" s="19" t="s">
        <v>84</v>
      </c>
      <c r="BK167" s="226">
        <f>ROUND(I167*H167,2)</f>
        <v>0</v>
      </c>
      <c r="BL167" s="19" t="s">
        <v>164</v>
      </c>
      <c r="BM167" s="225" t="s">
        <v>263</v>
      </c>
    </row>
    <row r="168" s="2" customFormat="1">
      <c r="A168" s="40"/>
      <c r="B168" s="41"/>
      <c r="C168" s="42"/>
      <c r="D168" s="227" t="s">
        <v>166</v>
      </c>
      <c r="E168" s="42"/>
      <c r="F168" s="228" t="s">
        <v>264</v>
      </c>
      <c r="G168" s="42"/>
      <c r="H168" s="42"/>
      <c r="I168" s="229"/>
      <c r="J168" s="42"/>
      <c r="K168" s="42"/>
      <c r="L168" s="46"/>
      <c r="M168" s="230"/>
      <c r="N168" s="231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166</v>
      </c>
      <c r="AU168" s="19" t="s">
        <v>86</v>
      </c>
    </row>
    <row r="169" s="13" customFormat="1">
      <c r="A169" s="13"/>
      <c r="B169" s="232"/>
      <c r="C169" s="233"/>
      <c r="D169" s="234" t="s">
        <v>168</v>
      </c>
      <c r="E169" s="235" t="s">
        <v>21</v>
      </c>
      <c r="F169" s="236" t="s">
        <v>265</v>
      </c>
      <c r="G169" s="233"/>
      <c r="H169" s="237">
        <v>69.046000000000006</v>
      </c>
      <c r="I169" s="238"/>
      <c r="J169" s="233"/>
      <c r="K169" s="233"/>
      <c r="L169" s="239"/>
      <c r="M169" s="240"/>
      <c r="N169" s="241"/>
      <c r="O169" s="241"/>
      <c r="P169" s="241"/>
      <c r="Q169" s="241"/>
      <c r="R169" s="241"/>
      <c r="S169" s="241"/>
      <c r="T169" s="24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3" t="s">
        <v>168</v>
      </c>
      <c r="AU169" s="243" t="s">
        <v>86</v>
      </c>
      <c r="AV169" s="13" t="s">
        <v>86</v>
      </c>
      <c r="AW169" s="13" t="s">
        <v>36</v>
      </c>
      <c r="AX169" s="13" t="s">
        <v>76</v>
      </c>
      <c r="AY169" s="243" t="s">
        <v>156</v>
      </c>
    </row>
    <row r="170" s="13" customFormat="1">
      <c r="A170" s="13"/>
      <c r="B170" s="232"/>
      <c r="C170" s="233"/>
      <c r="D170" s="234" t="s">
        <v>168</v>
      </c>
      <c r="E170" s="235" t="s">
        <v>21</v>
      </c>
      <c r="F170" s="236" t="s">
        <v>266</v>
      </c>
      <c r="G170" s="233"/>
      <c r="H170" s="237">
        <v>124.355</v>
      </c>
      <c r="I170" s="238"/>
      <c r="J170" s="233"/>
      <c r="K170" s="233"/>
      <c r="L170" s="239"/>
      <c r="M170" s="240"/>
      <c r="N170" s="241"/>
      <c r="O170" s="241"/>
      <c r="P170" s="241"/>
      <c r="Q170" s="241"/>
      <c r="R170" s="241"/>
      <c r="S170" s="241"/>
      <c r="T170" s="242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3" t="s">
        <v>168</v>
      </c>
      <c r="AU170" s="243" t="s">
        <v>86</v>
      </c>
      <c r="AV170" s="13" t="s">
        <v>86</v>
      </c>
      <c r="AW170" s="13" t="s">
        <v>36</v>
      </c>
      <c r="AX170" s="13" t="s">
        <v>76</v>
      </c>
      <c r="AY170" s="243" t="s">
        <v>156</v>
      </c>
    </row>
    <row r="171" s="14" customFormat="1">
      <c r="A171" s="14"/>
      <c r="B171" s="244"/>
      <c r="C171" s="245"/>
      <c r="D171" s="234" t="s">
        <v>168</v>
      </c>
      <c r="E171" s="246" t="s">
        <v>21</v>
      </c>
      <c r="F171" s="247" t="s">
        <v>193</v>
      </c>
      <c r="G171" s="245"/>
      <c r="H171" s="248">
        <v>193.40100000000001</v>
      </c>
      <c r="I171" s="249"/>
      <c r="J171" s="245"/>
      <c r="K171" s="245"/>
      <c r="L171" s="250"/>
      <c r="M171" s="251"/>
      <c r="N171" s="252"/>
      <c r="O171" s="252"/>
      <c r="P171" s="252"/>
      <c r="Q171" s="252"/>
      <c r="R171" s="252"/>
      <c r="S171" s="252"/>
      <c r="T171" s="253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4" t="s">
        <v>168</v>
      </c>
      <c r="AU171" s="254" t="s">
        <v>86</v>
      </c>
      <c r="AV171" s="14" t="s">
        <v>164</v>
      </c>
      <c r="AW171" s="14" t="s">
        <v>36</v>
      </c>
      <c r="AX171" s="14" t="s">
        <v>84</v>
      </c>
      <c r="AY171" s="254" t="s">
        <v>156</v>
      </c>
    </row>
    <row r="172" s="2" customFormat="1" ht="24.15" customHeight="1">
      <c r="A172" s="40"/>
      <c r="B172" s="41"/>
      <c r="C172" s="214" t="s">
        <v>267</v>
      </c>
      <c r="D172" s="214" t="s">
        <v>159</v>
      </c>
      <c r="E172" s="215" t="s">
        <v>268</v>
      </c>
      <c r="F172" s="216" t="s">
        <v>269</v>
      </c>
      <c r="G172" s="217" t="s">
        <v>197</v>
      </c>
      <c r="H172" s="218">
        <v>474.31299999999999</v>
      </c>
      <c r="I172" s="219"/>
      <c r="J172" s="220">
        <f>ROUND(I172*H172,2)</f>
        <v>0</v>
      </c>
      <c r="K172" s="216" t="s">
        <v>163</v>
      </c>
      <c r="L172" s="46"/>
      <c r="M172" s="221" t="s">
        <v>21</v>
      </c>
      <c r="N172" s="222" t="s">
        <v>47</v>
      </c>
      <c r="O172" s="86"/>
      <c r="P172" s="223">
        <f>O172*H172</f>
        <v>0</v>
      </c>
      <c r="Q172" s="223">
        <v>0.029499999999999998</v>
      </c>
      <c r="R172" s="223">
        <f>Q172*H172</f>
        <v>13.992233499999999</v>
      </c>
      <c r="S172" s="223">
        <v>0</v>
      </c>
      <c r="T172" s="224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25" t="s">
        <v>164</v>
      </c>
      <c r="AT172" s="225" t="s">
        <v>159</v>
      </c>
      <c r="AU172" s="225" t="s">
        <v>86</v>
      </c>
      <c r="AY172" s="19" t="s">
        <v>156</v>
      </c>
      <c r="BE172" s="226">
        <f>IF(N172="základní",J172,0)</f>
        <v>0</v>
      </c>
      <c r="BF172" s="226">
        <f>IF(N172="snížená",J172,0)</f>
        <v>0</v>
      </c>
      <c r="BG172" s="226">
        <f>IF(N172="zákl. přenesená",J172,0)</f>
        <v>0</v>
      </c>
      <c r="BH172" s="226">
        <f>IF(N172="sníž. přenesená",J172,0)</f>
        <v>0</v>
      </c>
      <c r="BI172" s="226">
        <f>IF(N172="nulová",J172,0)</f>
        <v>0</v>
      </c>
      <c r="BJ172" s="19" t="s">
        <v>84</v>
      </c>
      <c r="BK172" s="226">
        <f>ROUND(I172*H172,2)</f>
        <v>0</v>
      </c>
      <c r="BL172" s="19" t="s">
        <v>164</v>
      </c>
      <c r="BM172" s="225" t="s">
        <v>270</v>
      </c>
    </row>
    <row r="173" s="2" customFormat="1">
      <c r="A173" s="40"/>
      <c r="B173" s="41"/>
      <c r="C173" s="42"/>
      <c r="D173" s="227" t="s">
        <v>166</v>
      </c>
      <c r="E173" s="42"/>
      <c r="F173" s="228" t="s">
        <v>271</v>
      </c>
      <c r="G173" s="42"/>
      <c r="H173" s="42"/>
      <c r="I173" s="229"/>
      <c r="J173" s="42"/>
      <c r="K173" s="42"/>
      <c r="L173" s="46"/>
      <c r="M173" s="230"/>
      <c r="N173" s="231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166</v>
      </c>
      <c r="AU173" s="19" t="s">
        <v>86</v>
      </c>
    </row>
    <row r="174" s="13" customFormat="1">
      <c r="A174" s="13"/>
      <c r="B174" s="232"/>
      <c r="C174" s="233"/>
      <c r="D174" s="234" t="s">
        <v>168</v>
      </c>
      <c r="E174" s="235" t="s">
        <v>21</v>
      </c>
      <c r="F174" s="236" t="s">
        <v>272</v>
      </c>
      <c r="G174" s="233"/>
      <c r="H174" s="237">
        <v>52.988999999999997</v>
      </c>
      <c r="I174" s="238"/>
      <c r="J174" s="233"/>
      <c r="K174" s="233"/>
      <c r="L174" s="239"/>
      <c r="M174" s="240"/>
      <c r="N174" s="241"/>
      <c r="O174" s="241"/>
      <c r="P174" s="241"/>
      <c r="Q174" s="241"/>
      <c r="R174" s="241"/>
      <c r="S174" s="241"/>
      <c r="T174" s="24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3" t="s">
        <v>168</v>
      </c>
      <c r="AU174" s="243" t="s">
        <v>86</v>
      </c>
      <c r="AV174" s="13" t="s">
        <v>86</v>
      </c>
      <c r="AW174" s="13" t="s">
        <v>36</v>
      </c>
      <c r="AX174" s="13" t="s">
        <v>76</v>
      </c>
      <c r="AY174" s="243" t="s">
        <v>156</v>
      </c>
    </row>
    <row r="175" s="13" customFormat="1">
      <c r="A175" s="13"/>
      <c r="B175" s="232"/>
      <c r="C175" s="233"/>
      <c r="D175" s="234" t="s">
        <v>168</v>
      </c>
      <c r="E175" s="235" t="s">
        <v>21</v>
      </c>
      <c r="F175" s="236" t="s">
        <v>273</v>
      </c>
      <c r="G175" s="233"/>
      <c r="H175" s="237">
        <v>3.5049999999999999</v>
      </c>
      <c r="I175" s="238"/>
      <c r="J175" s="233"/>
      <c r="K175" s="233"/>
      <c r="L175" s="239"/>
      <c r="M175" s="240"/>
      <c r="N175" s="241"/>
      <c r="O175" s="241"/>
      <c r="P175" s="241"/>
      <c r="Q175" s="241"/>
      <c r="R175" s="241"/>
      <c r="S175" s="241"/>
      <c r="T175" s="24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3" t="s">
        <v>168</v>
      </c>
      <c r="AU175" s="243" t="s">
        <v>86</v>
      </c>
      <c r="AV175" s="13" t="s">
        <v>86</v>
      </c>
      <c r="AW175" s="13" t="s">
        <v>36</v>
      </c>
      <c r="AX175" s="13" t="s">
        <v>76</v>
      </c>
      <c r="AY175" s="243" t="s">
        <v>156</v>
      </c>
    </row>
    <row r="176" s="13" customFormat="1">
      <c r="A176" s="13"/>
      <c r="B176" s="232"/>
      <c r="C176" s="233"/>
      <c r="D176" s="234" t="s">
        <v>168</v>
      </c>
      <c r="E176" s="235" t="s">
        <v>21</v>
      </c>
      <c r="F176" s="236" t="s">
        <v>274</v>
      </c>
      <c r="G176" s="233"/>
      <c r="H176" s="237">
        <v>3.4300000000000002</v>
      </c>
      <c r="I176" s="238"/>
      <c r="J176" s="233"/>
      <c r="K176" s="233"/>
      <c r="L176" s="239"/>
      <c r="M176" s="240"/>
      <c r="N176" s="241"/>
      <c r="O176" s="241"/>
      <c r="P176" s="241"/>
      <c r="Q176" s="241"/>
      <c r="R176" s="241"/>
      <c r="S176" s="241"/>
      <c r="T176" s="24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3" t="s">
        <v>168</v>
      </c>
      <c r="AU176" s="243" t="s">
        <v>86</v>
      </c>
      <c r="AV176" s="13" t="s">
        <v>86</v>
      </c>
      <c r="AW176" s="13" t="s">
        <v>36</v>
      </c>
      <c r="AX176" s="13" t="s">
        <v>76</v>
      </c>
      <c r="AY176" s="243" t="s">
        <v>156</v>
      </c>
    </row>
    <row r="177" s="13" customFormat="1">
      <c r="A177" s="13"/>
      <c r="B177" s="232"/>
      <c r="C177" s="233"/>
      <c r="D177" s="234" t="s">
        <v>168</v>
      </c>
      <c r="E177" s="235" t="s">
        <v>21</v>
      </c>
      <c r="F177" s="236" t="s">
        <v>275</v>
      </c>
      <c r="G177" s="233"/>
      <c r="H177" s="237">
        <v>3.4399999999999999</v>
      </c>
      <c r="I177" s="238"/>
      <c r="J177" s="233"/>
      <c r="K177" s="233"/>
      <c r="L177" s="239"/>
      <c r="M177" s="240"/>
      <c r="N177" s="241"/>
      <c r="O177" s="241"/>
      <c r="P177" s="241"/>
      <c r="Q177" s="241"/>
      <c r="R177" s="241"/>
      <c r="S177" s="241"/>
      <c r="T177" s="24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3" t="s">
        <v>168</v>
      </c>
      <c r="AU177" s="243" t="s">
        <v>86</v>
      </c>
      <c r="AV177" s="13" t="s">
        <v>86</v>
      </c>
      <c r="AW177" s="13" t="s">
        <v>36</v>
      </c>
      <c r="AX177" s="13" t="s">
        <v>76</v>
      </c>
      <c r="AY177" s="243" t="s">
        <v>156</v>
      </c>
    </row>
    <row r="178" s="13" customFormat="1">
      <c r="A178" s="13"/>
      <c r="B178" s="232"/>
      <c r="C178" s="233"/>
      <c r="D178" s="234" t="s">
        <v>168</v>
      </c>
      <c r="E178" s="235" t="s">
        <v>21</v>
      </c>
      <c r="F178" s="236" t="s">
        <v>276</v>
      </c>
      <c r="G178" s="233"/>
      <c r="H178" s="237">
        <v>3.4649999999999999</v>
      </c>
      <c r="I178" s="238"/>
      <c r="J178" s="233"/>
      <c r="K178" s="233"/>
      <c r="L178" s="239"/>
      <c r="M178" s="240"/>
      <c r="N178" s="241"/>
      <c r="O178" s="241"/>
      <c r="P178" s="241"/>
      <c r="Q178" s="241"/>
      <c r="R178" s="241"/>
      <c r="S178" s="241"/>
      <c r="T178" s="242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3" t="s">
        <v>168</v>
      </c>
      <c r="AU178" s="243" t="s">
        <v>86</v>
      </c>
      <c r="AV178" s="13" t="s">
        <v>86</v>
      </c>
      <c r="AW178" s="13" t="s">
        <v>36</v>
      </c>
      <c r="AX178" s="13" t="s">
        <v>76</v>
      </c>
      <c r="AY178" s="243" t="s">
        <v>156</v>
      </c>
    </row>
    <row r="179" s="13" customFormat="1">
      <c r="A179" s="13"/>
      <c r="B179" s="232"/>
      <c r="C179" s="233"/>
      <c r="D179" s="234" t="s">
        <v>168</v>
      </c>
      <c r="E179" s="235" t="s">
        <v>21</v>
      </c>
      <c r="F179" s="236" t="s">
        <v>277</v>
      </c>
      <c r="G179" s="233"/>
      <c r="H179" s="237">
        <v>78.072000000000003</v>
      </c>
      <c r="I179" s="238"/>
      <c r="J179" s="233"/>
      <c r="K179" s="233"/>
      <c r="L179" s="239"/>
      <c r="M179" s="240"/>
      <c r="N179" s="241"/>
      <c r="O179" s="241"/>
      <c r="P179" s="241"/>
      <c r="Q179" s="241"/>
      <c r="R179" s="241"/>
      <c r="S179" s="241"/>
      <c r="T179" s="24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3" t="s">
        <v>168</v>
      </c>
      <c r="AU179" s="243" t="s">
        <v>86</v>
      </c>
      <c r="AV179" s="13" t="s">
        <v>86</v>
      </c>
      <c r="AW179" s="13" t="s">
        <v>36</v>
      </c>
      <c r="AX179" s="13" t="s">
        <v>76</v>
      </c>
      <c r="AY179" s="243" t="s">
        <v>156</v>
      </c>
    </row>
    <row r="180" s="13" customFormat="1">
      <c r="A180" s="13"/>
      <c r="B180" s="232"/>
      <c r="C180" s="233"/>
      <c r="D180" s="234" t="s">
        <v>168</v>
      </c>
      <c r="E180" s="235" t="s">
        <v>21</v>
      </c>
      <c r="F180" s="236" t="s">
        <v>278</v>
      </c>
      <c r="G180" s="233"/>
      <c r="H180" s="237">
        <v>24.332000000000001</v>
      </c>
      <c r="I180" s="238"/>
      <c r="J180" s="233"/>
      <c r="K180" s="233"/>
      <c r="L180" s="239"/>
      <c r="M180" s="240"/>
      <c r="N180" s="241"/>
      <c r="O180" s="241"/>
      <c r="P180" s="241"/>
      <c r="Q180" s="241"/>
      <c r="R180" s="241"/>
      <c r="S180" s="241"/>
      <c r="T180" s="242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3" t="s">
        <v>168</v>
      </c>
      <c r="AU180" s="243" t="s">
        <v>86</v>
      </c>
      <c r="AV180" s="13" t="s">
        <v>86</v>
      </c>
      <c r="AW180" s="13" t="s">
        <v>36</v>
      </c>
      <c r="AX180" s="13" t="s">
        <v>76</v>
      </c>
      <c r="AY180" s="243" t="s">
        <v>156</v>
      </c>
    </row>
    <row r="181" s="13" customFormat="1">
      <c r="A181" s="13"/>
      <c r="B181" s="232"/>
      <c r="C181" s="233"/>
      <c r="D181" s="234" t="s">
        <v>168</v>
      </c>
      <c r="E181" s="235" t="s">
        <v>21</v>
      </c>
      <c r="F181" s="236" t="s">
        <v>279</v>
      </c>
      <c r="G181" s="233"/>
      <c r="H181" s="237">
        <v>34.618000000000002</v>
      </c>
      <c r="I181" s="238"/>
      <c r="J181" s="233"/>
      <c r="K181" s="233"/>
      <c r="L181" s="239"/>
      <c r="M181" s="240"/>
      <c r="N181" s="241"/>
      <c r="O181" s="241"/>
      <c r="P181" s="241"/>
      <c r="Q181" s="241"/>
      <c r="R181" s="241"/>
      <c r="S181" s="241"/>
      <c r="T181" s="242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3" t="s">
        <v>168</v>
      </c>
      <c r="AU181" s="243" t="s">
        <v>86</v>
      </c>
      <c r="AV181" s="13" t="s">
        <v>86</v>
      </c>
      <c r="AW181" s="13" t="s">
        <v>36</v>
      </c>
      <c r="AX181" s="13" t="s">
        <v>76</v>
      </c>
      <c r="AY181" s="243" t="s">
        <v>156</v>
      </c>
    </row>
    <row r="182" s="13" customFormat="1">
      <c r="A182" s="13"/>
      <c r="B182" s="232"/>
      <c r="C182" s="233"/>
      <c r="D182" s="234" t="s">
        <v>168</v>
      </c>
      <c r="E182" s="235" t="s">
        <v>21</v>
      </c>
      <c r="F182" s="236" t="s">
        <v>280</v>
      </c>
      <c r="G182" s="233"/>
      <c r="H182" s="237">
        <v>76.677000000000007</v>
      </c>
      <c r="I182" s="238"/>
      <c r="J182" s="233"/>
      <c r="K182" s="233"/>
      <c r="L182" s="239"/>
      <c r="M182" s="240"/>
      <c r="N182" s="241"/>
      <c r="O182" s="241"/>
      <c r="P182" s="241"/>
      <c r="Q182" s="241"/>
      <c r="R182" s="241"/>
      <c r="S182" s="241"/>
      <c r="T182" s="242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3" t="s">
        <v>168</v>
      </c>
      <c r="AU182" s="243" t="s">
        <v>86</v>
      </c>
      <c r="AV182" s="13" t="s">
        <v>86</v>
      </c>
      <c r="AW182" s="13" t="s">
        <v>36</v>
      </c>
      <c r="AX182" s="13" t="s">
        <v>76</v>
      </c>
      <c r="AY182" s="243" t="s">
        <v>156</v>
      </c>
    </row>
    <row r="183" s="13" customFormat="1">
      <c r="A183" s="13"/>
      <c r="B183" s="232"/>
      <c r="C183" s="233"/>
      <c r="D183" s="234" t="s">
        <v>168</v>
      </c>
      <c r="E183" s="235" t="s">
        <v>21</v>
      </c>
      <c r="F183" s="236" t="s">
        <v>281</v>
      </c>
      <c r="G183" s="233"/>
      <c r="H183" s="237">
        <v>35.462000000000003</v>
      </c>
      <c r="I183" s="238"/>
      <c r="J183" s="233"/>
      <c r="K183" s="233"/>
      <c r="L183" s="239"/>
      <c r="M183" s="240"/>
      <c r="N183" s="241"/>
      <c r="O183" s="241"/>
      <c r="P183" s="241"/>
      <c r="Q183" s="241"/>
      <c r="R183" s="241"/>
      <c r="S183" s="241"/>
      <c r="T183" s="242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3" t="s">
        <v>168</v>
      </c>
      <c r="AU183" s="243" t="s">
        <v>86</v>
      </c>
      <c r="AV183" s="13" t="s">
        <v>86</v>
      </c>
      <c r="AW183" s="13" t="s">
        <v>36</v>
      </c>
      <c r="AX183" s="13" t="s">
        <v>76</v>
      </c>
      <c r="AY183" s="243" t="s">
        <v>156</v>
      </c>
    </row>
    <row r="184" s="13" customFormat="1">
      <c r="A184" s="13"/>
      <c r="B184" s="232"/>
      <c r="C184" s="233"/>
      <c r="D184" s="234" t="s">
        <v>168</v>
      </c>
      <c r="E184" s="235" t="s">
        <v>21</v>
      </c>
      <c r="F184" s="236" t="s">
        <v>282</v>
      </c>
      <c r="G184" s="233"/>
      <c r="H184" s="237">
        <v>28.696000000000002</v>
      </c>
      <c r="I184" s="238"/>
      <c r="J184" s="233"/>
      <c r="K184" s="233"/>
      <c r="L184" s="239"/>
      <c r="M184" s="240"/>
      <c r="N184" s="241"/>
      <c r="O184" s="241"/>
      <c r="P184" s="241"/>
      <c r="Q184" s="241"/>
      <c r="R184" s="241"/>
      <c r="S184" s="241"/>
      <c r="T184" s="242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3" t="s">
        <v>168</v>
      </c>
      <c r="AU184" s="243" t="s">
        <v>86</v>
      </c>
      <c r="AV184" s="13" t="s">
        <v>86</v>
      </c>
      <c r="AW184" s="13" t="s">
        <v>36</v>
      </c>
      <c r="AX184" s="13" t="s">
        <v>76</v>
      </c>
      <c r="AY184" s="243" t="s">
        <v>156</v>
      </c>
    </row>
    <row r="185" s="13" customFormat="1">
      <c r="A185" s="13"/>
      <c r="B185" s="232"/>
      <c r="C185" s="233"/>
      <c r="D185" s="234" t="s">
        <v>168</v>
      </c>
      <c r="E185" s="235" t="s">
        <v>21</v>
      </c>
      <c r="F185" s="236" t="s">
        <v>283</v>
      </c>
      <c r="G185" s="233"/>
      <c r="H185" s="237">
        <v>50.421999999999997</v>
      </c>
      <c r="I185" s="238"/>
      <c r="J185" s="233"/>
      <c r="K185" s="233"/>
      <c r="L185" s="239"/>
      <c r="M185" s="240"/>
      <c r="N185" s="241"/>
      <c r="O185" s="241"/>
      <c r="P185" s="241"/>
      <c r="Q185" s="241"/>
      <c r="R185" s="241"/>
      <c r="S185" s="241"/>
      <c r="T185" s="242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3" t="s">
        <v>168</v>
      </c>
      <c r="AU185" s="243" t="s">
        <v>86</v>
      </c>
      <c r="AV185" s="13" t="s">
        <v>86</v>
      </c>
      <c r="AW185" s="13" t="s">
        <v>36</v>
      </c>
      <c r="AX185" s="13" t="s">
        <v>76</v>
      </c>
      <c r="AY185" s="243" t="s">
        <v>156</v>
      </c>
    </row>
    <row r="186" s="13" customFormat="1">
      <c r="A186" s="13"/>
      <c r="B186" s="232"/>
      <c r="C186" s="233"/>
      <c r="D186" s="234" t="s">
        <v>168</v>
      </c>
      <c r="E186" s="235" t="s">
        <v>21</v>
      </c>
      <c r="F186" s="236" t="s">
        <v>284</v>
      </c>
      <c r="G186" s="233"/>
      <c r="H186" s="237">
        <v>35.960000000000001</v>
      </c>
      <c r="I186" s="238"/>
      <c r="J186" s="233"/>
      <c r="K186" s="233"/>
      <c r="L186" s="239"/>
      <c r="M186" s="240"/>
      <c r="N186" s="241"/>
      <c r="O186" s="241"/>
      <c r="P186" s="241"/>
      <c r="Q186" s="241"/>
      <c r="R186" s="241"/>
      <c r="S186" s="241"/>
      <c r="T186" s="242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3" t="s">
        <v>168</v>
      </c>
      <c r="AU186" s="243" t="s">
        <v>86</v>
      </c>
      <c r="AV186" s="13" t="s">
        <v>86</v>
      </c>
      <c r="AW186" s="13" t="s">
        <v>36</v>
      </c>
      <c r="AX186" s="13" t="s">
        <v>76</v>
      </c>
      <c r="AY186" s="243" t="s">
        <v>156</v>
      </c>
    </row>
    <row r="187" s="13" customFormat="1">
      <c r="A187" s="13"/>
      <c r="B187" s="232"/>
      <c r="C187" s="233"/>
      <c r="D187" s="234" t="s">
        <v>168</v>
      </c>
      <c r="E187" s="235" t="s">
        <v>21</v>
      </c>
      <c r="F187" s="236" t="s">
        <v>285</v>
      </c>
      <c r="G187" s="233"/>
      <c r="H187" s="237">
        <v>20.725000000000001</v>
      </c>
      <c r="I187" s="238"/>
      <c r="J187" s="233"/>
      <c r="K187" s="233"/>
      <c r="L187" s="239"/>
      <c r="M187" s="240"/>
      <c r="N187" s="241"/>
      <c r="O187" s="241"/>
      <c r="P187" s="241"/>
      <c r="Q187" s="241"/>
      <c r="R187" s="241"/>
      <c r="S187" s="241"/>
      <c r="T187" s="24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3" t="s">
        <v>168</v>
      </c>
      <c r="AU187" s="243" t="s">
        <v>86</v>
      </c>
      <c r="AV187" s="13" t="s">
        <v>86</v>
      </c>
      <c r="AW187" s="13" t="s">
        <v>36</v>
      </c>
      <c r="AX187" s="13" t="s">
        <v>76</v>
      </c>
      <c r="AY187" s="243" t="s">
        <v>156</v>
      </c>
    </row>
    <row r="188" s="13" customFormat="1">
      <c r="A188" s="13"/>
      <c r="B188" s="232"/>
      <c r="C188" s="233"/>
      <c r="D188" s="234" t="s">
        <v>168</v>
      </c>
      <c r="E188" s="235" t="s">
        <v>21</v>
      </c>
      <c r="F188" s="236" t="s">
        <v>286</v>
      </c>
      <c r="G188" s="233"/>
      <c r="H188" s="237">
        <v>22.52</v>
      </c>
      <c r="I188" s="238"/>
      <c r="J188" s="233"/>
      <c r="K188" s="233"/>
      <c r="L188" s="239"/>
      <c r="M188" s="240"/>
      <c r="N188" s="241"/>
      <c r="O188" s="241"/>
      <c r="P188" s="241"/>
      <c r="Q188" s="241"/>
      <c r="R188" s="241"/>
      <c r="S188" s="241"/>
      <c r="T188" s="242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3" t="s">
        <v>168</v>
      </c>
      <c r="AU188" s="243" t="s">
        <v>86</v>
      </c>
      <c r="AV188" s="13" t="s">
        <v>86</v>
      </c>
      <c r="AW188" s="13" t="s">
        <v>36</v>
      </c>
      <c r="AX188" s="13" t="s">
        <v>76</v>
      </c>
      <c r="AY188" s="243" t="s">
        <v>156</v>
      </c>
    </row>
    <row r="189" s="14" customFormat="1">
      <c r="A189" s="14"/>
      <c r="B189" s="244"/>
      <c r="C189" s="245"/>
      <c r="D189" s="234" t="s">
        <v>168</v>
      </c>
      <c r="E189" s="246" t="s">
        <v>21</v>
      </c>
      <c r="F189" s="247" t="s">
        <v>193</v>
      </c>
      <c r="G189" s="245"/>
      <c r="H189" s="248">
        <v>474.31300000000005</v>
      </c>
      <c r="I189" s="249"/>
      <c r="J189" s="245"/>
      <c r="K189" s="245"/>
      <c r="L189" s="250"/>
      <c r="M189" s="251"/>
      <c r="N189" s="252"/>
      <c r="O189" s="252"/>
      <c r="P189" s="252"/>
      <c r="Q189" s="252"/>
      <c r="R189" s="252"/>
      <c r="S189" s="252"/>
      <c r="T189" s="253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4" t="s">
        <v>168</v>
      </c>
      <c r="AU189" s="254" t="s">
        <v>86</v>
      </c>
      <c r="AV189" s="14" t="s">
        <v>164</v>
      </c>
      <c r="AW189" s="14" t="s">
        <v>36</v>
      </c>
      <c r="AX189" s="14" t="s">
        <v>84</v>
      </c>
      <c r="AY189" s="254" t="s">
        <v>156</v>
      </c>
    </row>
    <row r="190" s="2" customFormat="1" ht="16.5" customHeight="1">
      <c r="A190" s="40"/>
      <c r="B190" s="41"/>
      <c r="C190" s="214" t="s">
        <v>287</v>
      </c>
      <c r="D190" s="214" t="s">
        <v>159</v>
      </c>
      <c r="E190" s="215" t="s">
        <v>288</v>
      </c>
      <c r="F190" s="216" t="s">
        <v>289</v>
      </c>
      <c r="G190" s="217" t="s">
        <v>197</v>
      </c>
      <c r="H190" s="218">
        <v>135.20699999999999</v>
      </c>
      <c r="I190" s="219"/>
      <c r="J190" s="220">
        <f>ROUND(I190*H190,2)</f>
        <v>0</v>
      </c>
      <c r="K190" s="216" t="s">
        <v>21</v>
      </c>
      <c r="L190" s="46"/>
      <c r="M190" s="221" t="s">
        <v>21</v>
      </c>
      <c r="N190" s="222" t="s">
        <v>47</v>
      </c>
      <c r="O190" s="86"/>
      <c r="P190" s="223">
        <f>O190*H190</f>
        <v>0</v>
      </c>
      <c r="Q190" s="223">
        <v>0.0251265</v>
      </c>
      <c r="R190" s="223">
        <f>Q190*H190</f>
        <v>3.3972786854999999</v>
      </c>
      <c r="S190" s="223">
        <v>0</v>
      </c>
      <c r="T190" s="224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25" t="s">
        <v>164</v>
      </c>
      <c r="AT190" s="225" t="s">
        <v>159</v>
      </c>
      <c r="AU190" s="225" t="s">
        <v>86</v>
      </c>
      <c r="AY190" s="19" t="s">
        <v>156</v>
      </c>
      <c r="BE190" s="226">
        <f>IF(N190="základní",J190,0)</f>
        <v>0</v>
      </c>
      <c r="BF190" s="226">
        <f>IF(N190="snížená",J190,0)</f>
        <v>0</v>
      </c>
      <c r="BG190" s="226">
        <f>IF(N190="zákl. přenesená",J190,0)</f>
        <v>0</v>
      </c>
      <c r="BH190" s="226">
        <f>IF(N190="sníž. přenesená",J190,0)</f>
        <v>0</v>
      </c>
      <c r="BI190" s="226">
        <f>IF(N190="nulová",J190,0)</f>
        <v>0</v>
      </c>
      <c r="BJ190" s="19" t="s">
        <v>84</v>
      </c>
      <c r="BK190" s="226">
        <f>ROUND(I190*H190,2)</f>
        <v>0</v>
      </c>
      <c r="BL190" s="19" t="s">
        <v>164</v>
      </c>
      <c r="BM190" s="225" t="s">
        <v>290</v>
      </c>
    </row>
    <row r="191" s="13" customFormat="1">
      <c r="A191" s="13"/>
      <c r="B191" s="232"/>
      <c r="C191" s="233"/>
      <c r="D191" s="234" t="s">
        <v>168</v>
      </c>
      <c r="E191" s="235" t="s">
        <v>21</v>
      </c>
      <c r="F191" s="236" t="s">
        <v>291</v>
      </c>
      <c r="G191" s="233"/>
      <c r="H191" s="237">
        <v>135.20699999999999</v>
      </c>
      <c r="I191" s="238"/>
      <c r="J191" s="233"/>
      <c r="K191" s="233"/>
      <c r="L191" s="239"/>
      <c r="M191" s="240"/>
      <c r="N191" s="241"/>
      <c r="O191" s="241"/>
      <c r="P191" s="241"/>
      <c r="Q191" s="241"/>
      <c r="R191" s="241"/>
      <c r="S191" s="241"/>
      <c r="T191" s="242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3" t="s">
        <v>168</v>
      </c>
      <c r="AU191" s="243" t="s">
        <v>86</v>
      </c>
      <c r="AV191" s="13" t="s">
        <v>86</v>
      </c>
      <c r="AW191" s="13" t="s">
        <v>36</v>
      </c>
      <c r="AX191" s="13" t="s">
        <v>84</v>
      </c>
      <c r="AY191" s="243" t="s">
        <v>156</v>
      </c>
    </row>
    <row r="192" s="2" customFormat="1" ht="24.15" customHeight="1">
      <c r="A192" s="40"/>
      <c r="B192" s="41"/>
      <c r="C192" s="214" t="s">
        <v>292</v>
      </c>
      <c r="D192" s="214" t="s">
        <v>159</v>
      </c>
      <c r="E192" s="215" t="s">
        <v>293</v>
      </c>
      <c r="F192" s="216" t="s">
        <v>294</v>
      </c>
      <c r="G192" s="217" t="s">
        <v>197</v>
      </c>
      <c r="H192" s="218">
        <v>5.4000000000000004</v>
      </c>
      <c r="I192" s="219"/>
      <c r="J192" s="220">
        <f>ROUND(I192*H192,2)</f>
        <v>0</v>
      </c>
      <c r="K192" s="216" t="s">
        <v>21</v>
      </c>
      <c r="L192" s="46"/>
      <c r="M192" s="221" t="s">
        <v>21</v>
      </c>
      <c r="N192" s="222" t="s">
        <v>47</v>
      </c>
      <c r="O192" s="86"/>
      <c r="P192" s="223">
        <f>O192*H192</f>
        <v>0</v>
      </c>
      <c r="Q192" s="223">
        <v>0.0044099999999999999</v>
      </c>
      <c r="R192" s="223">
        <f>Q192*H192</f>
        <v>0.023814000000000002</v>
      </c>
      <c r="S192" s="223">
        <v>0</v>
      </c>
      <c r="T192" s="224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25" t="s">
        <v>164</v>
      </c>
      <c r="AT192" s="225" t="s">
        <v>159</v>
      </c>
      <c r="AU192" s="225" t="s">
        <v>86</v>
      </c>
      <c r="AY192" s="19" t="s">
        <v>156</v>
      </c>
      <c r="BE192" s="226">
        <f>IF(N192="základní",J192,0)</f>
        <v>0</v>
      </c>
      <c r="BF192" s="226">
        <f>IF(N192="snížená",J192,0)</f>
        <v>0</v>
      </c>
      <c r="BG192" s="226">
        <f>IF(N192="zákl. přenesená",J192,0)</f>
        <v>0</v>
      </c>
      <c r="BH192" s="226">
        <f>IF(N192="sníž. přenesená",J192,0)</f>
        <v>0</v>
      </c>
      <c r="BI192" s="226">
        <f>IF(N192="nulová",J192,0)</f>
        <v>0</v>
      </c>
      <c r="BJ192" s="19" t="s">
        <v>84</v>
      </c>
      <c r="BK192" s="226">
        <f>ROUND(I192*H192,2)</f>
        <v>0</v>
      </c>
      <c r="BL192" s="19" t="s">
        <v>164</v>
      </c>
      <c r="BM192" s="225" t="s">
        <v>295</v>
      </c>
    </row>
    <row r="193" s="13" customFormat="1">
      <c r="A193" s="13"/>
      <c r="B193" s="232"/>
      <c r="C193" s="233"/>
      <c r="D193" s="234" t="s">
        <v>168</v>
      </c>
      <c r="E193" s="235" t="s">
        <v>21</v>
      </c>
      <c r="F193" s="236" t="s">
        <v>296</v>
      </c>
      <c r="G193" s="233"/>
      <c r="H193" s="237">
        <v>0.90000000000000002</v>
      </c>
      <c r="I193" s="238"/>
      <c r="J193" s="233"/>
      <c r="K193" s="233"/>
      <c r="L193" s="239"/>
      <c r="M193" s="240"/>
      <c r="N193" s="241"/>
      <c r="O193" s="241"/>
      <c r="P193" s="241"/>
      <c r="Q193" s="241"/>
      <c r="R193" s="241"/>
      <c r="S193" s="241"/>
      <c r="T193" s="242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3" t="s">
        <v>168</v>
      </c>
      <c r="AU193" s="243" t="s">
        <v>86</v>
      </c>
      <c r="AV193" s="13" t="s">
        <v>86</v>
      </c>
      <c r="AW193" s="13" t="s">
        <v>36</v>
      </c>
      <c r="AX193" s="13" t="s">
        <v>76</v>
      </c>
      <c r="AY193" s="243" t="s">
        <v>156</v>
      </c>
    </row>
    <row r="194" s="13" customFormat="1">
      <c r="A194" s="13"/>
      <c r="B194" s="232"/>
      <c r="C194" s="233"/>
      <c r="D194" s="234" t="s">
        <v>168</v>
      </c>
      <c r="E194" s="235" t="s">
        <v>21</v>
      </c>
      <c r="F194" s="236" t="s">
        <v>297</v>
      </c>
      <c r="G194" s="233"/>
      <c r="H194" s="237">
        <v>2.7000000000000002</v>
      </c>
      <c r="I194" s="238"/>
      <c r="J194" s="233"/>
      <c r="K194" s="233"/>
      <c r="L194" s="239"/>
      <c r="M194" s="240"/>
      <c r="N194" s="241"/>
      <c r="O194" s="241"/>
      <c r="P194" s="241"/>
      <c r="Q194" s="241"/>
      <c r="R194" s="241"/>
      <c r="S194" s="241"/>
      <c r="T194" s="242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3" t="s">
        <v>168</v>
      </c>
      <c r="AU194" s="243" t="s">
        <v>86</v>
      </c>
      <c r="AV194" s="13" t="s">
        <v>86</v>
      </c>
      <c r="AW194" s="13" t="s">
        <v>36</v>
      </c>
      <c r="AX194" s="13" t="s">
        <v>76</v>
      </c>
      <c r="AY194" s="243" t="s">
        <v>156</v>
      </c>
    </row>
    <row r="195" s="13" customFormat="1">
      <c r="A195" s="13"/>
      <c r="B195" s="232"/>
      <c r="C195" s="233"/>
      <c r="D195" s="234" t="s">
        <v>168</v>
      </c>
      <c r="E195" s="235" t="s">
        <v>21</v>
      </c>
      <c r="F195" s="236" t="s">
        <v>298</v>
      </c>
      <c r="G195" s="233"/>
      <c r="H195" s="237">
        <v>1.8</v>
      </c>
      <c r="I195" s="238"/>
      <c r="J195" s="233"/>
      <c r="K195" s="233"/>
      <c r="L195" s="239"/>
      <c r="M195" s="240"/>
      <c r="N195" s="241"/>
      <c r="O195" s="241"/>
      <c r="P195" s="241"/>
      <c r="Q195" s="241"/>
      <c r="R195" s="241"/>
      <c r="S195" s="241"/>
      <c r="T195" s="242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3" t="s">
        <v>168</v>
      </c>
      <c r="AU195" s="243" t="s">
        <v>86</v>
      </c>
      <c r="AV195" s="13" t="s">
        <v>86</v>
      </c>
      <c r="AW195" s="13" t="s">
        <v>36</v>
      </c>
      <c r="AX195" s="13" t="s">
        <v>76</v>
      </c>
      <c r="AY195" s="243" t="s">
        <v>156</v>
      </c>
    </row>
    <row r="196" s="14" customFormat="1">
      <c r="A196" s="14"/>
      <c r="B196" s="244"/>
      <c r="C196" s="245"/>
      <c r="D196" s="234" t="s">
        <v>168</v>
      </c>
      <c r="E196" s="246" t="s">
        <v>21</v>
      </c>
      <c r="F196" s="247" t="s">
        <v>193</v>
      </c>
      <c r="G196" s="245"/>
      <c r="H196" s="248">
        <v>5.4000000000000004</v>
      </c>
      <c r="I196" s="249"/>
      <c r="J196" s="245"/>
      <c r="K196" s="245"/>
      <c r="L196" s="250"/>
      <c r="M196" s="251"/>
      <c r="N196" s="252"/>
      <c r="O196" s="252"/>
      <c r="P196" s="252"/>
      <c r="Q196" s="252"/>
      <c r="R196" s="252"/>
      <c r="S196" s="252"/>
      <c r="T196" s="253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4" t="s">
        <v>168</v>
      </c>
      <c r="AU196" s="254" t="s">
        <v>86</v>
      </c>
      <c r="AV196" s="14" t="s">
        <v>164</v>
      </c>
      <c r="AW196" s="14" t="s">
        <v>36</v>
      </c>
      <c r="AX196" s="14" t="s">
        <v>84</v>
      </c>
      <c r="AY196" s="254" t="s">
        <v>156</v>
      </c>
    </row>
    <row r="197" s="2" customFormat="1" ht="21.75" customHeight="1">
      <c r="A197" s="40"/>
      <c r="B197" s="41"/>
      <c r="C197" s="214" t="s">
        <v>299</v>
      </c>
      <c r="D197" s="214" t="s">
        <v>159</v>
      </c>
      <c r="E197" s="215" t="s">
        <v>300</v>
      </c>
      <c r="F197" s="216" t="s">
        <v>301</v>
      </c>
      <c r="G197" s="217" t="s">
        <v>197</v>
      </c>
      <c r="H197" s="218">
        <v>40.990000000000002</v>
      </c>
      <c r="I197" s="219"/>
      <c r="J197" s="220">
        <f>ROUND(I197*H197,2)</f>
        <v>0</v>
      </c>
      <c r="K197" s="216" t="s">
        <v>163</v>
      </c>
      <c r="L197" s="46"/>
      <c r="M197" s="221" t="s">
        <v>21</v>
      </c>
      <c r="N197" s="222" t="s">
        <v>47</v>
      </c>
      <c r="O197" s="86"/>
      <c r="P197" s="223">
        <f>O197*H197</f>
        <v>0</v>
      </c>
      <c r="Q197" s="223">
        <v>0.00055000000000000003</v>
      </c>
      <c r="R197" s="223">
        <f>Q197*H197</f>
        <v>0.022544500000000002</v>
      </c>
      <c r="S197" s="223">
        <v>0.00059999999999999995</v>
      </c>
      <c r="T197" s="224">
        <f>S197*H197</f>
        <v>0.024593999999999998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25" t="s">
        <v>164</v>
      </c>
      <c r="AT197" s="225" t="s">
        <v>159</v>
      </c>
      <c r="AU197" s="225" t="s">
        <v>86</v>
      </c>
      <c r="AY197" s="19" t="s">
        <v>156</v>
      </c>
      <c r="BE197" s="226">
        <f>IF(N197="základní",J197,0)</f>
        <v>0</v>
      </c>
      <c r="BF197" s="226">
        <f>IF(N197="snížená",J197,0)</f>
        <v>0</v>
      </c>
      <c r="BG197" s="226">
        <f>IF(N197="zákl. přenesená",J197,0)</f>
        <v>0</v>
      </c>
      <c r="BH197" s="226">
        <f>IF(N197="sníž. přenesená",J197,0)</f>
        <v>0</v>
      </c>
      <c r="BI197" s="226">
        <f>IF(N197="nulová",J197,0)</f>
        <v>0</v>
      </c>
      <c r="BJ197" s="19" t="s">
        <v>84</v>
      </c>
      <c r="BK197" s="226">
        <f>ROUND(I197*H197,2)</f>
        <v>0</v>
      </c>
      <c r="BL197" s="19" t="s">
        <v>164</v>
      </c>
      <c r="BM197" s="225" t="s">
        <v>302</v>
      </c>
    </row>
    <row r="198" s="2" customFormat="1">
      <c r="A198" s="40"/>
      <c r="B198" s="41"/>
      <c r="C198" s="42"/>
      <c r="D198" s="227" t="s">
        <v>166</v>
      </c>
      <c r="E198" s="42"/>
      <c r="F198" s="228" t="s">
        <v>303</v>
      </c>
      <c r="G198" s="42"/>
      <c r="H198" s="42"/>
      <c r="I198" s="229"/>
      <c r="J198" s="42"/>
      <c r="K198" s="42"/>
      <c r="L198" s="46"/>
      <c r="M198" s="230"/>
      <c r="N198" s="231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166</v>
      </c>
      <c r="AU198" s="19" t="s">
        <v>86</v>
      </c>
    </row>
    <row r="199" s="13" customFormat="1">
      <c r="A199" s="13"/>
      <c r="B199" s="232"/>
      <c r="C199" s="233"/>
      <c r="D199" s="234" t="s">
        <v>168</v>
      </c>
      <c r="E199" s="235" t="s">
        <v>21</v>
      </c>
      <c r="F199" s="236" t="s">
        <v>304</v>
      </c>
      <c r="G199" s="233"/>
      <c r="H199" s="237">
        <v>40.990000000000002</v>
      </c>
      <c r="I199" s="238"/>
      <c r="J199" s="233"/>
      <c r="K199" s="233"/>
      <c r="L199" s="239"/>
      <c r="M199" s="240"/>
      <c r="N199" s="241"/>
      <c r="O199" s="241"/>
      <c r="P199" s="241"/>
      <c r="Q199" s="241"/>
      <c r="R199" s="241"/>
      <c r="S199" s="241"/>
      <c r="T199" s="242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3" t="s">
        <v>168</v>
      </c>
      <c r="AU199" s="243" t="s">
        <v>86</v>
      </c>
      <c r="AV199" s="13" t="s">
        <v>86</v>
      </c>
      <c r="AW199" s="13" t="s">
        <v>36</v>
      </c>
      <c r="AX199" s="13" t="s">
        <v>84</v>
      </c>
      <c r="AY199" s="243" t="s">
        <v>156</v>
      </c>
    </row>
    <row r="200" s="2" customFormat="1" ht="24.15" customHeight="1">
      <c r="A200" s="40"/>
      <c r="B200" s="41"/>
      <c r="C200" s="214" t="s">
        <v>305</v>
      </c>
      <c r="D200" s="214" t="s">
        <v>159</v>
      </c>
      <c r="E200" s="215" t="s">
        <v>306</v>
      </c>
      <c r="F200" s="216" t="s">
        <v>307</v>
      </c>
      <c r="G200" s="217" t="s">
        <v>162</v>
      </c>
      <c r="H200" s="218">
        <v>2</v>
      </c>
      <c r="I200" s="219"/>
      <c r="J200" s="220">
        <f>ROUND(I200*H200,2)</f>
        <v>0</v>
      </c>
      <c r="K200" s="216" t="s">
        <v>163</v>
      </c>
      <c r="L200" s="46"/>
      <c r="M200" s="221" t="s">
        <v>21</v>
      </c>
      <c r="N200" s="222" t="s">
        <v>47</v>
      </c>
      <c r="O200" s="86"/>
      <c r="P200" s="223">
        <f>O200*H200</f>
        <v>0</v>
      </c>
      <c r="Q200" s="223">
        <v>0.01393</v>
      </c>
      <c r="R200" s="223">
        <f>Q200*H200</f>
        <v>0.027859999999999999</v>
      </c>
      <c r="S200" s="223">
        <v>0</v>
      </c>
      <c r="T200" s="224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25" t="s">
        <v>164</v>
      </c>
      <c r="AT200" s="225" t="s">
        <v>159</v>
      </c>
      <c r="AU200" s="225" t="s">
        <v>86</v>
      </c>
      <c r="AY200" s="19" t="s">
        <v>156</v>
      </c>
      <c r="BE200" s="226">
        <f>IF(N200="základní",J200,0)</f>
        <v>0</v>
      </c>
      <c r="BF200" s="226">
        <f>IF(N200="snížená",J200,0)</f>
        <v>0</v>
      </c>
      <c r="BG200" s="226">
        <f>IF(N200="zákl. přenesená",J200,0)</f>
        <v>0</v>
      </c>
      <c r="BH200" s="226">
        <f>IF(N200="sníž. přenesená",J200,0)</f>
        <v>0</v>
      </c>
      <c r="BI200" s="226">
        <f>IF(N200="nulová",J200,0)</f>
        <v>0</v>
      </c>
      <c r="BJ200" s="19" t="s">
        <v>84</v>
      </c>
      <c r="BK200" s="226">
        <f>ROUND(I200*H200,2)</f>
        <v>0</v>
      </c>
      <c r="BL200" s="19" t="s">
        <v>164</v>
      </c>
      <c r="BM200" s="225" t="s">
        <v>308</v>
      </c>
    </row>
    <row r="201" s="2" customFormat="1">
      <c r="A201" s="40"/>
      <c r="B201" s="41"/>
      <c r="C201" s="42"/>
      <c r="D201" s="227" t="s">
        <v>166</v>
      </c>
      <c r="E201" s="42"/>
      <c r="F201" s="228" t="s">
        <v>309</v>
      </c>
      <c r="G201" s="42"/>
      <c r="H201" s="42"/>
      <c r="I201" s="229"/>
      <c r="J201" s="42"/>
      <c r="K201" s="42"/>
      <c r="L201" s="46"/>
      <c r="M201" s="230"/>
      <c r="N201" s="231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166</v>
      </c>
      <c r="AU201" s="19" t="s">
        <v>86</v>
      </c>
    </row>
    <row r="202" s="13" customFormat="1">
      <c r="A202" s="13"/>
      <c r="B202" s="232"/>
      <c r="C202" s="233"/>
      <c r="D202" s="234" t="s">
        <v>168</v>
      </c>
      <c r="E202" s="235" t="s">
        <v>21</v>
      </c>
      <c r="F202" s="236" t="s">
        <v>310</v>
      </c>
      <c r="G202" s="233"/>
      <c r="H202" s="237">
        <v>2</v>
      </c>
      <c r="I202" s="238"/>
      <c r="J202" s="233"/>
      <c r="K202" s="233"/>
      <c r="L202" s="239"/>
      <c r="M202" s="240"/>
      <c r="N202" s="241"/>
      <c r="O202" s="241"/>
      <c r="P202" s="241"/>
      <c r="Q202" s="241"/>
      <c r="R202" s="241"/>
      <c r="S202" s="241"/>
      <c r="T202" s="242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3" t="s">
        <v>168</v>
      </c>
      <c r="AU202" s="243" t="s">
        <v>86</v>
      </c>
      <c r="AV202" s="13" t="s">
        <v>86</v>
      </c>
      <c r="AW202" s="13" t="s">
        <v>36</v>
      </c>
      <c r="AX202" s="13" t="s">
        <v>84</v>
      </c>
      <c r="AY202" s="243" t="s">
        <v>156</v>
      </c>
    </row>
    <row r="203" s="2" customFormat="1" ht="16.5" customHeight="1">
      <c r="A203" s="40"/>
      <c r="B203" s="41"/>
      <c r="C203" s="214" t="s">
        <v>7</v>
      </c>
      <c r="D203" s="214" t="s">
        <v>159</v>
      </c>
      <c r="E203" s="215" t="s">
        <v>311</v>
      </c>
      <c r="F203" s="216" t="s">
        <v>312</v>
      </c>
      <c r="G203" s="217" t="s">
        <v>197</v>
      </c>
      <c r="H203" s="218">
        <v>10.449999999999999</v>
      </c>
      <c r="I203" s="219"/>
      <c r="J203" s="220">
        <f>ROUND(I203*H203,2)</f>
        <v>0</v>
      </c>
      <c r="K203" s="216" t="s">
        <v>21</v>
      </c>
      <c r="L203" s="46"/>
      <c r="M203" s="221" t="s">
        <v>21</v>
      </c>
      <c r="N203" s="222" t="s">
        <v>47</v>
      </c>
      <c r="O203" s="86"/>
      <c r="P203" s="223">
        <f>O203*H203</f>
        <v>0</v>
      </c>
      <c r="Q203" s="223">
        <v>0.105</v>
      </c>
      <c r="R203" s="223">
        <f>Q203*H203</f>
        <v>1.0972499999999998</v>
      </c>
      <c r="S203" s="223">
        <v>0</v>
      </c>
      <c r="T203" s="224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25" t="s">
        <v>164</v>
      </c>
      <c r="AT203" s="225" t="s">
        <v>159</v>
      </c>
      <c r="AU203" s="225" t="s">
        <v>86</v>
      </c>
      <c r="AY203" s="19" t="s">
        <v>156</v>
      </c>
      <c r="BE203" s="226">
        <f>IF(N203="základní",J203,0)</f>
        <v>0</v>
      </c>
      <c r="BF203" s="226">
        <f>IF(N203="snížená",J203,0)</f>
        <v>0</v>
      </c>
      <c r="BG203" s="226">
        <f>IF(N203="zákl. přenesená",J203,0)</f>
        <v>0</v>
      </c>
      <c r="BH203" s="226">
        <f>IF(N203="sníž. přenesená",J203,0)</f>
        <v>0</v>
      </c>
      <c r="BI203" s="226">
        <f>IF(N203="nulová",J203,0)</f>
        <v>0</v>
      </c>
      <c r="BJ203" s="19" t="s">
        <v>84</v>
      </c>
      <c r="BK203" s="226">
        <f>ROUND(I203*H203,2)</f>
        <v>0</v>
      </c>
      <c r="BL203" s="19" t="s">
        <v>164</v>
      </c>
      <c r="BM203" s="225" t="s">
        <v>313</v>
      </c>
    </row>
    <row r="204" s="13" customFormat="1">
      <c r="A204" s="13"/>
      <c r="B204" s="232"/>
      <c r="C204" s="233"/>
      <c r="D204" s="234" t="s">
        <v>168</v>
      </c>
      <c r="E204" s="235" t="s">
        <v>21</v>
      </c>
      <c r="F204" s="236" t="s">
        <v>231</v>
      </c>
      <c r="G204" s="233"/>
      <c r="H204" s="237">
        <v>10.449999999999999</v>
      </c>
      <c r="I204" s="238"/>
      <c r="J204" s="233"/>
      <c r="K204" s="233"/>
      <c r="L204" s="239"/>
      <c r="M204" s="240"/>
      <c r="N204" s="241"/>
      <c r="O204" s="241"/>
      <c r="P204" s="241"/>
      <c r="Q204" s="241"/>
      <c r="R204" s="241"/>
      <c r="S204" s="241"/>
      <c r="T204" s="242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3" t="s">
        <v>168</v>
      </c>
      <c r="AU204" s="243" t="s">
        <v>86</v>
      </c>
      <c r="AV204" s="13" t="s">
        <v>86</v>
      </c>
      <c r="AW204" s="13" t="s">
        <v>36</v>
      </c>
      <c r="AX204" s="13" t="s">
        <v>84</v>
      </c>
      <c r="AY204" s="243" t="s">
        <v>156</v>
      </c>
    </row>
    <row r="205" s="2" customFormat="1" ht="16.5" customHeight="1">
      <c r="A205" s="40"/>
      <c r="B205" s="41"/>
      <c r="C205" s="214" t="s">
        <v>314</v>
      </c>
      <c r="D205" s="214" t="s">
        <v>159</v>
      </c>
      <c r="E205" s="215" t="s">
        <v>315</v>
      </c>
      <c r="F205" s="216" t="s">
        <v>316</v>
      </c>
      <c r="G205" s="217" t="s">
        <v>197</v>
      </c>
      <c r="H205" s="218">
        <v>10.449999999999999</v>
      </c>
      <c r="I205" s="219"/>
      <c r="J205" s="220">
        <f>ROUND(I205*H205,2)</f>
        <v>0</v>
      </c>
      <c r="K205" s="216" t="s">
        <v>163</v>
      </c>
      <c r="L205" s="46"/>
      <c r="M205" s="221" t="s">
        <v>21</v>
      </c>
      <c r="N205" s="222" t="s">
        <v>47</v>
      </c>
      <c r="O205" s="86"/>
      <c r="P205" s="223">
        <f>O205*H205</f>
        <v>0</v>
      </c>
      <c r="Q205" s="223">
        <v>0</v>
      </c>
      <c r="R205" s="223">
        <f>Q205*H205</f>
        <v>0</v>
      </c>
      <c r="S205" s="223">
        <v>0</v>
      </c>
      <c r="T205" s="224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25" t="s">
        <v>164</v>
      </c>
      <c r="AT205" s="225" t="s">
        <v>159</v>
      </c>
      <c r="AU205" s="225" t="s">
        <v>86</v>
      </c>
      <c r="AY205" s="19" t="s">
        <v>156</v>
      </c>
      <c r="BE205" s="226">
        <f>IF(N205="základní",J205,0)</f>
        <v>0</v>
      </c>
      <c r="BF205" s="226">
        <f>IF(N205="snížená",J205,0)</f>
        <v>0</v>
      </c>
      <c r="BG205" s="226">
        <f>IF(N205="zákl. přenesená",J205,0)</f>
        <v>0</v>
      </c>
      <c r="BH205" s="226">
        <f>IF(N205="sníž. přenesená",J205,0)</f>
        <v>0</v>
      </c>
      <c r="BI205" s="226">
        <f>IF(N205="nulová",J205,0)</f>
        <v>0</v>
      </c>
      <c r="BJ205" s="19" t="s">
        <v>84</v>
      </c>
      <c r="BK205" s="226">
        <f>ROUND(I205*H205,2)</f>
        <v>0</v>
      </c>
      <c r="BL205" s="19" t="s">
        <v>164</v>
      </c>
      <c r="BM205" s="225" t="s">
        <v>317</v>
      </c>
    </row>
    <row r="206" s="2" customFormat="1">
      <c r="A206" s="40"/>
      <c r="B206" s="41"/>
      <c r="C206" s="42"/>
      <c r="D206" s="227" t="s">
        <v>166</v>
      </c>
      <c r="E206" s="42"/>
      <c r="F206" s="228" t="s">
        <v>318</v>
      </c>
      <c r="G206" s="42"/>
      <c r="H206" s="42"/>
      <c r="I206" s="229"/>
      <c r="J206" s="42"/>
      <c r="K206" s="42"/>
      <c r="L206" s="46"/>
      <c r="M206" s="230"/>
      <c r="N206" s="231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166</v>
      </c>
      <c r="AU206" s="19" t="s">
        <v>86</v>
      </c>
    </row>
    <row r="207" s="2" customFormat="1" ht="24.15" customHeight="1">
      <c r="A207" s="40"/>
      <c r="B207" s="41"/>
      <c r="C207" s="214" t="s">
        <v>319</v>
      </c>
      <c r="D207" s="214" t="s">
        <v>159</v>
      </c>
      <c r="E207" s="215" t="s">
        <v>320</v>
      </c>
      <c r="F207" s="216" t="s">
        <v>321</v>
      </c>
      <c r="G207" s="217" t="s">
        <v>162</v>
      </c>
      <c r="H207" s="218">
        <v>7</v>
      </c>
      <c r="I207" s="219"/>
      <c r="J207" s="220">
        <f>ROUND(I207*H207,2)</f>
        <v>0</v>
      </c>
      <c r="K207" s="216" t="s">
        <v>163</v>
      </c>
      <c r="L207" s="46"/>
      <c r="M207" s="221" t="s">
        <v>21</v>
      </c>
      <c r="N207" s="222" t="s">
        <v>47</v>
      </c>
      <c r="O207" s="86"/>
      <c r="P207" s="223">
        <f>O207*H207</f>
        <v>0</v>
      </c>
      <c r="Q207" s="223">
        <v>0.00048000000000000001</v>
      </c>
      <c r="R207" s="223">
        <f>Q207*H207</f>
        <v>0.0033600000000000001</v>
      </c>
      <c r="S207" s="223">
        <v>0</v>
      </c>
      <c r="T207" s="224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25" t="s">
        <v>164</v>
      </c>
      <c r="AT207" s="225" t="s">
        <v>159</v>
      </c>
      <c r="AU207" s="225" t="s">
        <v>86</v>
      </c>
      <c r="AY207" s="19" t="s">
        <v>156</v>
      </c>
      <c r="BE207" s="226">
        <f>IF(N207="základní",J207,0)</f>
        <v>0</v>
      </c>
      <c r="BF207" s="226">
        <f>IF(N207="snížená",J207,0)</f>
        <v>0</v>
      </c>
      <c r="BG207" s="226">
        <f>IF(N207="zákl. přenesená",J207,0)</f>
        <v>0</v>
      </c>
      <c r="BH207" s="226">
        <f>IF(N207="sníž. přenesená",J207,0)</f>
        <v>0</v>
      </c>
      <c r="BI207" s="226">
        <f>IF(N207="nulová",J207,0)</f>
        <v>0</v>
      </c>
      <c r="BJ207" s="19" t="s">
        <v>84</v>
      </c>
      <c r="BK207" s="226">
        <f>ROUND(I207*H207,2)</f>
        <v>0</v>
      </c>
      <c r="BL207" s="19" t="s">
        <v>164</v>
      </c>
      <c r="BM207" s="225" t="s">
        <v>322</v>
      </c>
    </row>
    <row r="208" s="2" customFormat="1">
      <c r="A208" s="40"/>
      <c r="B208" s="41"/>
      <c r="C208" s="42"/>
      <c r="D208" s="227" t="s">
        <v>166</v>
      </c>
      <c r="E208" s="42"/>
      <c r="F208" s="228" t="s">
        <v>323</v>
      </c>
      <c r="G208" s="42"/>
      <c r="H208" s="42"/>
      <c r="I208" s="229"/>
      <c r="J208" s="42"/>
      <c r="K208" s="42"/>
      <c r="L208" s="46"/>
      <c r="M208" s="230"/>
      <c r="N208" s="231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166</v>
      </c>
      <c r="AU208" s="19" t="s">
        <v>86</v>
      </c>
    </row>
    <row r="209" s="13" customFormat="1">
      <c r="A209" s="13"/>
      <c r="B209" s="232"/>
      <c r="C209" s="233"/>
      <c r="D209" s="234" t="s">
        <v>168</v>
      </c>
      <c r="E209" s="235" t="s">
        <v>21</v>
      </c>
      <c r="F209" s="236" t="s">
        <v>324</v>
      </c>
      <c r="G209" s="233"/>
      <c r="H209" s="237">
        <v>2</v>
      </c>
      <c r="I209" s="238"/>
      <c r="J209" s="233"/>
      <c r="K209" s="233"/>
      <c r="L209" s="239"/>
      <c r="M209" s="240"/>
      <c r="N209" s="241"/>
      <c r="O209" s="241"/>
      <c r="P209" s="241"/>
      <c r="Q209" s="241"/>
      <c r="R209" s="241"/>
      <c r="S209" s="241"/>
      <c r="T209" s="242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3" t="s">
        <v>168</v>
      </c>
      <c r="AU209" s="243" t="s">
        <v>86</v>
      </c>
      <c r="AV209" s="13" t="s">
        <v>86</v>
      </c>
      <c r="AW209" s="13" t="s">
        <v>36</v>
      </c>
      <c r="AX209" s="13" t="s">
        <v>76</v>
      </c>
      <c r="AY209" s="243" t="s">
        <v>156</v>
      </c>
    </row>
    <row r="210" s="13" customFormat="1">
      <c r="A210" s="13"/>
      <c r="B210" s="232"/>
      <c r="C210" s="233"/>
      <c r="D210" s="234" t="s">
        <v>168</v>
      </c>
      <c r="E210" s="235" t="s">
        <v>21</v>
      </c>
      <c r="F210" s="236" t="s">
        <v>325</v>
      </c>
      <c r="G210" s="233"/>
      <c r="H210" s="237">
        <v>1</v>
      </c>
      <c r="I210" s="238"/>
      <c r="J210" s="233"/>
      <c r="K210" s="233"/>
      <c r="L210" s="239"/>
      <c r="M210" s="240"/>
      <c r="N210" s="241"/>
      <c r="O210" s="241"/>
      <c r="P210" s="241"/>
      <c r="Q210" s="241"/>
      <c r="R210" s="241"/>
      <c r="S210" s="241"/>
      <c r="T210" s="242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3" t="s">
        <v>168</v>
      </c>
      <c r="AU210" s="243" t="s">
        <v>86</v>
      </c>
      <c r="AV210" s="13" t="s">
        <v>86</v>
      </c>
      <c r="AW210" s="13" t="s">
        <v>36</v>
      </c>
      <c r="AX210" s="13" t="s">
        <v>76</v>
      </c>
      <c r="AY210" s="243" t="s">
        <v>156</v>
      </c>
    </row>
    <row r="211" s="13" customFormat="1">
      <c r="A211" s="13"/>
      <c r="B211" s="232"/>
      <c r="C211" s="233"/>
      <c r="D211" s="234" t="s">
        <v>168</v>
      </c>
      <c r="E211" s="235" t="s">
        <v>21</v>
      </c>
      <c r="F211" s="236" t="s">
        <v>326</v>
      </c>
      <c r="G211" s="233"/>
      <c r="H211" s="237">
        <v>1</v>
      </c>
      <c r="I211" s="238"/>
      <c r="J211" s="233"/>
      <c r="K211" s="233"/>
      <c r="L211" s="239"/>
      <c r="M211" s="240"/>
      <c r="N211" s="241"/>
      <c r="O211" s="241"/>
      <c r="P211" s="241"/>
      <c r="Q211" s="241"/>
      <c r="R211" s="241"/>
      <c r="S211" s="241"/>
      <c r="T211" s="242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3" t="s">
        <v>168</v>
      </c>
      <c r="AU211" s="243" t="s">
        <v>86</v>
      </c>
      <c r="AV211" s="13" t="s">
        <v>86</v>
      </c>
      <c r="AW211" s="13" t="s">
        <v>36</v>
      </c>
      <c r="AX211" s="13" t="s">
        <v>76</v>
      </c>
      <c r="AY211" s="243" t="s">
        <v>156</v>
      </c>
    </row>
    <row r="212" s="13" customFormat="1">
      <c r="A212" s="13"/>
      <c r="B212" s="232"/>
      <c r="C212" s="233"/>
      <c r="D212" s="234" t="s">
        <v>168</v>
      </c>
      <c r="E212" s="235" t="s">
        <v>21</v>
      </c>
      <c r="F212" s="236" t="s">
        <v>327</v>
      </c>
      <c r="G212" s="233"/>
      <c r="H212" s="237">
        <v>3</v>
      </c>
      <c r="I212" s="238"/>
      <c r="J212" s="233"/>
      <c r="K212" s="233"/>
      <c r="L212" s="239"/>
      <c r="M212" s="240"/>
      <c r="N212" s="241"/>
      <c r="O212" s="241"/>
      <c r="P212" s="241"/>
      <c r="Q212" s="241"/>
      <c r="R212" s="241"/>
      <c r="S212" s="241"/>
      <c r="T212" s="242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3" t="s">
        <v>168</v>
      </c>
      <c r="AU212" s="243" t="s">
        <v>86</v>
      </c>
      <c r="AV212" s="13" t="s">
        <v>86</v>
      </c>
      <c r="AW212" s="13" t="s">
        <v>36</v>
      </c>
      <c r="AX212" s="13" t="s">
        <v>76</v>
      </c>
      <c r="AY212" s="243" t="s">
        <v>156</v>
      </c>
    </row>
    <row r="213" s="14" customFormat="1">
      <c r="A213" s="14"/>
      <c r="B213" s="244"/>
      <c r="C213" s="245"/>
      <c r="D213" s="234" t="s">
        <v>168</v>
      </c>
      <c r="E213" s="246" t="s">
        <v>21</v>
      </c>
      <c r="F213" s="247" t="s">
        <v>193</v>
      </c>
      <c r="G213" s="245"/>
      <c r="H213" s="248">
        <v>7</v>
      </c>
      <c r="I213" s="249"/>
      <c r="J213" s="245"/>
      <c r="K213" s="245"/>
      <c r="L213" s="250"/>
      <c r="M213" s="251"/>
      <c r="N213" s="252"/>
      <c r="O213" s="252"/>
      <c r="P213" s="252"/>
      <c r="Q213" s="252"/>
      <c r="R213" s="252"/>
      <c r="S213" s="252"/>
      <c r="T213" s="253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4" t="s">
        <v>168</v>
      </c>
      <c r="AU213" s="254" t="s">
        <v>86</v>
      </c>
      <c r="AV213" s="14" t="s">
        <v>164</v>
      </c>
      <c r="AW213" s="14" t="s">
        <v>36</v>
      </c>
      <c r="AX213" s="14" t="s">
        <v>84</v>
      </c>
      <c r="AY213" s="254" t="s">
        <v>156</v>
      </c>
    </row>
    <row r="214" s="2" customFormat="1" ht="49.05" customHeight="1">
      <c r="A214" s="40"/>
      <c r="B214" s="41"/>
      <c r="C214" s="265" t="s">
        <v>328</v>
      </c>
      <c r="D214" s="265" t="s">
        <v>329</v>
      </c>
      <c r="E214" s="266" t="s">
        <v>330</v>
      </c>
      <c r="F214" s="267" t="s">
        <v>331</v>
      </c>
      <c r="G214" s="268" t="s">
        <v>162</v>
      </c>
      <c r="H214" s="269">
        <v>3</v>
      </c>
      <c r="I214" s="270"/>
      <c r="J214" s="271">
        <f>ROUND(I214*H214,2)</f>
        <v>0</v>
      </c>
      <c r="K214" s="267" t="s">
        <v>21</v>
      </c>
      <c r="L214" s="272"/>
      <c r="M214" s="273" t="s">
        <v>21</v>
      </c>
      <c r="N214" s="274" t="s">
        <v>47</v>
      </c>
      <c r="O214" s="86"/>
      <c r="P214" s="223">
        <f>O214*H214</f>
        <v>0</v>
      </c>
      <c r="Q214" s="223">
        <v>0.01553</v>
      </c>
      <c r="R214" s="223">
        <f>Q214*H214</f>
        <v>0.046589999999999999</v>
      </c>
      <c r="S214" s="223">
        <v>0</v>
      </c>
      <c r="T214" s="224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25" t="s">
        <v>208</v>
      </c>
      <c r="AT214" s="225" t="s">
        <v>329</v>
      </c>
      <c r="AU214" s="225" t="s">
        <v>86</v>
      </c>
      <c r="AY214" s="19" t="s">
        <v>156</v>
      </c>
      <c r="BE214" s="226">
        <f>IF(N214="základní",J214,0)</f>
        <v>0</v>
      </c>
      <c r="BF214" s="226">
        <f>IF(N214="snížená",J214,0)</f>
        <v>0</v>
      </c>
      <c r="BG214" s="226">
        <f>IF(N214="zákl. přenesená",J214,0)</f>
        <v>0</v>
      </c>
      <c r="BH214" s="226">
        <f>IF(N214="sníž. přenesená",J214,0)</f>
        <v>0</v>
      </c>
      <c r="BI214" s="226">
        <f>IF(N214="nulová",J214,0)</f>
        <v>0</v>
      </c>
      <c r="BJ214" s="19" t="s">
        <v>84</v>
      </c>
      <c r="BK214" s="226">
        <f>ROUND(I214*H214,2)</f>
        <v>0</v>
      </c>
      <c r="BL214" s="19" t="s">
        <v>164</v>
      </c>
      <c r="BM214" s="225" t="s">
        <v>332</v>
      </c>
    </row>
    <row r="215" s="2" customFormat="1" ht="49.05" customHeight="1">
      <c r="A215" s="40"/>
      <c r="B215" s="41"/>
      <c r="C215" s="265" t="s">
        <v>333</v>
      </c>
      <c r="D215" s="265" t="s">
        <v>329</v>
      </c>
      <c r="E215" s="266" t="s">
        <v>334</v>
      </c>
      <c r="F215" s="267" t="s">
        <v>335</v>
      </c>
      <c r="G215" s="268" t="s">
        <v>162</v>
      </c>
      <c r="H215" s="269">
        <v>3</v>
      </c>
      <c r="I215" s="270"/>
      <c r="J215" s="271">
        <f>ROUND(I215*H215,2)</f>
        <v>0</v>
      </c>
      <c r="K215" s="267" t="s">
        <v>21</v>
      </c>
      <c r="L215" s="272"/>
      <c r="M215" s="273" t="s">
        <v>21</v>
      </c>
      <c r="N215" s="274" t="s">
        <v>47</v>
      </c>
      <c r="O215" s="86"/>
      <c r="P215" s="223">
        <f>O215*H215</f>
        <v>0</v>
      </c>
      <c r="Q215" s="223">
        <v>0.012489999999999999</v>
      </c>
      <c r="R215" s="223">
        <f>Q215*H215</f>
        <v>0.037469999999999996</v>
      </c>
      <c r="S215" s="223">
        <v>0</v>
      </c>
      <c r="T215" s="224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25" t="s">
        <v>208</v>
      </c>
      <c r="AT215" s="225" t="s">
        <v>329</v>
      </c>
      <c r="AU215" s="225" t="s">
        <v>86</v>
      </c>
      <c r="AY215" s="19" t="s">
        <v>156</v>
      </c>
      <c r="BE215" s="226">
        <f>IF(N215="základní",J215,0)</f>
        <v>0</v>
      </c>
      <c r="BF215" s="226">
        <f>IF(N215="snížená",J215,0)</f>
        <v>0</v>
      </c>
      <c r="BG215" s="226">
        <f>IF(N215="zákl. přenesená",J215,0)</f>
        <v>0</v>
      </c>
      <c r="BH215" s="226">
        <f>IF(N215="sníž. přenesená",J215,0)</f>
        <v>0</v>
      </c>
      <c r="BI215" s="226">
        <f>IF(N215="nulová",J215,0)</f>
        <v>0</v>
      </c>
      <c r="BJ215" s="19" t="s">
        <v>84</v>
      </c>
      <c r="BK215" s="226">
        <f>ROUND(I215*H215,2)</f>
        <v>0</v>
      </c>
      <c r="BL215" s="19" t="s">
        <v>164</v>
      </c>
      <c r="BM215" s="225" t="s">
        <v>336</v>
      </c>
    </row>
    <row r="216" s="2" customFormat="1" ht="49.05" customHeight="1">
      <c r="A216" s="40"/>
      <c r="B216" s="41"/>
      <c r="C216" s="265" t="s">
        <v>337</v>
      </c>
      <c r="D216" s="265" t="s">
        <v>329</v>
      </c>
      <c r="E216" s="266" t="s">
        <v>338</v>
      </c>
      <c r="F216" s="267" t="s">
        <v>339</v>
      </c>
      <c r="G216" s="268" t="s">
        <v>162</v>
      </c>
      <c r="H216" s="269">
        <v>1</v>
      </c>
      <c r="I216" s="270"/>
      <c r="J216" s="271">
        <f>ROUND(I216*H216,2)</f>
        <v>0</v>
      </c>
      <c r="K216" s="267" t="s">
        <v>21</v>
      </c>
      <c r="L216" s="272"/>
      <c r="M216" s="273" t="s">
        <v>21</v>
      </c>
      <c r="N216" s="274" t="s">
        <v>47</v>
      </c>
      <c r="O216" s="86"/>
      <c r="P216" s="223">
        <f>O216*H216</f>
        <v>0</v>
      </c>
      <c r="Q216" s="223">
        <v>0.01272</v>
      </c>
      <c r="R216" s="223">
        <f>Q216*H216</f>
        <v>0.01272</v>
      </c>
      <c r="S216" s="223">
        <v>0</v>
      </c>
      <c r="T216" s="224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25" t="s">
        <v>208</v>
      </c>
      <c r="AT216" s="225" t="s">
        <v>329</v>
      </c>
      <c r="AU216" s="225" t="s">
        <v>86</v>
      </c>
      <c r="AY216" s="19" t="s">
        <v>156</v>
      </c>
      <c r="BE216" s="226">
        <f>IF(N216="základní",J216,0)</f>
        <v>0</v>
      </c>
      <c r="BF216" s="226">
        <f>IF(N216="snížená",J216,0)</f>
        <v>0</v>
      </c>
      <c r="BG216" s="226">
        <f>IF(N216="zákl. přenesená",J216,0)</f>
        <v>0</v>
      </c>
      <c r="BH216" s="226">
        <f>IF(N216="sníž. přenesená",J216,0)</f>
        <v>0</v>
      </c>
      <c r="BI216" s="226">
        <f>IF(N216="nulová",J216,0)</f>
        <v>0</v>
      </c>
      <c r="BJ216" s="19" t="s">
        <v>84</v>
      </c>
      <c r="BK216" s="226">
        <f>ROUND(I216*H216,2)</f>
        <v>0</v>
      </c>
      <c r="BL216" s="19" t="s">
        <v>164</v>
      </c>
      <c r="BM216" s="225" t="s">
        <v>340</v>
      </c>
    </row>
    <row r="217" s="12" customFormat="1" ht="22.8" customHeight="1">
      <c r="A217" s="12"/>
      <c r="B217" s="198"/>
      <c r="C217" s="199"/>
      <c r="D217" s="200" t="s">
        <v>75</v>
      </c>
      <c r="E217" s="212" t="s">
        <v>217</v>
      </c>
      <c r="F217" s="212" t="s">
        <v>341</v>
      </c>
      <c r="G217" s="199"/>
      <c r="H217" s="199"/>
      <c r="I217" s="202"/>
      <c r="J217" s="213">
        <f>BK217</f>
        <v>0</v>
      </c>
      <c r="K217" s="199"/>
      <c r="L217" s="204"/>
      <c r="M217" s="205"/>
      <c r="N217" s="206"/>
      <c r="O217" s="206"/>
      <c r="P217" s="207">
        <f>SUM(P218:P282)</f>
        <v>0</v>
      </c>
      <c r="Q217" s="206"/>
      <c r="R217" s="207">
        <f>SUM(R218:R282)</f>
        <v>0.060768799999999998</v>
      </c>
      <c r="S217" s="206"/>
      <c r="T217" s="208">
        <f>SUM(T218:T282)</f>
        <v>28.670564000000006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09" t="s">
        <v>84</v>
      </c>
      <c r="AT217" s="210" t="s">
        <v>75</v>
      </c>
      <c r="AU217" s="210" t="s">
        <v>84</v>
      </c>
      <c r="AY217" s="209" t="s">
        <v>156</v>
      </c>
      <c r="BK217" s="211">
        <f>SUM(BK218:BK282)</f>
        <v>0</v>
      </c>
    </row>
    <row r="218" s="2" customFormat="1" ht="24.15" customHeight="1">
      <c r="A218" s="40"/>
      <c r="B218" s="41"/>
      <c r="C218" s="214" t="s">
        <v>342</v>
      </c>
      <c r="D218" s="214" t="s">
        <v>159</v>
      </c>
      <c r="E218" s="215" t="s">
        <v>343</v>
      </c>
      <c r="F218" s="216" t="s">
        <v>344</v>
      </c>
      <c r="G218" s="217" t="s">
        <v>197</v>
      </c>
      <c r="H218" s="218">
        <v>237.90000000000001</v>
      </c>
      <c r="I218" s="219"/>
      <c r="J218" s="220">
        <f>ROUND(I218*H218,2)</f>
        <v>0</v>
      </c>
      <c r="K218" s="216" t="s">
        <v>163</v>
      </c>
      <c r="L218" s="46"/>
      <c r="M218" s="221" t="s">
        <v>21</v>
      </c>
      <c r="N218" s="222" t="s">
        <v>47</v>
      </c>
      <c r="O218" s="86"/>
      <c r="P218" s="223">
        <f>O218*H218</f>
        <v>0</v>
      </c>
      <c r="Q218" s="223">
        <v>0</v>
      </c>
      <c r="R218" s="223">
        <f>Q218*H218</f>
        <v>0</v>
      </c>
      <c r="S218" s="223">
        <v>0</v>
      </c>
      <c r="T218" s="224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25" t="s">
        <v>164</v>
      </c>
      <c r="AT218" s="225" t="s">
        <v>159</v>
      </c>
      <c r="AU218" s="225" t="s">
        <v>86</v>
      </c>
      <c r="AY218" s="19" t="s">
        <v>156</v>
      </c>
      <c r="BE218" s="226">
        <f>IF(N218="základní",J218,0)</f>
        <v>0</v>
      </c>
      <c r="BF218" s="226">
        <f>IF(N218="snížená",J218,0)</f>
        <v>0</v>
      </c>
      <c r="BG218" s="226">
        <f>IF(N218="zákl. přenesená",J218,0)</f>
        <v>0</v>
      </c>
      <c r="BH218" s="226">
        <f>IF(N218="sníž. přenesená",J218,0)</f>
        <v>0</v>
      </c>
      <c r="BI218" s="226">
        <f>IF(N218="nulová",J218,0)</f>
        <v>0</v>
      </c>
      <c r="BJ218" s="19" t="s">
        <v>84</v>
      </c>
      <c r="BK218" s="226">
        <f>ROUND(I218*H218,2)</f>
        <v>0</v>
      </c>
      <c r="BL218" s="19" t="s">
        <v>164</v>
      </c>
      <c r="BM218" s="225" t="s">
        <v>345</v>
      </c>
    </row>
    <row r="219" s="2" customFormat="1">
      <c r="A219" s="40"/>
      <c r="B219" s="41"/>
      <c r="C219" s="42"/>
      <c r="D219" s="227" t="s">
        <v>166</v>
      </c>
      <c r="E219" s="42"/>
      <c r="F219" s="228" t="s">
        <v>346</v>
      </c>
      <c r="G219" s="42"/>
      <c r="H219" s="42"/>
      <c r="I219" s="229"/>
      <c r="J219" s="42"/>
      <c r="K219" s="42"/>
      <c r="L219" s="46"/>
      <c r="M219" s="230"/>
      <c r="N219" s="231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166</v>
      </c>
      <c r="AU219" s="19" t="s">
        <v>86</v>
      </c>
    </row>
    <row r="220" s="13" customFormat="1">
      <c r="A220" s="13"/>
      <c r="B220" s="232"/>
      <c r="C220" s="233"/>
      <c r="D220" s="234" t="s">
        <v>168</v>
      </c>
      <c r="E220" s="235" t="s">
        <v>21</v>
      </c>
      <c r="F220" s="236" t="s">
        <v>347</v>
      </c>
      <c r="G220" s="233"/>
      <c r="H220" s="237">
        <v>237.90000000000001</v>
      </c>
      <c r="I220" s="238"/>
      <c r="J220" s="233"/>
      <c r="K220" s="233"/>
      <c r="L220" s="239"/>
      <c r="M220" s="240"/>
      <c r="N220" s="241"/>
      <c r="O220" s="241"/>
      <c r="P220" s="241"/>
      <c r="Q220" s="241"/>
      <c r="R220" s="241"/>
      <c r="S220" s="241"/>
      <c r="T220" s="242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3" t="s">
        <v>168</v>
      </c>
      <c r="AU220" s="243" t="s">
        <v>86</v>
      </c>
      <c r="AV220" s="13" t="s">
        <v>86</v>
      </c>
      <c r="AW220" s="13" t="s">
        <v>36</v>
      </c>
      <c r="AX220" s="13" t="s">
        <v>84</v>
      </c>
      <c r="AY220" s="243" t="s">
        <v>156</v>
      </c>
    </row>
    <row r="221" s="2" customFormat="1" ht="24.15" customHeight="1">
      <c r="A221" s="40"/>
      <c r="B221" s="41"/>
      <c r="C221" s="214" t="s">
        <v>348</v>
      </c>
      <c r="D221" s="214" t="s">
        <v>159</v>
      </c>
      <c r="E221" s="215" t="s">
        <v>349</v>
      </c>
      <c r="F221" s="216" t="s">
        <v>350</v>
      </c>
      <c r="G221" s="217" t="s">
        <v>197</v>
      </c>
      <c r="H221" s="218">
        <v>262.38999999999999</v>
      </c>
      <c r="I221" s="219"/>
      <c r="J221" s="220">
        <f>ROUND(I221*H221,2)</f>
        <v>0</v>
      </c>
      <c r="K221" s="216" t="s">
        <v>163</v>
      </c>
      <c r="L221" s="46"/>
      <c r="M221" s="221" t="s">
        <v>21</v>
      </c>
      <c r="N221" s="222" t="s">
        <v>47</v>
      </c>
      <c r="O221" s="86"/>
      <c r="P221" s="223">
        <f>O221*H221</f>
        <v>0</v>
      </c>
      <c r="Q221" s="223">
        <v>4.0000000000000003E-05</v>
      </c>
      <c r="R221" s="223">
        <f>Q221*H221</f>
        <v>0.010495600000000001</v>
      </c>
      <c r="S221" s="223">
        <v>0</v>
      </c>
      <c r="T221" s="224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25" t="s">
        <v>164</v>
      </c>
      <c r="AT221" s="225" t="s">
        <v>159</v>
      </c>
      <c r="AU221" s="225" t="s">
        <v>86</v>
      </c>
      <c r="AY221" s="19" t="s">
        <v>156</v>
      </c>
      <c r="BE221" s="226">
        <f>IF(N221="základní",J221,0)</f>
        <v>0</v>
      </c>
      <c r="BF221" s="226">
        <f>IF(N221="snížená",J221,0)</f>
        <v>0</v>
      </c>
      <c r="BG221" s="226">
        <f>IF(N221="zákl. přenesená",J221,0)</f>
        <v>0</v>
      </c>
      <c r="BH221" s="226">
        <f>IF(N221="sníž. přenesená",J221,0)</f>
        <v>0</v>
      </c>
      <c r="BI221" s="226">
        <f>IF(N221="nulová",J221,0)</f>
        <v>0</v>
      </c>
      <c r="BJ221" s="19" t="s">
        <v>84</v>
      </c>
      <c r="BK221" s="226">
        <f>ROUND(I221*H221,2)</f>
        <v>0</v>
      </c>
      <c r="BL221" s="19" t="s">
        <v>164</v>
      </c>
      <c r="BM221" s="225" t="s">
        <v>351</v>
      </c>
    </row>
    <row r="222" s="2" customFormat="1">
      <c r="A222" s="40"/>
      <c r="B222" s="41"/>
      <c r="C222" s="42"/>
      <c r="D222" s="227" t="s">
        <v>166</v>
      </c>
      <c r="E222" s="42"/>
      <c r="F222" s="228" t="s">
        <v>352</v>
      </c>
      <c r="G222" s="42"/>
      <c r="H222" s="42"/>
      <c r="I222" s="229"/>
      <c r="J222" s="42"/>
      <c r="K222" s="42"/>
      <c r="L222" s="46"/>
      <c r="M222" s="230"/>
      <c r="N222" s="231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166</v>
      </c>
      <c r="AU222" s="19" t="s">
        <v>86</v>
      </c>
    </row>
    <row r="223" s="13" customFormat="1">
      <c r="A223" s="13"/>
      <c r="B223" s="232"/>
      <c r="C223" s="233"/>
      <c r="D223" s="234" t="s">
        <v>168</v>
      </c>
      <c r="E223" s="235" t="s">
        <v>21</v>
      </c>
      <c r="F223" s="236" t="s">
        <v>353</v>
      </c>
      <c r="G223" s="233"/>
      <c r="H223" s="237">
        <v>262.38999999999999</v>
      </c>
      <c r="I223" s="238"/>
      <c r="J223" s="233"/>
      <c r="K223" s="233"/>
      <c r="L223" s="239"/>
      <c r="M223" s="240"/>
      <c r="N223" s="241"/>
      <c r="O223" s="241"/>
      <c r="P223" s="241"/>
      <c r="Q223" s="241"/>
      <c r="R223" s="241"/>
      <c r="S223" s="241"/>
      <c r="T223" s="242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3" t="s">
        <v>168</v>
      </c>
      <c r="AU223" s="243" t="s">
        <v>86</v>
      </c>
      <c r="AV223" s="13" t="s">
        <v>86</v>
      </c>
      <c r="AW223" s="13" t="s">
        <v>36</v>
      </c>
      <c r="AX223" s="13" t="s">
        <v>84</v>
      </c>
      <c r="AY223" s="243" t="s">
        <v>156</v>
      </c>
    </row>
    <row r="224" s="2" customFormat="1" ht="16.5" customHeight="1">
      <c r="A224" s="40"/>
      <c r="B224" s="41"/>
      <c r="C224" s="214" t="s">
        <v>354</v>
      </c>
      <c r="D224" s="214" t="s">
        <v>159</v>
      </c>
      <c r="E224" s="215" t="s">
        <v>355</v>
      </c>
      <c r="F224" s="216" t="s">
        <v>356</v>
      </c>
      <c r="G224" s="217" t="s">
        <v>162</v>
      </c>
      <c r="H224" s="218">
        <v>4</v>
      </c>
      <c r="I224" s="219"/>
      <c r="J224" s="220">
        <f>ROUND(I224*H224,2)</f>
        <v>0</v>
      </c>
      <c r="K224" s="216" t="s">
        <v>163</v>
      </c>
      <c r="L224" s="46"/>
      <c r="M224" s="221" t="s">
        <v>21</v>
      </c>
      <c r="N224" s="222" t="s">
        <v>47</v>
      </c>
      <c r="O224" s="86"/>
      <c r="P224" s="223">
        <f>O224*H224</f>
        <v>0</v>
      </c>
      <c r="Q224" s="223">
        <v>0.0001108</v>
      </c>
      <c r="R224" s="223">
        <f>Q224*H224</f>
        <v>0.00044319999999999999</v>
      </c>
      <c r="S224" s="223">
        <v>0</v>
      </c>
      <c r="T224" s="224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25" t="s">
        <v>164</v>
      </c>
      <c r="AT224" s="225" t="s">
        <v>159</v>
      </c>
      <c r="AU224" s="225" t="s">
        <v>86</v>
      </c>
      <c r="AY224" s="19" t="s">
        <v>156</v>
      </c>
      <c r="BE224" s="226">
        <f>IF(N224="základní",J224,0)</f>
        <v>0</v>
      </c>
      <c r="BF224" s="226">
        <f>IF(N224="snížená",J224,0)</f>
        <v>0</v>
      </c>
      <c r="BG224" s="226">
        <f>IF(N224="zákl. přenesená",J224,0)</f>
        <v>0</v>
      </c>
      <c r="BH224" s="226">
        <f>IF(N224="sníž. přenesená",J224,0)</f>
        <v>0</v>
      </c>
      <c r="BI224" s="226">
        <f>IF(N224="nulová",J224,0)</f>
        <v>0</v>
      </c>
      <c r="BJ224" s="19" t="s">
        <v>84</v>
      </c>
      <c r="BK224" s="226">
        <f>ROUND(I224*H224,2)</f>
        <v>0</v>
      </c>
      <c r="BL224" s="19" t="s">
        <v>164</v>
      </c>
      <c r="BM224" s="225" t="s">
        <v>357</v>
      </c>
    </row>
    <row r="225" s="2" customFormat="1">
      <c r="A225" s="40"/>
      <c r="B225" s="41"/>
      <c r="C225" s="42"/>
      <c r="D225" s="227" t="s">
        <v>166</v>
      </c>
      <c r="E225" s="42"/>
      <c r="F225" s="228" t="s">
        <v>358</v>
      </c>
      <c r="G225" s="42"/>
      <c r="H225" s="42"/>
      <c r="I225" s="229"/>
      <c r="J225" s="42"/>
      <c r="K225" s="42"/>
      <c r="L225" s="46"/>
      <c r="M225" s="230"/>
      <c r="N225" s="231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166</v>
      </c>
      <c r="AU225" s="19" t="s">
        <v>86</v>
      </c>
    </row>
    <row r="226" s="2" customFormat="1" ht="16.5" customHeight="1">
      <c r="A226" s="40"/>
      <c r="B226" s="41"/>
      <c r="C226" s="265" t="s">
        <v>359</v>
      </c>
      <c r="D226" s="265" t="s">
        <v>329</v>
      </c>
      <c r="E226" s="266" t="s">
        <v>360</v>
      </c>
      <c r="F226" s="267" t="s">
        <v>361</v>
      </c>
      <c r="G226" s="268" t="s">
        <v>162</v>
      </c>
      <c r="H226" s="269">
        <v>4</v>
      </c>
      <c r="I226" s="270"/>
      <c r="J226" s="271">
        <f>ROUND(I226*H226,2)</f>
        <v>0</v>
      </c>
      <c r="K226" s="267" t="s">
        <v>163</v>
      </c>
      <c r="L226" s="272"/>
      <c r="M226" s="273" t="s">
        <v>21</v>
      </c>
      <c r="N226" s="274" t="s">
        <v>47</v>
      </c>
      <c r="O226" s="86"/>
      <c r="P226" s="223">
        <f>O226*H226</f>
        <v>0</v>
      </c>
      <c r="Q226" s="223">
        <v>0.010699999999999999</v>
      </c>
      <c r="R226" s="223">
        <f>Q226*H226</f>
        <v>0.042799999999999998</v>
      </c>
      <c r="S226" s="223">
        <v>0</v>
      </c>
      <c r="T226" s="224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25" t="s">
        <v>208</v>
      </c>
      <c r="AT226" s="225" t="s">
        <v>329</v>
      </c>
      <c r="AU226" s="225" t="s">
        <v>86</v>
      </c>
      <c r="AY226" s="19" t="s">
        <v>156</v>
      </c>
      <c r="BE226" s="226">
        <f>IF(N226="základní",J226,0)</f>
        <v>0</v>
      </c>
      <c r="BF226" s="226">
        <f>IF(N226="snížená",J226,0)</f>
        <v>0</v>
      </c>
      <c r="BG226" s="226">
        <f>IF(N226="zákl. přenesená",J226,0)</f>
        <v>0</v>
      </c>
      <c r="BH226" s="226">
        <f>IF(N226="sníž. přenesená",J226,0)</f>
        <v>0</v>
      </c>
      <c r="BI226" s="226">
        <f>IF(N226="nulová",J226,0)</f>
        <v>0</v>
      </c>
      <c r="BJ226" s="19" t="s">
        <v>84</v>
      </c>
      <c r="BK226" s="226">
        <f>ROUND(I226*H226,2)</f>
        <v>0</v>
      </c>
      <c r="BL226" s="19" t="s">
        <v>164</v>
      </c>
      <c r="BM226" s="225" t="s">
        <v>362</v>
      </c>
    </row>
    <row r="227" s="2" customFormat="1" ht="16.5" customHeight="1">
      <c r="A227" s="40"/>
      <c r="B227" s="41"/>
      <c r="C227" s="265" t="s">
        <v>363</v>
      </c>
      <c r="D227" s="265" t="s">
        <v>329</v>
      </c>
      <c r="E227" s="266" t="s">
        <v>364</v>
      </c>
      <c r="F227" s="267" t="s">
        <v>365</v>
      </c>
      <c r="G227" s="268" t="s">
        <v>162</v>
      </c>
      <c r="H227" s="269">
        <v>4</v>
      </c>
      <c r="I227" s="270"/>
      <c r="J227" s="271">
        <f>ROUND(I227*H227,2)</f>
        <v>0</v>
      </c>
      <c r="K227" s="267" t="s">
        <v>163</v>
      </c>
      <c r="L227" s="272"/>
      <c r="M227" s="273" t="s">
        <v>21</v>
      </c>
      <c r="N227" s="274" t="s">
        <v>47</v>
      </c>
      <c r="O227" s="86"/>
      <c r="P227" s="223">
        <f>O227*H227</f>
        <v>0</v>
      </c>
      <c r="Q227" s="223">
        <v>0.0016999999999999999</v>
      </c>
      <c r="R227" s="223">
        <f>Q227*H227</f>
        <v>0.0067999999999999996</v>
      </c>
      <c r="S227" s="223">
        <v>0</v>
      </c>
      <c r="T227" s="224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25" t="s">
        <v>208</v>
      </c>
      <c r="AT227" s="225" t="s">
        <v>329</v>
      </c>
      <c r="AU227" s="225" t="s">
        <v>86</v>
      </c>
      <c r="AY227" s="19" t="s">
        <v>156</v>
      </c>
      <c r="BE227" s="226">
        <f>IF(N227="základní",J227,0)</f>
        <v>0</v>
      </c>
      <c r="BF227" s="226">
        <f>IF(N227="snížená",J227,0)</f>
        <v>0</v>
      </c>
      <c r="BG227" s="226">
        <f>IF(N227="zákl. přenesená",J227,0)</f>
        <v>0</v>
      </c>
      <c r="BH227" s="226">
        <f>IF(N227="sníž. přenesená",J227,0)</f>
        <v>0</v>
      </c>
      <c r="BI227" s="226">
        <f>IF(N227="nulová",J227,0)</f>
        <v>0</v>
      </c>
      <c r="BJ227" s="19" t="s">
        <v>84</v>
      </c>
      <c r="BK227" s="226">
        <f>ROUND(I227*H227,2)</f>
        <v>0</v>
      </c>
      <c r="BL227" s="19" t="s">
        <v>164</v>
      </c>
      <c r="BM227" s="225" t="s">
        <v>366</v>
      </c>
    </row>
    <row r="228" s="2" customFormat="1" ht="24.15" customHeight="1">
      <c r="A228" s="40"/>
      <c r="B228" s="41"/>
      <c r="C228" s="214" t="s">
        <v>367</v>
      </c>
      <c r="D228" s="214" t="s">
        <v>159</v>
      </c>
      <c r="E228" s="215" t="s">
        <v>368</v>
      </c>
      <c r="F228" s="216" t="s">
        <v>369</v>
      </c>
      <c r="G228" s="217" t="s">
        <v>370</v>
      </c>
      <c r="H228" s="218">
        <v>1</v>
      </c>
      <c r="I228" s="219"/>
      <c r="J228" s="220">
        <f>ROUND(I228*H228,2)</f>
        <v>0</v>
      </c>
      <c r="K228" s="216" t="s">
        <v>21</v>
      </c>
      <c r="L228" s="46"/>
      <c r="M228" s="221" t="s">
        <v>21</v>
      </c>
      <c r="N228" s="222" t="s">
        <v>47</v>
      </c>
      <c r="O228" s="86"/>
      <c r="P228" s="223">
        <f>O228*H228</f>
        <v>0</v>
      </c>
      <c r="Q228" s="223">
        <v>0.00023000000000000001</v>
      </c>
      <c r="R228" s="223">
        <f>Q228*H228</f>
        <v>0.00023000000000000001</v>
      </c>
      <c r="S228" s="223">
        <v>0</v>
      </c>
      <c r="T228" s="224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25" t="s">
        <v>164</v>
      </c>
      <c r="AT228" s="225" t="s">
        <v>159</v>
      </c>
      <c r="AU228" s="225" t="s">
        <v>86</v>
      </c>
      <c r="AY228" s="19" t="s">
        <v>156</v>
      </c>
      <c r="BE228" s="226">
        <f>IF(N228="základní",J228,0)</f>
        <v>0</v>
      </c>
      <c r="BF228" s="226">
        <f>IF(N228="snížená",J228,0)</f>
        <v>0</v>
      </c>
      <c r="BG228" s="226">
        <f>IF(N228="zákl. přenesená",J228,0)</f>
        <v>0</v>
      </c>
      <c r="BH228" s="226">
        <f>IF(N228="sníž. přenesená",J228,0)</f>
        <v>0</v>
      </c>
      <c r="BI228" s="226">
        <f>IF(N228="nulová",J228,0)</f>
        <v>0</v>
      </c>
      <c r="BJ228" s="19" t="s">
        <v>84</v>
      </c>
      <c r="BK228" s="226">
        <f>ROUND(I228*H228,2)</f>
        <v>0</v>
      </c>
      <c r="BL228" s="19" t="s">
        <v>164</v>
      </c>
      <c r="BM228" s="225" t="s">
        <v>371</v>
      </c>
    </row>
    <row r="229" s="2" customFormat="1" ht="16.5" customHeight="1">
      <c r="A229" s="40"/>
      <c r="B229" s="41"/>
      <c r="C229" s="214" t="s">
        <v>372</v>
      </c>
      <c r="D229" s="214" t="s">
        <v>159</v>
      </c>
      <c r="E229" s="215" t="s">
        <v>373</v>
      </c>
      <c r="F229" s="216" t="s">
        <v>374</v>
      </c>
      <c r="G229" s="217" t="s">
        <v>197</v>
      </c>
      <c r="H229" s="218">
        <v>40.497999999999998</v>
      </c>
      <c r="I229" s="219"/>
      <c r="J229" s="220">
        <f>ROUND(I229*H229,2)</f>
        <v>0</v>
      </c>
      <c r="K229" s="216" t="s">
        <v>163</v>
      </c>
      <c r="L229" s="46"/>
      <c r="M229" s="221" t="s">
        <v>21</v>
      </c>
      <c r="N229" s="222" t="s">
        <v>47</v>
      </c>
      <c r="O229" s="86"/>
      <c r="P229" s="223">
        <f>O229*H229</f>
        <v>0</v>
      </c>
      <c r="Q229" s="223">
        <v>0</v>
      </c>
      <c r="R229" s="223">
        <f>Q229*H229</f>
        <v>0</v>
      </c>
      <c r="S229" s="223">
        <v>0.17199999999999999</v>
      </c>
      <c r="T229" s="224">
        <f>S229*H229</f>
        <v>6.9656559999999992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25" t="s">
        <v>164</v>
      </c>
      <c r="AT229" s="225" t="s">
        <v>159</v>
      </c>
      <c r="AU229" s="225" t="s">
        <v>86</v>
      </c>
      <c r="AY229" s="19" t="s">
        <v>156</v>
      </c>
      <c r="BE229" s="226">
        <f>IF(N229="základní",J229,0)</f>
        <v>0</v>
      </c>
      <c r="BF229" s="226">
        <f>IF(N229="snížená",J229,0)</f>
        <v>0</v>
      </c>
      <c r="BG229" s="226">
        <f>IF(N229="zákl. přenesená",J229,0)</f>
        <v>0</v>
      </c>
      <c r="BH229" s="226">
        <f>IF(N229="sníž. přenesená",J229,0)</f>
        <v>0</v>
      </c>
      <c r="BI229" s="226">
        <f>IF(N229="nulová",J229,0)</f>
        <v>0</v>
      </c>
      <c r="BJ229" s="19" t="s">
        <v>84</v>
      </c>
      <c r="BK229" s="226">
        <f>ROUND(I229*H229,2)</f>
        <v>0</v>
      </c>
      <c r="BL229" s="19" t="s">
        <v>164</v>
      </c>
      <c r="BM229" s="225" t="s">
        <v>375</v>
      </c>
    </row>
    <row r="230" s="2" customFormat="1">
      <c r="A230" s="40"/>
      <c r="B230" s="41"/>
      <c r="C230" s="42"/>
      <c r="D230" s="227" t="s">
        <v>166</v>
      </c>
      <c r="E230" s="42"/>
      <c r="F230" s="228" t="s">
        <v>376</v>
      </c>
      <c r="G230" s="42"/>
      <c r="H230" s="42"/>
      <c r="I230" s="229"/>
      <c r="J230" s="42"/>
      <c r="K230" s="42"/>
      <c r="L230" s="46"/>
      <c r="M230" s="230"/>
      <c r="N230" s="231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166</v>
      </c>
      <c r="AU230" s="19" t="s">
        <v>86</v>
      </c>
    </row>
    <row r="231" s="13" customFormat="1">
      <c r="A231" s="13"/>
      <c r="B231" s="232"/>
      <c r="C231" s="233"/>
      <c r="D231" s="234" t="s">
        <v>168</v>
      </c>
      <c r="E231" s="235" t="s">
        <v>21</v>
      </c>
      <c r="F231" s="236" t="s">
        <v>377</v>
      </c>
      <c r="G231" s="233"/>
      <c r="H231" s="237">
        <v>40.497999999999998</v>
      </c>
      <c r="I231" s="238"/>
      <c r="J231" s="233"/>
      <c r="K231" s="233"/>
      <c r="L231" s="239"/>
      <c r="M231" s="240"/>
      <c r="N231" s="241"/>
      <c r="O231" s="241"/>
      <c r="P231" s="241"/>
      <c r="Q231" s="241"/>
      <c r="R231" s="241"/>
      <c r="S231" s="241"/>
      <c r="T231" s="242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3" t="s">
        <v>168</v>
      </c>
      <c r="AU231" s="243" t="s">
        <v>86</v>
      </c>
      <c r="AV231" s="13" t="s">
        <v>86</v>
      </c>
      <c r="AW231" s="13" t="s">
        <v>36</v>
      </c>
      <c r="AX231" s="13" t="s">
        <v>84</v>
      </c>
      <c r="AY231" s="243" t="s">
        <v>156</v>
      </c>
    </row>
    <row r="232" s="2" customFormat="1" ht="16.5" customHeight="1">
      <c r="A232" s="40"/>
      <c r="B232" s="41"/>
      <c r="C232" s="214" t="s">
        <v>378</v>
      </c>
      <c r="D232" s="214" t="s">
        <v>159</v>
      </c>
      <c r="E232" s="215" t="s">
        <v>379</v>
      </c>
      <c r="F232" s="216" t="s">
        <v>380</v>
      </c>
      <c r="G232" s="217" t="s">
        <v>197</v>
      </c>
      <c r="H232" s="218">
        <v>34.328000000000003</v>
      </c>
      <c r="I232" s="219"/>
      <c r="J232" s="220">
        <f>ROUND(I232*H232,2)</f>
        <v>0</v>
      </c>
      <c r="K232" s="216" t="s">
        <v>163</v>
      </c>
      <c r="L232" s="46"/>
      <c r="M232" s="221" t="s">
        <v>21</v>
      </c>
      <c r="N232" s="222" t="s">
        <v>47</v>
      </c>
      <c r="O232" s="86"/>
      <c r="P232" s="223">
        <f>O232*H232</f>
        <v>0</v>
      </c>
      <c r="Q232" s="223">
        <v>0</v>
      </c>
      <c r="R232" s="223">
        <f>Q232*H232</f>
        <v>0</v>
      </c>
      <c r="S232" s="223">
        <v>0.26100000000000001</v>
      </c>
      <c r="T232" s="224">
        <f>S232*H232</f>
        <v>8.9596080000000011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25" t="s">
        <v>164</v>
      </c>
      <c r="AT232" s="225" t="s">
        <v>159</v>
      </c>
      <c r="AU232" s="225" t="s">
        <v>86</v>
      </c>
      <c r="AY232" s="19" t="s">
        <v>156</v>
      </c>
      <c r="BE232" s="226">
        <f>IF(N232="základní",J232,0)</f>
        <v>0</v>
      </c>
      <c r="BF232" s="226">
        <f>IF(N232="snížená",J232,0)</f>
        <v>0</v>
      </c>
      <c r="BG232" s="226">
        <f>IF(N232="zákl. přenesená",J232,0)</f>
        <v>0</v>
      </c>
      <c r="BH232" s="226">
        <f>IF(N232="sníž. přenesená",J232,0)</f>
        <v>0</v>
      </c>
      <c r="BI232" s="226">
        <f>IF(N232="nulová",J232,0)</f>
        <v>0</v>
      </c>
      <c r="BJ232" s="19" t="s">
        <v>84</v>
      </c>
      <c r="BK232" s="226">
        <f>ROUND(I232*H232,2)</f>
        <v>0</v>
      </c>
      <c r="BL232" s="19" t="s">
        <v>164</v>
      </c>
      <c r="BM232" s="225" t="s">
        <v>381</v>
      </c>
    </row>
    <row r="233" s="2" customFormat="1">
      <c r="A233" s="40"/>
      <c r="B233" s="41"/>
      <c r="C233" s="42"/>
      <c r="D233" s="227" t="s">
        <v>166</v>
      </c>
      <c r="E233" s="42"/>
      <c r="F233" s="228" t="s">
        <v>382</v>
      </c>
      <c r="G233" s="42"/>
      <c r="H233" s="42"/>
      <c r="I233" s="229"/>
      <c r="J233" s="42"/>
      <c r="K233" s="42"/>
      <c r="L233" s="46"/>
      <c r="M233" s="230"/>
      <c r="N233" s="231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166</v>
      </c>
      <c r="AU233" s="19" t="s">
        <v>86</v>
      </c>
    </row>
    <row r="234" s="13" customFormat="1">
      <c r="A234" s="13"/>
      <c r="B234" s="232"/>
      <c r="C234" s="233"/>
      <c r="D234" s="234" t="s">
        <v>168</v>
      </c>
      <c r="E234" s="235" t="s">
        <v>21</v>
      </c>
      <c r="F234" s="236" t="s">
        <v>383</v>
      </c>
      <c r="G234" s="233"/>
      <c r="H234" s="237">
        <v>34.328000000000003</v>
      </c>
      <c r="I234" s="238"/>
      <c r="J234" s="233"/>
      <c r="K234" s="233"/>
      <c r="L234" s="239"/>
      <c r="M234" s="240"/>
      <c r="N234" s="241"/>
      <c r="O234" s="241"/>
      <c r="P234" s="241"/>
      <c r="Q234" s="241"/>
      <c r="R234" s="241"/>
      <c r="S234" s="241"/>
      <c r="T234" s="242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3" t="s">
        <v>168</v>
      </c>
      <c r="AU234" s="243" t="s">
        <v>86</v>
      </c>
      <c r="AV234" s="13" t="s">
        <v>86</v>
      </c>
      <c r="AW234" s="13" t="s">
        <v>36</v>
      </c>
      <c r="AX234" s="13" t="s">
        <v>84</v>
      </c>
      <c r="AY234" s="243" t="s">
        <v>156</v>
      </c>
    </row>
    <row r="235" s="2" customFormat="1" ht="24.15" customHeight="1">
      <c r="A235" s="40"/>
      <c r="B235" s="41"/>
      <c r="C235" s="214" t="s">
        <v>384</v>
      </c>
      <c r="D235" s="214" t="s">
        <v>159</v>
      </c>
      <c r="E235" s="215" t="s">
        <v>385</v>
      </c>
      <c r="F235" s="216" t="s">
        <v>386</v>
      </c>
      <c r="G235" s="217" t="s">
        <v>197</v>
      </c>
      <c r="H235" s="218">
        <v>140.41999999999999</v>
      </c>
      <c r="I235" s="219"/>
      <c r="J235" s="220">
        <f>ROUND(I235*H235,2)</f>
        <v>0</v>
      </c>
      <c r="K235" s="216" t="s">
        <v>163</v>
      </c>
      <c r="L235" s="46"/>
      <c r="M235" s="221" t="s">
        <v>21</v>
      </c>
      <c r="N235" s="222" t="s">
        <v>47</v>
      </c>
      <c r="O235" s="86"/>
      <c r="P235" s="223">
        <f>O235*H235</f>
        <v>0</v>
      </c>
      <c r="Q235" s="223">
        <v>0</v>
      </c>
      <c r="R235" s="223">
        <f>Q235*H235</f>
        <v>0</v>
      </c>
      <c r="S235" s="223">
        <v>0.035000000000000003</v>
      </c>
      <c r="T235" s="224">
        <f>S235*H235</f>
        <v>4.9146999999999998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25" t="s">
        <v>164</v>
      </c>
      <c r="AT235" s="225" t="s">
        <v>159</v>
      </c>
      <c r="AU235" s="225" t="s">
        <v>86</v>
      </c>
      <c r="AY235" s="19" t="s">
        <v>156</v>
      </c>
      <c r="BE235" s="226">
        <f>IF(N235="základní",J235,0)</f>
        <v>0</v>
      </c>
      <c r="BF235" s="226">
        <f>IF(N235="snížená",J235,0)</f>
        <v>0</v>
      </c>
      <c r="BG235" s="226">
        <f>IF(N235="zákl. přenesená",J235,0)</f>
        <v>0</v>
      </c>
      <c r="BH235" s="226">
        <f>IF(N235="sníž. přenesená",J235,0)</f>
        <v>0</v>
      </c>
      <c r="BI235" s="226">
        <f>IF(N235="nulová",J235,0)</f>
        <v>0</v>
      </c>
      <c r="BJ235" s="19" t="s">
        <v>84</v>
      </c>
      <c r="BK235" s="226">
        <f>ROUND(I235*H235,2)</f>
        <v>0</v>
      </c>
      <c r="BL235" s="19" t="s">
        <v>164</v>
      </c>
      <c r="BM235" s="225" t="s">
        <v>387</v>
      </c>
    </row>
    <row r="236" s="2" customFormat="1">
      <c r="A236" s="40"/>
      <c r="B236" s="41"/>
      <c r="C236" s="42"/>
      <c r="D236" s="227" t="s">
        <v>166</v>
      </c>
      <c r="E236" s="42"/>
      <c r="F236" s="228" t="s">
        <v>388</v>
      </c>
      <c r="G236" s="42"/>
      <c r="H236" s="42"/>
      <c r="I236" s="229"/>
      <c r="J236" s="42"/>
      <c r="K236" s="42"/>
      <c r="L236" s="46"/>
      <c r="M236" s="230"/>
      <c r="N236" s="231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166</v>
      </c>
      <c r="AU236" s="19" t="s">
        <v>86</v>
      </c>
    </row>
    <row r="237" s="15" customFormat="1">
      <c r="A237" s="15"/>
      <c r="B237" s="255"/>
      <c r="C237" s="256"/>
      <c r="D237" s="234" t="s">
        <v>168</v>
      </c>
      <c r="E237" s="257" t="s">
        <v>21</v>
      </c>
      <c r="F237" s="258" t="s">
        <v>389</v>
      </c>
      <c r="G237" s="256"/>
      <c r="H237" s="257" t="s">
        <v>21</v>
      </c>
      <c r="I237" s="259"/>
      <c r="J237" s="256"/>
      <c r="K237" s="256"/>
      <c r="L237" s="260"/>
      <c r="M237" s="261"/>
      <c r="N237" s="262"/>
      <c r="O237" s="262"/>
      <c r="P237" s="262"/>
      <c r="Q237" s="262"/>
      <c r="R237" s="262"/>
      <c r="S237" s="262"/>
      <c r="T237" s="263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64" t="s">
        <v>168</v>
      </c>
      <c r="AU237" s="264" t="s">
        <v>86</v>
      </c>
      <c r="AV237" s="15" t="s">
        <v>84</v>
      </c>
      <c r="AW237" s="15" t="s">
        <v>36</v>
      </c>
      <c r="AX237" s="15" t="s">
        <v>76</v>
      </c>
      <c r="AY237" s="264" t="s">
        <v>156</v>
      </c>
    </row>
    <row r="238" s="13" customFormat="1">
      <c r="A238" s="13"/>
      <c r="B238" s="232"/>
      <c r="C238" s="233"/>
      <c r="D238" s="234" t="s">
        <v>168</v>
      </c>
      <c r="E238" s="235" t="s">
        <v>21</v>
      </c>
      <c r="F238" s="236" t="s">
        <v>390</v>
      </c>
      <c r="G238" s="233"/>
      <c r="H238" s="237">
        <v>72.379999999999995</v>
      </c>
      <c r="I238" s="238"/>
      <c r="J238" s="233"/>
      <c r="K238" s="233"/>
      <c r="L238" s="239"/>
      <c r="M238" s="240"/>
      <c r="N238" s="241"/>
      <c r="O238" s="241"/>
      <c r="P238" s="241"/>
      <c r="Q238" s="241"/>
      <c r="R238" s="241"/>
      <c r="S238" s="241"/>
      <c r="T238" s="242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3" t="s">
        <v>168</v>
      </c>
      <c r="AU238" s="243" t="s">
        <v>86</v>
      </c>
      <c r="AV238" s="13" t="s">
        <v>86</v>
      </c>
      <c r="AW238" s="13" t="s">
        <v>36</v>
      </c>
      <c r="AX238" s="13" t="s">
        <v>76</v>
      </c>
      <c r="AY238" s="243" t="s">
        <v>156</v>
      </c>
    </row>
    <row r="239" s="13" customFormat="1">
      <c r="A239" s="13"/>
      <c r="B239" s="232"/>
      <c r="C239" s="233"/>
      <c r="D239" s="234" t="s">
        <v>168</v>
      </c>
      <c r="E239" s="235" t="s">
        <v>21</v>
      </c>
      <c r="F239" s="236" t="s">
        <v>391</v>
      </c>
      <c r="G239" s="233"/>
      <c r="H239" s="237">
        <v>6.1900000000000004</v>
      </c>
      <c r="I239" s="238"/>
      <c r="J239" s="233"/>
      <c r="K239" s="233"/>
      <c r="L239" s="239"/>
      <c r="M239" s="240"/>
      <c r="N239" s="241"/>
      <c r="O239" s="241"/>
      <c r="P239" s="241"/>
      <c r="Q239" s="241"/>
      <c r="R239" s="241"/>
      <c r="S239" s="241"/>
      <c r="T239" s="242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3" t="s">
        <v>168</v>
      </c>
      <c r="AU239" s="243" t="s">
        <v>86</v>
      </c>
      <c r="AV239" s="13" t="s">
        <v>86</v>
      </c>
      <c r="AW239" s="13" t="s">
        <v>36</v>
      </c>
      <c r="AX239" s="13" t="s">
        <v>76</v>
      </c>
      <c r="AY239" s="243" t="s">
        <v>156</v>
      </c>
    </row>
    <row r="240" s="13" customFormat="1">
      <c r="A240" s="13"/>
      <c r="B240" s="232"/>
      <c r="C240" s="233"/>
      <c r="D240" s="234" t="s">
        <v>168</v>
      </c>
      <c r="E240" s="235" t="s">
        <v>21</v>
      </c>
      <c r="F240" s="236" t="s">
        <v>392</v>
      </c>
      <c r="G240" s="233"/>
      <c r="H240" s="237">
        <v>3.2799999999999998</v>
      </c>
      <c r="I240" s="238"/>
      <c r="J240" s="233"/>
      <c r="K240" s="233"/>
      <c r="L240" s="239"/>
      <c r="M240" s="240"/>
      <c r="N240" s="241"/>
      <c r="O240" s="241"/>
      <c r="P240" s="241"/>
      <c r="Q240" s="241"/>
      <c r="R240" s="241"/>
      <c r="S240" s="241"/>
      <c r="T240" s="242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3" t="s">
        <v>168</v>
      </c>
      <c r="AU240" s="243" t="s">
        <v>86</v>
      </c>
      <c r="AV240" s="13" t="s">
        <v>86</v>
      </c>
      <c r="AW240" s="13" t="s">
        <v>36</v>
      </c>
      <c r="AX240" s="13" t="s">
        <v>76</v>
      </c>
      <c r="AY240" s="243" t="s">
        <v>156</v>
      </c>
    </row>
    <row r="241" s="13" customFormat="1">
      <c r="A241" s="13"/>
      <c r="B241" s="232"/>
      <c r="C241" s="233"/>
      <c r="D241" s="234" t="s">
        <v>168</v>
      </c>
      <c r="E241" s="235" t="s">
        <v>21</v>
      </c>
      <c r="F241" s="236" t="s">
        <v>393</v>
      </c>
      <c r="G241" s="233"/>
      <c r="H241" s="237">
        <v>23.469999999999999</v>
      </c>
      <c r="I241" s="238"/>
      <c r="J241" s="233"/>
      <c r="K241" s="233"/>
      <c r="L241" s="239"/>
      <c r="M241" s="240"/>
      <c r="N241" s="241"/>
      <c r="O241" s="241"/>
      <c r="P241" s="241"/>
      <c r="Q241" s="241"/>
      <c r="R241" s="241"/>
      <c r="S241" s="241"/>
      <c r="T241" s="242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3" t="s">
        <v>168</v>
      </c>
      <c r="AU241" s="243" t="s">
        <v>86</v>
      </c>
      <c r="AV241" s="13" t="s">
        <v>86</v>
      </c>
      <c r="AW241" s="13" t="s">
        <v>36</v>
      </c>
      <c r="AX241" s="13" t="s">
        <v>76</v>
      </c>
      <c r="AY241" s="243" t="s">
        <v>156</v>
      </c>
    </row>
    <row r="242" s="13" customFormat="1">
      <c r="A242" s="13"/>
      <c r="B242" s="232"/>
      <c r="C242" s="233"/>
      <c r="D242" s="234" t="s">
        <v>168</v>
      </c>
      <c r="E242" s="235" t="s">
        <v>21</v>
      </c>
      <c r="F242" s="236" t="s">
        <v>394</v>
      </c>
      <c r="G242" s="233"/>
      <c r="H242" s="237">
        <v>12</v>
      </c>
      <c r="I242" s="238"/>
      <c r="J242" s="233"/>
      <c r="K242" s="233"/>
      <c r="L242" s="239"/>
      <c r="M242" s="240"/>
      <c r="N242" s="241"/>
      <c r="O242" s="241"/>
      <c r="P242" s="241"/>
      <c r="Q242" s="241"/>
      <c r="R242" s="241"/>
      <c r="S242" s="241"/>
      <c r="T242" s="242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3" t="s">
        <v>168</v>
      </c>
      <c r="AU242" s="243" t="s">
        <v>86</v>
      </c>
      <c r="AV242" s="13" t="s">
        <v>86</v>
      </c>
      <c r="AW242" s="13" t="s">
        <v>36</v>
      </c>
      <c r="AX242" s="13" t="s">
        <v>76</v>
      </c>
      <c r="AY242" s="243" t="s">
        <v>156</v>
      </c>
    </row>
    <row r="243" s="13" customFormat="1">
      <c r="A243" s="13"/>
      <c r="B243" s="232"/>
      <c r="C243" s="233"/>
      <c r="D243" s="234" t="s">
        <v>168</v>
      </c>
      <c r="E243" s="235" t="s">
        <v>21</v>
      </c>
      <c r="F243" s="236" t="s">
        <v>395</v>
      </c>
      <c r="G243" s="233"/>
      <c r="H243" s="237">
        <v>7.54</v>
      </c>
      <c r="I243" s="238"/>
      <c r="J243" s="233"/>
      <c r="K243" s="233"/>
      <c r="L243" s="239"/>
      <c r="M243" s="240"/>
      <c r="N243" s="241"/>
      <c r="O243" s="241"/>
      <c r="P243" s="241"/>
      <c r="Q243" s="241"/>
      <c r="R243" s="241"/>
      <c r="S243" s="241"/>
      <c r="T243" s="242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3" t="s">
        <v>168</v>
      </c>
      <c r="AU243" s="243" t="s">
        <v>86</v>
      </c>
      <c r="AV243" s="13" t="s">
        <v>86</v>
      </c>
      <c r="AW243" s="13" t="s">
        <v>36</v>
      </c>
      <c r="AX243" s="13" t="s">
        <v>76</v>
      </c>
      <c r="AY243" s="243" t="s">
        <v>156</v>
      </c>
    </row>
    <row r="244" s="13" customFormat="1">
      <c r="A244" s="13"/>
      <c r="B244" s="232"/>
      <c r="C244" s="233"/>
      <c r="D244" s="234" t="s">
        <v>168</v>
      </c>
      <c r="E244" s="235" t="s">
        <v>21</v>
      </c>
      <c r="F244" s="236" t="s">
        <v>396</v>
      </c>
      <c r="G244" s="233"/>
      <c r="H244" s="237">
        <v>8.4900000000000002</v>
      </c>
      <c r="I244" s="238"/>
      <c r="J244" s="233"/>
      <c r="K244" s="233"/>
      <c r="L244" s="239"/>
      <c r="M244" s="240"/>
      <c r="N244" s="241"/>
      <c r="O244" s="241"/>
      <c r="P244" s="241"/>
      <c r="Q244" s="241"/>
      <c r="R244" s="241"/>
      <c r="S244" s="241"/>
      <c r="T244" s="242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3" t="s">
        <v>168</v>
      </c>
      <c r="AU244" s="243" t="s">
        <v>86</v>
      </c>
      <c r="AV244" s="13" t="s">
        <v>86</v>
      </c>
      <c r="AW244" s="13" t="s">
        <v>36</v>
      </c>
      <c r="AX244" s="13" t="s">
        <v>76</v>
      </c>
      <c r="AY244" s="243" t="s">
        <v>156</v>
      </c>
    </row>
    <row r="245" s="13" customFormat="1">
      <c r="A245" s="13"/>
      <c r="B245" s="232"/>
      <c r="C245" s="233"/>
      <c r="D245" s="234" t="s">
        <v>168</v>
      </c>
      <c r="E245" s="235" t="s">
        <v>21</v>
      </c>
      <c r="F245" s="236" t="s">
        <v>397</v>
      </c>
      <c r="G245" s="233"/>
      <c r="H245" s="237">
        <v>7.0700000000000003</v>
      </c>
      <c r="I245" s="238"/>
      <c r="J245" s="233"/>
      <c r="K245" s="233"/>
      <c r="L245" s="239"/>
      <c r="M245" s="240"/>
      <c r="N245" s="241"/>
      <c r="O245" s="241"/>
      <c r="P245" s="241"/>
      <c r="Q245" s="241"/>
      <c r="R245" s="241"/>
      <c r="S245" s="241"/>
      <c r="T245" s="242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3" t="s">
        <v>168</v>
      </c>
      <c r="AU245" s="243" t="s">
        <v>86</v>
      </c>
      <c r="AV245" s="13" t="s">
        <v>86</v>
      </c>
      <c r="AW245" s="13" t="s">
        <v>36</v>
      </c>
      <c r="AX245" s="13" t="s">
        <v>76</v>
      </c>
      <c r="AY245" s="243" t="s">
        <v>156</v>
      </c>
    </row>
    <row r="246" s="14" customFormat="1">
      <c r="A246" s="14"/>
      <c r="B246" s="244"/>
      <c r="C246" s="245"/>
      <c r="D246" s="234" t="s">
        <v>168</v>
      </c>
      <c r="E246" s="246" t="s">
        <v>21</v>
      </c>
      <c r="F246" s="247" t="s">
        <v>193</v>
      </c>
      <c r="G246" s="245"/>
      <c r="H246" s="248">
        <v>140.41999999999999</v>
      </c>
      <c r="I246" s="249"/>
      <c r="J246" s="245"/>
      <c r="K246" s="245"/>
      <c r="L246" s="250"/>
      <c r="M246" s="251"/>
      <c r="N246" s="252"/>
      <c r="O246" s="252"/>
      <c r="P246" s="252"/>
      <c r="Q246" s="252"/>
      <c r="R246" s="252"/>
      <c r="S246" s="252"/>
      <c r="T246" s="253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4" t="s">
        <v>168</v>
      </c>
      <c r="AU246" s="254" t="s">
        <v>86</v>
      </c>
      <c r="AV246" s="14" t="s">
        <v>164</v>
      </c>
      <c r="AW246" s="14" t="s">
        <v>36</v>
      </c>
      <c r="AX246" s="14" t="s">
        <v>84</v>
      </c>
      <c r="AY246" s="254" t="s">
        <v>156</v>
      </c>
    </row>
    <row r="247" s="2" customFormat="1" ht="24.15" customHeight="1">
      <c r="A247" s="40"/>
      <c r="B247" s="41"/>
      <c r="C247" s="214" t="s">
        <v>398</v>
      </c>
      <c r="D247" s="214" t="s">
        <v>159</v>
      </c>
      <c r="E247" s="215" t="s">
        <v>399</v>
      </c>
      <c r="F247" s="216" t="s">
        <v>400</v>
      </c>
      <c r="G247" s="217" t="s">
        <v>162</v>
      </c>
      <c r="H247" s="218">
        <v>2</v>
      </c>
      <c r="I247" s="219"/>
      <c r="J247" s="220">
        <f>ROUND(I247*H247,2)</f>
        <v>0</v>
      </c>
      <c r="K247" s="216" t="s">
        <v>163</v>
      </c>
      <c r="L247" s="46"/>
      <c r="M247" s="221" t="s">
        <v>21</v>
      </c>
      <c r="N247" s="222" t="s">
        <v>47</v>
      </c>
      <c r="O247" s="86"/>
      <c r="P247" s="223">
        <f>O247*H247</f>
        <v>0</v>
      </c>
      <c r="Q247" s="223">
        <v>0</v>
      </c>
      <c r="R247" s="223">
        <f>Q247*H247</f>
        <v>0</v>
      </c>
      <c r="S247" s="223">
        <v>0.014999999999999999</v>
      </c>
      <c r="T247" s="224">
        <f>S247*H247</f>
        <v>0.029999999999999999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25" t="s">
        <v>164</v>
      </c>
      <c r="AT247" s="225" t="s">
        <v>159</v>
      </c>
      <c r="AU247" s="225" t="s">
        <v>86</v>
      </c>
      <c r="AY247" s="19" t="s">
        <v>156</v>
      </c>
      <c r="BE247" s="226">
        <f>IF(N247="základní",J247,0)</f>
        <v>0</v>
      </c>
      <c r="BF247" s="226">
        <f>IF(N247="snížená",J247,0)</f>
        <v>0</v>
      </c>
      <c r="BG247" s="226">
        <f>IF(N247="zákl. přenesená",J247,0)</f>
        <v>0</v>
      </c>
      <c r="BH247" s="226">
        <f>IF(N247="sníž. přenesená",J247,0)</f>
        <v>0</v>
      </c>
      <c r="BI247" s="226">
        <f>IF(N247="nulová",J247,0)</f>
        <v>0</v>
      </c>
      <c r="BJ247" s="19" t="s">
        <v>84</v>
      </c>
      <c r="BK247" s="226">
        <f>ROUND(I247*H247,2)</f>
        <v>0</v>
      </c>
      <c r="BL247" s="19" t="s">
        <v>164</v>
      </c>
      <c r="BM247" s="225" t="s">
        <v>401</v>
      </c>
    </row>
    <row r="248" s="2" customFormat="1">
      <c r="A248" s="40"/>
      <c r="B248" s="41"/>
      <c r="C248" s="42"/>
      <c r="D248" s="227" t="s">
        <v>166</v>
      </c>
      <c r="E248" s="42"/>
      <c r="F248" s="228" t="s">
        <v>402</v>
      </c>
      <c r="G248" s="42"/>
      <c r="H248" s="42"/>
      <c r="I248" s="229"/>
      <c r="J248" s="42"/>
      <c r="K248" s="42"/>
      <c r="L248" s="46"/>
      <c r="M248" s="230"/>
      <c r="N248" s="231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166</v>
      </c>
      <c r="AU248" s="19" t="s">
        <v>86</v>
      </c>
    </row>
    <row r="249" s="13" customFormat="1">
      <c r="A249" s="13"/>
      <c r="B249" s="232"/>
      <c r="C249" s="233"/>
      <c r="D249" s="234" t="s">
        <v>168</v>
      </c>
      <c r="E249" s="235" t="s">
        <v>21</v>
      </c>
      <c r="F249" s="236" t="s">
        <v>310</v>
      </c>
      <c r="G249" s="233"/>
      <c r="H249" s="237">
        <v>2</v>
      </c>
      <c r="I249" s="238"/>
      <c r="J249" s="233"/>
      <c r="K249" s="233"/>
      <c r="L249" s="239"/>
      <c r="M249" s="240"/>
      <c r="N249" s="241"/>
      <c r="O249" s="241"/>
      <c r="P249" s="241"/>
      <c r="Q249" s="241"/>
      <c r="R249" s="241"/>
      <c r="S249" s="241"/>
      <c r="T249" s="242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3" t="s">
        <v>168</v>
      </c>
      <c r="AU249" s="243" t="s">
        <v>86</v>
      </c>
      <c r="AV249" s="13" t="s">
        <v>86</v>
      </c>
      <c r="AW249" s="13" t="s">
        <v>36</v>
      </c>
      <c r="AX249" s="13" t="s">
        <v>84</v>
      </c>
      <c r="AY249" s="243" t="s">
        <v>156</v>
      </c>
    </row>
    <row r="250" s="2" customFormat="1" ht="24.15" customHeight="1">
      <c r="A250" s="40"/>
      <c r="B250" s="41"/>
      <c r="C250" s="214" t="s">
        <v>403</v>
      </c>
      <c r="D250" s="214" t="s">
        <v>159</v>
      </c>
      <c r="E250" s="215" t="s">
        <v>404</v>
      </c>
      <c r="F250" s="216" t="s">
        <v>405</v>
      </c>
      <c r="G250" s="217" t="s">
        <v>197</v>
      </c>
      <c r="H250" s="218">
        <v>18.199999999999999</v>
      </c>
      <c r="I250" s="219"/>
      <c r="J250" s="220">
        <f>ROUND(I250*H250,2)</f>
        <v>0</v>
      </c>
      <c r="K250" s="216" t="s">
        <v>163</v>
      </c>
      <c r="L250" s="46"/>
      <c r="M250" s="221" t="s">
        <v>21</v>
      </c>
      <c r="N250" s="222" t="s">
        <v>47</v>
      </c>
      <c r="O250" s="86"/>
      <c r="P250" s="223">
        <f>O250*H250</f>
        <v>0</v>
      </c>
      <c r="Q250" s="223">
        <v>0</v>
      </c>
      <c r="R250" s="223">
        <f>Q250*H250</f>
        <v>0</v>
      </c>
      <c r="S250" s="223">
        <v>0.075999999999999998</v>
      </c>
      <c r="T250" s="224">
        <f>S250*H250</f>
        <v>1.3832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25" t="s">
        <v>164</v>
      </c>
      <c r="AT250" s="225" t="s">
        <v>159</v>
      </c>
      <c r="AU250" s="225" t="s">
        <v>86</v>
      </c>
      <c r="AY250" s="19" t="s">
        <v>156</v>
      </c>
      <c r="BE250" s="226">
        <f>IF(N250="základní",J250,0)</f>
        <v>0</v>
      </c>
      <c r="BF250" s="226">
        <f>IF(N250="snížená",J250,0)</f>
        <v>0</v>
      </c>
      <c r="BG250" s="226">
        <f>IF(N250="zákl. přenesená",J250,0)</f>
        <v>0</v>
      </c>
      <c r="BH250" s="226">
        <f>IF(N250="sníž. přenesená",J250,0)</f>
        <v>0</v>
      </c>
      <c r="BI250" s="226">
        <f>IF(N250="nulová",J250,0)</f>
        <v>0</v>
      </c>
      <c r="BJ250" s="19" t="s">
        <v>84</v>
      </c>
      <c r="BK250" s="226">
        <f>ROUND(I250*H250,2)</f>
        <v>0</v>
      </c>
      <c r="BL250" s="19" t="s">
        <v>164</v>
      </c>
      <c r="BM250" s="225" t="s">
        <v>406</v>
      </c>
    </row>
    <row r="251" s="2" customFormat="1">
      <c r="A251" s="40"/>
      <c r="B251" s="41"/>
      <c r="C251" s="42"/>
      <c r="D251" s="227" t="s">
        <v>166</v>
      </c>
      <c r="E251" s="42"/>
      <c r="F251" s="228" t="s">
        <v>407</v>
      </c>
      <c r="G251" s="42"/>
      <c r="H251" s="42"/>
      <c r="I251" s="229"/>
      <c r="J251" s="42"/>
      <c r="K251" s="42"/>
      <c r="L251" s="46"/>
      <c r="M251" s="230"/>
      <c r="N251" s="231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9" t="s">
        <v>166</v>
      </c>
      <c r="AU251" s="19" t="s">
        <v>86</v>
      </c>
    </row>
    <row r="252" s="13" customFormat="1">
      <c r="A252" s="13"/>
      <c r="B252" s="232"/>
      <c r="C252" s="233"/>
      <c r="D252" s="234" t="s">
        <v>168</v>
      </c>
      <c r="E252" s="235" t="s">
        <v>21</v>
      </c>
      <c r="F252" s="236" t="s">
        <v>408</v>
      </c>
      <c r="G252" s="233"/>
      <c r="H252" s="237">
        <v>18.199999999999999</v>
      </c>
      <c r="I252" s="238"/>
      <c r="J252" s="233"/>
      <c r="K252" s="233"/>
      <c r="L252" s="239"/>
      <c r="M252" s="240"/>
      <c r="N252" s="241"/>
      <c r="O252" s="241"/>
      <c r="P252" s="241"/>
      <c r="Q252" s="241"/>
      <c r="R252" s="241"/>
      <c r="S252" s="241"/>
      <c r="T252" s="242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3" t="s">
        <v>168</v>
      </c>
      <c r="AU252" s="243" t="s">
        <v>86</v>
      </c>
      <c r="AV252" s="13" t="s">
        <v>86</v>
      </c>
      <c r="AW252" s="13" t="s">
        <v>36</v>
      </c>
      <c r="AX252" s="13" t="s">
        <v>84</v>
      </c>
      <c r="AY252" s="243" t="s">
        <v>156</v>
      </c>
    </row>
    <row r="253" s="2" customFormat="1" ht="24.15" customHeight="1">
      <c r="A253" s="40"/>
      <c r="B253" s="41"/>
      <c r="C253" s="214" t="s">
        <v>409</v>
      </c>
      <c r="D253" s="214" t="s">
        <v>159</v>
      </c>
      <c r="E253" s="215" t="s">
        <v>410</v>
      </c>
      <c r="F253" s="216" t="s">
        <v>411</v>
      </c>
      <c r="G253" s="217" t="s">
        <v>162</v>
      </c>
      <c r="H253" s="218">
        <v>3</v>
      </c>
      <c r="I253" s="219"/>
      <c r="J253" s="220">
        <f>ROUND(I253*H253,2)</f>
        <v>0</v>
      </c>
      <c r="K253" s="216" t="s">
        <v>163</v>
      </c>
      <c r="L253" s="46"/>
      <c r="M253" s="221" t="s">
        <v>21</v>
      </c>
      <c r="N253" s="222" t="s">
        <v>47</v>
      </c>
      <c r="O253" s="86"/>
      <c r="P253" s="223">
        <f>O253*H253</f>
        <v>0</v>
      </c>
      <c r="Q253" s="223">
        <v>0</v>
      </c>
      <c r="R253" s="223">
        <f>Q253*H253</f>
        <v>0</v>
      </c>
      <c r="S253" s="223">
        <v>0.025000000000000001</v>
      </c>
      <c r="T253" s="224">
        <f>S253*H253</f>
        <v>0.075000000000000011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25" t="s">
        <v>164</v>
      </c>
      <c r="AT253" s="225" t="s">
        <v>159</v>
      </c>
      <c r="AU253" s="225" t="s">
        <v>86</v>
      </c>
      <c r="AY253" s="19" t="s">
        <v>156</v>
      </c>
      <c r="BE253" s="226">
        <f>IF(N253="základní",J253,0)</f>
        <v>0</v>
      </c>
      <c r="BF253" s="226">
        <f>IF(N253="snížená",J253,0)</f>
        <v>0</v>
      </c>
      <c r="BG253" s="226">
        <f>IF(N253="zákl. přenesená",J253,0)</f>
        <v>0</v>
      </c>
      <c r="BH253" s="226">
        <f>IF(N253="sníž. přenesená",J253,0)</f>
        <v>0</v>
      </c>
      <c r="BI253" s="226">
        <f>IF(N253="nulová",J253,0)</f>
        <v>0</v>
      </c>
      <c r="BJ253" s="19" t="s">
        <v>84</v>
      </c>
      <c r="BK253" s="226">
        <f>ROUND(I253*H253,2)</f>
        <v>0</v>
      </c>
      <c r="BL253" s="19" t="s">
        <v>164</v>
      </c>
      <c r="BM253" s="225" t="s">
        <v>412</v>
      </c>
    </row>
    <row r="254" s="2" customFormat="1">
      <c r="A254" s="40"/>
      <c r="B254" s="41"/>
      <c r="C254" s="42"/>
      <c r="D254" s="227" t="s">
        <v>166</v>
      </c>
      <c r="E254" s="42"/>
      <c r="F254" s="228" t="s">
        <v>413</v>
      </c>
      <c r="G254" s="42"/>
      <c r="H254" s="42"/>
      <c r="I254" s="229"/>
      <c r="J254" s="42"/>
      <c r="K254" s="42"/>
      <c r="L254" s="46"/>
      <c r="M254" s="230"/>
      <c r="N254" s="231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166</v>
      </c>
      <c r="AU254" s="19" t="s">
        <v>86</v>
      </c>
    </row>
    <row r="255" s="13" customFormat="1">
      <c r="A255" s="13"/>
      <c r="B255" s="232"/>
      <c r="C255" s="233"/>
      <c r="D255" s="234" t="s">
        <v>168</v>
      </c>
      <c r="E255" s="235" t="s">
        <v>21</v>
      </c>
      <c r="F255" s="236" t="s">
        <v>414</v>
      </c>
      <c r="G255" s="233"/>
      <c r="H255" s="237">
        <v>3</v>
      </c>
      <c r="I255" s="238"/>
      <c r="J255" s="233"/>
      <c r="K255" s="233"/>
      <c r="L255" s="239"/>
      <c r="M255" s="240"/>
      <c r="N255" s="241"/>
      <c r="O255" s="241"/>
      <c r="P255" s="241"/>
      <c r="Q255" s="241"/>
      <c r="R255" s="241"/>
      <c r="S255" s="241"/>
      <c r="T255" s="242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3" t="s">
        <v>168</v>
      </c>
      <c r="AU255" s="243" t="s">
        <v>86</v>
      </c>
      <c r="AV255" s="13" t="s">
        <v>86</v>
      </c>
      <c r="AW255" s="13" t="s">
        <v>36</v>
      </c>
      <c r="AX255" s="13" t="s">
        <v>84</v>
      </c>
      <c r="AY255" s="243" t="s">
        <v>156</v>
      </c>
    </row>
    <row r="256" s="2" customFormat="1" ht="24.15" customHeight="1">
      <c r="A256" s="40"/>
      <c r="B256" s="41"/>
      <c r="C256" s="214" t="s">
        <v>415</v>
      </c>
      <c r="D256" s="214" t="s">
        <v>159</v>
      </c>
      <c r="E256" s="215" t="s">
        <v>416</v>
      </c>
      <c r="F256" s="216" t="s">
        <v>417</v>
      </c>
      <c r="G256" s="217" t="s">
        <v>162</v>
      </c>
      <c r="H256" s="218">
        <v>1</v>
      </c>
      <c r="I256" s="219"/>
      <c r="J256" s="220">
        <f>ROUND(I256*H256,2)</f>
        <v>0</v>
      </c>
      <c r="K256" s="216" t="s">
        <v>163</v>
      </c>
      <c r="L256" s="46"/>
      <c r="M256" s="221" t="s">
        <v>21</v>
      </c>
      <c r="N256" s="222" t="s">
        <v>47</v>
      </c>
      <c r="O256" s="86"/>
      <c r="P256" s="223">
        <f>O256*H256</f>
        <v>0</v>
      </c>
      <c r="Q256" s="223">
        <v>0</v>
      </c>
      <c r="R256" s="223">
        <f>Q256*H256</f>
        <v>0</v>
      </c>
      <c r="S256" s="223">
        <v>0.13800000000000001</v>
      </c>
      <c r="T256" s="224">
        <f>S256*H256</f>
        <v>0.13800000000000001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25" t="s">
        <v>164</v>
      </c>
      <c r="AT256" s="225" t="s">
        <v>159</v>
      </c>
      <c r="AU256" s="225" t="s">
        <v>86</v>
      </c>
      <c r="AY256" s="19" t="s">
        <v>156</v>
      </c>
      <c r="BE256" s="226">
        <f>IF(N256="základní",J256,0)</f>
        <v>0</v>
      </c>
      <c r="BF256" s="226">
        <f>IF(N256="snížená",J256,0)</f>
        <v>0</v>
      </c>
      <c r="BG256" s="226">
        <f>IF(N256="zákl. přenesená",J256,0)</f>
        <v>0</v>
      </c>
      <c r="BH256" s="226">
        <f>IF(N256="sníž. přenesená",J256,0)</f>
        <v>0</v>
      </c>
      <c r="BI256" s="226">
        <f>IF(N256="nulová",J256,0)</f>
        <v>0</v>
      </c>
      <c r="BJ256" s="19" t="s">
        <v>84</v>
      </c>
      <c r="BK256" s="226">
        <f>ROUND(I256*H256,2)</f>
        <v>0</v>
      </c>
      <c r="BL256" s="19" t="s">
        <v>164</v>
      </c>
      <c r="BM256" s="225" t="s">
        <v>418</v>
      </c>
    </row>
    <row r="257" s="2" customFormat="1">
      <c r="A257" s="40"/>
      <c r="B257" s="41"/>
      <c r="C257" s="42"/>
      <c r="D257" s="227" t="s">
        <v>166</v>
      </c>
      <c r="E257" s="42"/>
      <c r="F257" s="228" t="s">
        <v>419</v>
      </c>
      <c r="G257" s="42"/>
      <c r="H257" s="42"/>
      <c r="I257" s="229"/>
      <c r="J257" s="42"/>
      <c r="K257" s="42"/>
      <c r="L257" s="46"/>
      <c r="M257" s="230"/>
      <c r="N257" s="231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166</v>
      </c>
      <c r="AU257" s="19" t="s">
        <v>86</v>
      </c>
    </row>
    <row r="258" s="13" customFormat="1">
      <c r="A258" s="13"/>
      <c r="B258" s="232"/>
      <c r="C258" s="233"/>
      <c r="D258" s="234" t="s">
        <v>168</v>
      </c>
      <c r="E258" s="235" t="s">
        <v>21</v>
      </c>
      <c r="F258" s="236" t="s">
        <v>420</v>
      </c>
      <c r="G258" s="233"/>
      <c r="H258" s="237">
        <v>1</v>
      </c>
      <c r="I258" s="238"/>
      <c r="J258" s="233"/>
      <c r="K258" s="233"/>
      <c r="L258" s="239"/>
      <c r="M258" s="240"/>
      <c r="N258" s="241"/>
      <c r="O258" s="241"/>
      <c r="P258" s="241"/>
      <c r="Q258" s="241"/>
      <c r="R258" s="241"/>
      <c r="S258" s="241"/>
      <c r="T258" s="242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3" t="s">
        <v>168</v>
      </c>
      <c r="AU258" s="243" t="s">
        <v>86</v>
      </c>
      <c r="AV258" s="13" t="s">
        <v>86</v>
      </c>
      <c r="AW258" s="13" t="s">
        <v>36</v>
      </c>
      <c r="AX258" s="13" t="s">
        <v>84</v>
      </c>
      <c r="AY258" s="243" t="s">
        <v>156</v>
      </c>
    </row>
    <row r="259" s="2" customFormat="1" ht="24.15" customHeight="1">
      <c r="A259" s="40"/>
      <c r="B259" s="41"/>
      <c r="C259" s="214" t="s">
        <v>421</v>
      </c>
      <c r="D259" s="214" t="s">
        <v>159</v>
      </c>
      <c r="E259" s="215" t="s">
        <v>422</v>
      </c>
      <c r="F259" s="216" t="s">
        <v>423</v>
      </c>
      <c r="G259" s="217" t="s">
        <v>424</v>
      </c>
      <c r="H259" s="218">
        <v>0.35299999999999998</v>
      </c>
      <c r="I259" s="219"/>
      <c r="J259" s="220">
        <f>ROUND(I259*H259,2)</f>
        <v>0</v>
      </c>
      <c r="K259" s="216" t="s">
        <v>163</v>
      </c>
      <c r="L259" s="46"/>
      <c r="M259" s="221" t="s">
        <v>21</v>
      </c>
      <c r="N259" s="222" t="s">
        <v>47</v>
      </c>
      <c r="O259" s="86"/>
      <c r="P259" s="223">
        <f>O259*H259</f>
        <v>0</v>
      </c>
      <c r="Q259" s="223">
        <v>0</v>
      </c>
      <c r="R259" s="223">
        <f>Q259*H259</f>
        <v>0</v>
      </c>
      <c r="S259" s="223">
        <v>1.8</v>
      </c>
      <c r="T259" s="224">
        <f>S259*H259</f>
        <v>0.63539999999999996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25" t="s">
        <v>164</v>
      </c>
      <c r="AT259" s="225" t="s">
        <v>159</v>
      </c>
      <c r="AU259" s="225" t="s">
        <v>86</v>
      </c>
      <c r="AY259" s="19" t="s">
        <v>156</v>
      </c>
      <c r="BE259" s="226">
        <f>IF(N259="základní",J259,0)</f>
        <v>0</v>
      </c>
      <c r="BF259" s="226">
        <f>IF(N259="snížená",J259,0)</f>
        <v>0</v>
      </c>
      <c r="BG259" s="226">
        <f>IF(N259="zákl. přenesená",J259,0)</f>
        <v>0</v>
      </c>
      <c r="BH259" s="226">
        <f>IF(N259="sníž. přenesená",J259,0)</f>
        <v>0</v>
      </c>
      <c r="BI259" s="226">
        <f>IF(N259="nulová",J259,0)</f>
        <v>0</v>
      </c>
      <c r="BJ259" s="19" t="s">
        <v>84</v>
      </c>
      <c r="BK259" s="226">
        <f>ROUND(I259*H259,2)</f>
        <v>0</v>
      </c>
      <c r="BL259" s="19" t="s">
        <v>164</v>
      </c>
      <c r="BM259" s="225" t="s">
        <v>425</v>
      </c>
    </row>
    <row r="260" s="2" customFormat="1">
      <c r="A260" s="40"/>
      <c r="B260" s="41"/>
      <c r="C260" s="42"/>
      <c r="D260" s="227" t="s">
        <v>166</v>
      </c>
      <c r="E260" s="42"/>
      <c r="F260" s="228" t="s">
        <v>426</v>
      </c>
      <c r="G260" s="42"/>
      <c r="H260" s="42"/>
      <c r="I260" s="229"/>
      <c r="J260" s="42"/>
      <c r="K260" s="42"/>
      <c r="L260" s="46"/>
      <c r="M260" s="230"/>
      <c r="N260" s="231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166</v>
      </c>
      <c r="AU260" s="19" t="s">
        <v>86</v>
      </c>
    </row>
    <row r="261" s="13" customFormat="1">
      <c r="A261" s="13"/>
      <c r="B261" s="232"/>
      <c r="C261" s="233"/>
      <c r="D261" s="234" t="s">
        <v>168</v>
      </c>
      <c r="E261" s="235" t="s">
        <v>21</v>
      </c>
      <c r="F261" s="236" t="s">
        <v>427</v>
      </c>
      <c r="G261" s="233"/>
      <c r="H261" s="237">
        <v>0.35299999999999998</v>
      </c>
      <c r="I261" s="238"/>
      <c r="J261" s="233"/>
      <c r="K261" s="233"/>
      <c r="L261" s="239"/>
      <c r="M261" s="240"/>
      <c r="N261" s="241"/>
      <c r="O261" s="241"/>
      <c r="P261" s="241"/>
      <c r="Q261" s="241"/>
      <c r="R261" s="241"/>
      <c r="S261" s="241"/>
      <c r="T261" s="242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3" t="s">
        <v>168</v>
      </c>
      <c r="AU261" s="243" t="s">
        <v>86</v>
      </c>
      <c r="AV261" s="13" t="s">
        <v>86</v>
      </c>
      <c r="AW261" s="13" t="s">
        <v>36</v>
      </c>
      <c r="AX261" s="13" t="s">
        <v>84</v>
      </c>
      <c r="AY261" s="243" t="s">
        <v>156</v>
      </c>
    </row>
    <row r="262" s="2" customFormat="1" ht="24.15" customHeight="1">
      <c r="A262" s="40"/>
      <c r="B262" s="41"/>
      <c r="C262" s="214" t="s">
        <v>428</v>
      </c>
      <c r="D262" s="214" t="s">
        <v>159</v>
      </c>
      <c r="E262" s="215" t="s">
        <v>429</v>
      </c>
      <c r="F262" s="216" t="s">
        <v>430</v>
      </c>
      <c r="G262" s="217" t="s">
        <v>424</v>
      </c>
      <c r="H262" s="218">
        <v>0.17199999999999999</v>
      </c>
      <c r="I262" s="219"/>
      <c r="J262" s="220">
        <f>ROUND(I262*H262,2)</f>
        <v>0</v>
      </c>
      <c r="K262" s="216" t="s">
        <v>163</v>
      </c>
      <c r="L262" s="46"/>
      <c r="M262" s="221" t="s">
        <v>21</v>
      </c>
      <c r="N262" s="222" t="s">
        <v>47</v>
      </c>
      <c r="O262" s="86"/>
      <c r="P262" s="223">
        <f>O262*H262</f>
        <v>0</v>
      </c>
      <c r="Q262" s="223">
        <v>0</v>
      </c>
      <c r="R262" s="223">
        <f>Q262*H262</f>
        <v>0</v>
      </c>
      <c r="S262" s="223">
        <v>1.8</v>
      </c>
      <c r="T262" s="224">
        <f>S262*H262</f>
        <v>0.30959999999999999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25" t="s">
        <v>164</v>
      </c>
      <c r="AT262" s="225" t="s">
        <v>159</v>
      </c>
      <c r="AU262" s="225" t="s">
        <v>86</v>
      </c>
      <c r="AY262" s="19" t="s">
        <v>156</v>
      </c>
      <c r="BE262" s="226">
        <f>IF(N262="základní",J262,0)</f>
        <v>0</v>
      </c>
      <c r="BF262" s="226">
        <f>IF(N262="snížená",J262,0)</f>
        <v>0</v>
      </c>
      <c r="BG262" s="226">
        <f>IF(N262="zákl. přenesená",J262,0)</f>
        <v>0</v>
      </c>
      <c r="BH262" s="226">
        <f>IF(N262="sníž. přenesená",J262,0)</f>
        <v>0</v>
      </c>
      <c r="BI262" s="226">
        <f>IF(N262="nulová",J262,0)</f>
        <v>0</v>
      </c>
      <c r="BJ262" s="19" t="s">
        <v>84</v>
      </c>
      <c r="BK262" s="226">
        <f>ROUND(I262*H262,2)</f>
        <v>0</v>
      </c>
      <c r="BL262" s="19" t="s">
        <v>164</v>
      </c>
      <c r="BM262" s="225" t="s">
        <v>431</v>
      </c>
    </row>
    <row r="263" s="2" customFormat="1">
      <c r="A263" s="40"/>
      <c r="B263" s="41"/>
      <c r="C263" s="42"/>
      <c r="D263" s="227" t="s">
        <v>166</v>
      </c>
      <c r="E263" s="42"/>
      <c r="F263" s="228" t="s">
        <v>432</v>
      </c>
      <c r="G263" s="42"/>
      <c r="H263" s="42"/>
      <c r="I263" s="229"/>
      <c r="J263" s="42"/>
      <c r="K263" s="42"/>
      <c r="L263" s="46"/>
      <c r="M263" s="230"/>
      <c r="N263" s="231"/>
      <c r="O263" s="86"/>
      <c r="P263" s="86"/>
      <c r="Q263" s="86"/>
      <c r="R263" s="86"/>
      <c r="S263" s="86"/>
      <c r="T263" s="87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9" t="s">
        <v>166</v>
      </c>
      <c r="AU263" s="19" t="s">
        <v>86</v>
      </c>
    </row>
    <row r="264" s="13" customFormat="1">
      <c r="A264" s="13"/>
      <c r="B264" s="232"/>
      <c r="C264" s="233"/>
      <c r="D264" s="234" t="s">
        <v>168</v>
      </c>
      <c r="E264" s="235" t="s">
        <v>21</v>
      </c>
      <c r="F264" s="236" t="s">
        <v>433</v>
      </c>
      <c r="G264" s="233"/>
      <c r="H264" s="237">
        <v>0.17199999999999999</v>
      </c>
      <c r="I264" s="238"/>
      <c r="J264" s="233"/>
      <c r="K264" s="233"/>
      <c r="L264" s="239"/>
      <c r="M264" s="240"/>
      <c r="N264" s="241"/>
      <c r="O264" s="241"/>
      <c r="P264" s="241"/>
      <c r="Q264" s="241"/>
      <c r="R264" s="241"/>
      <c r="S264" s="241"/>
      <c r="T264" s="242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3" t="s">
        <v>168</v>
      </c>
      <c r="AU264" s="243" t="s">
        <v>86</v>
      </c>
      <c r="AV264" s="13" t="s">
        <v>86</v>
      </c>
      <c r="AW264" s="13" t="s">
        <v>36</v>
      </c>
      <c r="AX264" s="13" t="s">
        <v>84</v>
      </c>
      <c r="AY264" s="243" t="s">
        <v>156</v>
      </c>
    </row>
    <row r="265" s="2" customFormat="1" ht="24.15" customHeight="1">
      <c r="A265" s="40"/>
      <c r="B265" s="41"/>
      <c r="C265" s="214" t="s">
        <v>434</v>
      </c>
      <c r="D265" s="214" t="s">
        <v>159</v>
      </c>
      <c r="E265" s="215" t="s">
        <v>435</v>
      </c>
      <c r="F265" s="216" t="s">
        <v>436</v>
      </c>
      <c r="G265" s="217" t="s">
        <v>424</v>
      </c>
      <c r="H265" s="218">
        <v>0.54800000000000004</v>
      </c>
      <c r="I265" s="219"/>
      <c r="J265" s="220">
        <f>ROUND(I265*H265,2)</f>
        <v>0</v>
      </c>
      <c r="K265" s="216" t="s">
        <v>163</v>
      </c>
      <c r="L265" s="46"/>
      <c r="M265" s="221" t="s">
        <v>21</v>
      </c>
      <c r="N265" s="222" t="s">
        <v>47</v>
      </c>
      <c r="O265" s="86"/>
      <c r="P265" s="223">
        <f>O265*H265</f>
        <v>0</v>
      </c>
      <c r="Q265" s="223">
        <v>0</v>
      </c>
      <c r="R265" s="223">
        <f>Q265*H265</f>
        <v>0</v>
      </c>
      <c r="S265" s="223">
        <v>1.8</v>
      </c>
      <c r="T265" s="224">
        <f>S265*H265</f>
        <v>0.98640000000000005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25" t="s">
        <v>164</v>
      </c>
      <c r="AT265" s="225" t="s">
        <v>159</v>
      </c>
      <c r="AU265" s="225" t="s">
        <v>86</v>
      </c>
      <c r="AY265" s="19" t="s">
        <v>156</v>
      </c>
      <c r="BE265" s="226">
        <f>IF(N265="základní",J265,0)</f>
        <v>0</v>
      </c>
      <c r="BF265" s="226">
        <f>IF(N265="snížená",J265,0)</f>
        <v>0</v>
      </c>
      <c r="BG265" s="226">
        <f>IF(N265="zákl. přenesená",J265,0)</f>
        <v>0</v>
      </c>
      <c r="BH265" s="226">
        <f>IF(N265="sníž. přenesená",J265,0)</f>
        <v>0</v>
      </c>
      <c r="BI265" s="226">
        <f>IF(N265="nulová",J265,0)</f>
        <v>0</v>
      </c>
      <c r="BJ265" s="19" t="s">
        <v>84</v>
      </c>
      <c r="BK265" s="226">
        <f>ROUND(I265*H265,2)</f>
        <v>0</v>
      </c>
      <c r="BL265" s="19" t="s">
        <v>164</v>
      </c>
      <c r="BM265" s="225" t="s">
        <v>437</v>
      </c>
    </row>
    <row r="266" s="2" customFormat="1">
      <c r="A266" s="40"/>
      <c r="B266" s="41"/>
      <c r="C266" s="42"/>
      <c r="D266" s="227" t="s">
        <v>166</v>
      </c>
      <c r="E266" s="42"/>
      <c r="F266" s="228" t="s">
        <v>438</v>
      </c>
      <c r="G266" s="42"/>
      <c r="H266" s="42"/>
      <c r="I266" s="229"/>
      <c r="J266" s="42"/>
      <c r="K266" s="42"/>
      <c r="L266" s="46"/>
      <c r="M266" s="230"/>
      <c r="N266" s="231"/>
      <c r="O266" s="86"/>
      <c r="P266" s="86"/>
      <c r="Q266" s="86"/>
      <c r="R266" s="86"/>
      <c r="S266" s="86"/>
      <c r="T266" s="87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9" t="s">
        <v>166</v>
      </c>
      <c r="AU266" s="19" t="s">
        <v>86</v>
      </c>
    </row>
    <row r="267" s="13" customFormat="1">
      <c r="A267" s="13"/>
      <c r="B267" s="232"/>
      <c r="C267" s="233"/>
      <c r="D267" s="234" t="s">
        <v>168</v>
      </c>
      <c r="E267" s="235" t="s">
        <v>21</v>
      </c>
      <c r="F267" s="236" t="s">
        <v>439</v>
      </c>
      <c r="G267" s="233"/>
      <c r="H267" s="237">
        <v>0.54800000000000004</v>
      </c>
      <c r="I267" s="238"/>
      <c r="J267" s="233"/>
      <c r="K267" s="233"/>
      <c r="L267" s="239"/>
      <c r="M267" s="240"/>
      <c r="N267" s="241"/>
      <c r="O267" s="241"/>
      <c r="P267" s="241"/>
      <c r="Q267" s="241"/>
      <c r="R267" s="241"/>
      <c r="S267" s="241"/>
      <c r="T267" s="242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3" t="s">
        <v>168</v>
      </c>
      <c r="AU267" s="243" t="s">
        <v>86</v>
      </c>
      <c r="AV267" s="13" t="s">
        <v>86</v>
      </c>
      <c r="AW267" s="13" t="s">
        <v>36</v>
      </c>
      <c r="AX267" s="13" t="s">
        <v>84</v>
      </c>
      <c r="AY267" s="243" t="s">
        <v>156</v>
      </c>
    </row>
    <row r="268" s="2" customFormat="1" ht="24.15" customHeight="1">
      <c r="A268" s="40"/>
      <c r="B268" s="41"/>
      <c r="C268" s="214" t="s">
        <v>440</v>
      </c>
      <c r="D268" s="214" t="s">
        <v>159</v>
      </c>
      <c r="E268" s="215" t="s">
        <v>441</v>
      </c>
      <c r="F268" s="216" t="s">
        <v>442</v>
      </c>
      <c r="G268" s="217" t="s">
        <v>211</v>
      </c>
      <c r="H268" s="218">
        <v>18.600000000000001</v>
      </c>
      <c r="I268" s="219"/>
      <c r="J268" s="220">
        <f>ROUND(I268*H268,2)</f>
        <v>0</v>
      </c>
      <c r="K268" s="216" t="s">
        <v>163</v>
      </c>
      <c r="L268" s="46"/>
      <c r="M268" s="221" t="s">
        <v>21</v>
      </c>
      <c r="N268" s="222" t="s">
        <v>47</v>
      </c>
      <c r="O268" s="86"/>
      <c r="P268" s="223">
        <f>O268*H268</f>
        <v>0</v>
      </c>
      <c r="Q268" s="223">
        <v>0</v>
      </c>
      <c r="R268" s="223">
        <f>Q268*H268</f>
        <v>0</v>
      </c>
      <c r="S268" s="223">
        <v>0.042000000000000003</v>
      </c>
      <c r="T268" s="224">
        <f>S268*H268</f>
        <v>0.78120000000000012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25" t="s">
        <v>164</v>
      </c>
      <c r="AT268" s="225" t="s">
        <v>159</v>
      </c>
      <c r="AU268" s="225" t="s">
        <v>86</v>
      </c>
      <c r="AY268" s="19" t="s">
        <v>156</v>
      </c>
      <c r="BE268" s="226">
        <f>IF(N268="základní",J268,0)</f>
        <v>0</v>
      </c>
      <c r="BF268" s="226">
        <f>IF(N268="snížená",J268,0)</f>
        <v>0</v>
      </c>
      <c r="BG268" s="226">
        <f>IF(N268="zákl. přenesená",J268,0)</f>
        <v>0</v>
      </c>
      <c r="BH268" s="226">
        <f>IF(N268="sníž. přenesená",J268,0)</f>
        <v>0</v>
      </c>
      <c r="BI268" s="226">
        <f>IF(N268="nulová",J268,0)</f>
        <v>0</v>
      </c>
      <c r="BJ268" s="19" t="s">
        <v>84</v>
      </c>
      <c r="BK268" s="226">
        <f>ROUND(I268*H268,2)</f>
        <v>0</v>
      </c>
      <c r="BL268" s="19" t="s">
        <v>164</v>
      </c>
      <c r="BM268" s="225" t="s">
        <v>443</v>
      </c>
    </row>
    <row r="269" s="2" customFormat="1">
      <c r="A269" s="40"/>
      <c r="B269" s="41"/>
      <c r="C269" s="42"/>
      <c r="D269" s="227" t="s">
        <v>166</v>
      </c>
      <c r="E269" s="42"/>
      <c r="F269" s="228" t="s">
        <v>444</v>
      </c>
      <c r="G269" s="42"/>
      <c r="H269" s="42"/>
      <c r="I269" s="229"/>
      <c r="J269" s="42"/>
      <c r="K269" s="42"/>
      <c r="L269" s="46"/>
      <c r="M269" s="230"/>
      <c r="N269" s="231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166</v>
      </c>
      <c r="AU269" s="19" t="s">
        <v>86</v>
      </c>
    </row>
    <row r="270" s="13" customFormat="1">
      <c r="A270" s="13"/>
      <c r="B270" s="232"/>
      <c r="C270" s="233"/>
      <c r="D270" s="234" t="s">
        <v>168</v>
      </c>
      <c r="E270" s="235" t="s">
        <v>21</v>
      </c>
      <c r="F270" s="236" t="s">
        <v>445</v>
      </c>
      <c r="G270" s="233"/>
      <c r="H270" s="237">
        <v>3</v>
      </c>
      <c r="I270" s="238"/>
      <c r="J270" s="233"/>
      <c r="K270" s="233"/>
      <c r="L270" s="239"/>
      <c r="M270" s="240"/>
      <c r="N270" s="241"/>
      <c r="O270" s="241"/>
      <c r="P270" s="241"/>
      <c r="Q270" s="241"/>
      <c r="R270" s="241"/>
      <c r="S270" s="241"/>
      <c r="T270" s="242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3" t="s">
        <v>168</v>
      </c>
      <c r="AU270" s="243" t="s">
        <v>86</v>
      </c>
      <c r="AV270" s="13" t="s">
        <v>86</v>
      </c>
      <c r="AW270" s="13" t="s">
        <v>36</v>
      </c>
      <c r="AX270" s="13" t="s">
        <v>76</v>
      </c>
      <c r="AY270" s="243" t="s">
        <v>156</v>
      </c>
    </row>
    <row r="271" s="13" customFormat="1">
      <c r="A271" s="13"/>
      <c r="B271" s="232"/>
      <c r="C271" s="233"/>
      <c r="D271" s="234" t="s">
        <v>168</v>
      </c>
      <c r="E271" s="235" t="s">
        <v>21</v>
      </c>
      <c r="F271" s="236" t="s">
        <v>446</v>
      </c>
      <c r="G271" s="233"/>
      <c r="H271" s="237">
        <v>9.5999999999999996</v>
      </c>
      <c r="I271" s="238"/>
      <c r="J271" s="233"/>
      <c r="K271" s="233"/>
      <c r="L271" s="239"/>
      <c r="M271" s="240"/>
      <c r="N271" s="241"/>
      <c r="O271" s="241"/>
      <c r="P271" s="241"/>
      <c r="Q271" s="241"/>
      <c r="R271" s="241"/>
      <c r="S271" s="241"/>
      <c r="T271" s="242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3" t="s">
        <v>168</v>
      </c>
      <c r="AU271" s="243" t="s">
        <v>86</v>
      </c>
      <c r="AV271" s="13" t="s">
        <v>86</v>
      </c>
      <c r="AW271" s="13" t="s">
        <v>36</v>
      </c>
      <c r="AX271" s="13" t="s">
        <v>76</v>
      </c>
      <c r="AY271" s="243" t="s">
        <v>156</v>
      </c>
    </row>
    <row r="272" s="13" customFormat="1">
      <c r="A272" s="13"/>
      <c r="B272" s="232"/>
      <c r="C272" s="233"/>
      <c r="D272" s="234" t="s">
        <v>168</v>
      </c>
      <c r="E272" s="235" t="s">
        <v>21</v>
      </c>
      <c r="F272" s="236" t="s">
        <v>447</v>
      </c>
      <c r="G272" s="233"/>
      <c r="H272" s="237">
        <v>6</v>
      </c>
      <c r="I272" s="238"/>
      <c r="J272" s="233"/>
      <c r="K272" s="233"/>
      <c r="L272" s="239"/>
      <c r="M272" s="240"/>
      <c r="N272" s="241"/>
      <c r="O272" s="241"/>
      <c r="P272" s="241"/>
      <c r="Q272" s="241"/>
      <c r="R272" s="241"/>
      <c r="S272" s="241"/>
      <c r="T272" s="242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3" t="s">
        <v>168</v>
      </c>
      <c r="AU272" s="243" t="s">
        <v>86</v>
      </c>
      <c r="AV272" s="13" t="s">
        <v>86</v>
      </c>
      <c r="AW272" s="13" t="s">
        <v>36</v>
      </c>
      <c r="AX272" s="13" t="s">
        <v>76</v>
      </c>
      <c r="AY272" s="243" t="s">
        <v>156</v>
      </c>
    </row>
    <row r="273" s="14" customFormat="1">
      <c r="A273" s="14"/>
      <c r="B273" s="244"/>
      <c r="C273" s="245"/>
      <c r="D273" s="234" t="s">
        <v>168</v>
      </c>
      <c r="E273" s="246" t="s">
        <v>21</v>
      </c>
      <c r="F273" s="247" t="s">
        <v>193</v>
      </c>
      <c r="G273" s="245"/>
      <c r="H273" s="248">
        <v>18.600000000000001</v>
      </c>
      <c r="I273" s="249"/>
      <c r="J273" s="245"/>
      <c r="K273" s="245"/>
      <c r="L273" s="250"/>
      <c r="M273" s="251"/>
      <c r="N273" s="252"/>
      <c r="O273" s="252"/>
      <c r="P273" s="252"/>
      <c r="Q273" s="252"/>
      <c r="R273" s="252"/>
      <c r="S273" s="252"/>
      <c r="T273" s="253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4" t="s">
        <v>168</v>
      </c>
      <c r="AU273" s="254" t="s">
        <v>86</v>
      </c>
      <c r="AV273" s="14" t="s">
        <v>164</v>
      </c>
      <c r="AW273" s="14" t="s">
        <v>36</v>
      </c>
      <c r="AX273" s="14" t="s">
        <v>84</v>
      </c>
      <c r="AY273" s="254" t="s">
        <v>156</v>
      </c>
    </row>
    <row r="274" s="2" customFormat="1" ht="24.15" customHeight="1">
      <c r="A274" s="40"/>
      <c r="B274" s="41"/>
      <c r="C274" s="214" t="s">
        <v>448</v>
      </c>
      <c r="D274" s="214" t="s">
        <v>159</v>
      </c>
      <c r="E274" s="215" t="s">
        <v>449</v>
      </c>
      <c r="F274" s="216" t="s">
        <v>450</v>
      </c>
      <c r="G274" s="217" t="s">
        <v>197</v>
      </c>
      <c r="H274" s="218">
        <v>51.350000000000001</v>
      </c>
      <c r="I274" s="219"/>
      <c r="J274" s="220">
        <f>ROUND(I274*H274,2)</f>
        <v>0</v>
      </c>
      <c r="K274" s="216" t="s">
        <v>163</v>
      </c>
      <c r="L274" s="46"/>
      <c r="M274" s="221" t="s">
        <v>21</v>
      </c>
      <c r="N274" s="222" t="s">
        <v>47</v>
      </c>
      <c r="O274" s="86"/>
      <c r="P274" s="223">
        <f>O274*H274</f>
        <v>0</v>
      </c>
      <c r="Q274" s="223">
        <v>0</v>
      </c>
      <c r="R274" s="223">
        <f>Q274*H274</f>
        <v>0</v>
      </c>
      <c r="S274" s="223">
        <v>0.068000000000000005</v>
      </c>
      <c r="T274" s="224">
        <f>S274*H274</f>
        <v>3.4918000000000005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25" t="s">
        <v>164</v>
      </c>
      <c r="AT274" s="225" t="s">
        <v>159</v>
      </c>
      <c r="AU274" s="225" t="s">
        <v>86</v>
      </c>
      <c r="AY274" s="19" t="s">
        <v>156</v>
      </c>
      <c r="BE274" s="226">
        <f>IF(N274="základní",J274,0)</f>
        <v>0</v>
      </c>
      <c r="BF274" s="226">
        <f>IF(N274="snížená",J274,0)</f>
        <v>0</v>
      </c>
      <c r="BG274" s="226">
        <f>IF(N274="zákl. přenesená",J274,0)</f>
        <v>0</v>
      </c>
      <c r="BH274" s="226">
        <f>IF(N274="sníž. přenesená",J274,0)</f>
        <v>0</v>
      </c>
      <c r="BI274" s="226">
        <f>IF(N274="nulová",J274,0)</f>
        <v>0</v>
      </c>
      <c r="BJ274" s="19" t="s">
        <v>84</v>
      </c>
      <c r="BK274" s="226">
        <f>ROUND(I274*H274,2)</f>
        <v>0</v>
      </c>
      <c r="BL274" s="19" t="s">
        <v>164</v>
      </c>
      <c r="BM274" s="225" t="s">
        <v>451</v>
      </c>
    </row>
    <row r="275" s="2" customFormat="1">
      <c r="A275" s="40"/>
      <c r="B275" s="41"/>
      <c r="C275" s="42"/>
      <c r="D275" s="227" t="s">
        <v>166</v>
      </c>
      <c r="E275" s="42"/>
      <c r="F275" s="228" t="s">
        <v>452</v>
      </c>
      <c r="G275" s="42"/>
      <c r="H275" s="42"/>
      <c r="I275" s="229"/>
      <c r="J275" s="42"/>
      <c r="K275" s="42"/>
      <c r="L275" s="46"/>
      <c r="M275" s="230"/>
      <c r="N275" s="231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166</v>
      </c>
      <c r="AU275" s="19" t="s">
        <v>86</v>
      </c>
    </row>
    <row r="276" s="15" customFormat="1">
      <c r="A276" s="15"/>
      <c r="B276" s="255"/>
      <c r="C276" s="256"/>
      <c r="D276" s="234" t="s">
        <v>168</v>
      </c>
      <c r="E276" s="257" t="s">
        <v>21</v>
      </c>
      <c r="F276" s="258" t="s">
        <v>389</v>
      </c>
      <c r="G276" s="256"/>
      <c r="H276" s="257" t="s">
        <v>21</v>
      </c>
      <c r="I276" s="259"/>
      <c r="J276" s="256"/>
      <c r="K276" s="256"/>
      <c r="L276" s="260"/>
      <c r="M276" s="261"/>
      <c r="N276" s="262"/>
      <c r="O276" s="262"/>
      <c r="P276" s="262"/>
      <c r="Q276" s="262"/>
      <c r="R276" s="262"/>
      <c r="S276" s="262"/>
      <c r="T276" s="263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264" t="s">
        <v>168</v>
      </c>
      <c r="AU276" s="264" t="s">
        <v>86</v>
      </c>
      <c r="AV276" s="15" t="s">
        <v>84</v>
      </c>
      <c r="AW276" s="15" t="s">
        <v>36</v>
      </c>
      <c r="AX276" s="15" t="s">
        <v>76</v>
      </c>
      <c r="AY276" s="264" t="s">
        <v>156</v>
      </c>
    </row>
    <row r="277" s="13" customFormat="1">
      <c r="A277" s="13"/>
      <c r="B277" s="232"/>
      <c r="C277" s="233"/>
      <c r="D277" s="234" t="s">
        <v>168</v>
      </c>
      <c r="E277" s="235" t="s">
        <v>21</v>
      </c>
      <c r="F277" s="236" t="s">
        <v>453</v>
      </c>
      <c r="G277" s="233"/>
      <c r="H277" s="237">
        <v>5.04</v>
      </c>
      <c r="I277" s="238"/>
      <c r="J277" s="233"/>
      <c r="K277" s="233"/>
      <c r="L277" s="239"/>
      <c r="M277" s="240"/>
      <c r="N277" s="241"/>
      <c r="O277" s="241"/>
      <c r="P277" s="241"/>
      <c r="Q277" s="241"/>
      <c r="R277" s="241"/>
      <c r="S277" s="241"/>
      <c r="T277" s="242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3" t="s">
        <v>168</v>
      </c>
      <c r="AU277" s="243" t="s">
        <v>86</v>
      </c>
      <c r="AV277" s="13" t="s">
        <v>86</v>
      </c>
      <c r="AW277" s="13" t="s">
        <v>36</v>
      </c>
      <c r="AX277" s="13" t="s">
        <v>76</v>
      </c>
      <c r="AY277" s="243" t="s">
        <v>156</v>
      </c>
    </row>
    <row r="278" s="13" customFormat="1">
      <c r="A278" s="13"/>
      <c r="B278" s="232"/>
      <c r="C278" s="233"/>
      <c r="D278" s="234" t="s">
        <v>168</v>
      </c>
      <c r="E278" s="235" t="s">
        <v>21</v>
      </c>
      <c r="F278" s="236" t="s">
        <v>454</v>
      </c>
      <c r="G278" s="233"/>
      <c r="H278" s="237">
        <v>23.329999999999998</v>
      </c>
      <c r="I278" s="238"/>
      <c r="J278" s="233"/>
      <c r="K278" s="233"/>
      <c r="L278" s="239"/>
      <c r="M278" s="240"/>
      <c r="N278" s="241"/>
      <c r="O278" s="241"/>
      <c r="P278" s="241"/>
      <c r="Q278" s="241"/>
      <c r="R278" s="241"/>
      <c r="S278" s="241"/>
      <c r="T278" s="242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3" t="s">
        <v>168</v>
      </c>
      <c r="AU278" s="243" t="s">
        <v>86</v>
      </c>
      <c r="AV278" s="13" t="s">
        <v>86</v>
      </c>
      <c r="AW278" s="13" t="s">
        <v>36</v>
      </c>
      <c r="AX278" s="13" t="s">
        <v>76</v>
      </c>
      <c r="AY278" s="243" t="s">
        <v>156</v>
      </c>
    </row>
    <row r="279" s="13" customFormat="1">
      <c r="A279" s="13"/>
      <c r="B279" s="232"/>
      <c r="C279" s="233"/>
      <c r="D279" s="234" t="s">
        <v>168</v>
      </c>
      <c r="E279" s="235" t="s">
        <v>21</v>
      </c>
      <c r="F279" s="236" t="s">
        <v>455</v>
      </c>
      <c r="G279" s="233"/>
      <c r="H279" s="237">
        <v>8.2599999999999998</v>
      </c>
      <c r="I279" s="238"/>
      <c r="J279" s="233"/>
      <c r="K279" s="233"/>
      <c r="L279" s="239"/>
      <c r="M279" s="240"/>
      <c r="N279" s="241"/>
      <c r="O279" s="241"/>
      <c r="P279" s="241"/>
      <c r="Q279" s="241"/>
      <c r="R279" s="241"/>
      <c r="S279" s="241"/>
      <c r="T279" s="242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3" t="s">
        <v>168</v>
      </c>
      <c r="AU279" s="243" t="s">
        <v>86</v>
      </c>
      <c r="AV279" s="13" t="s">
        <v>86</v>
      </c>
      <c r="AW279" s="13" t="s">
        <v>36</v>
      </c>
      <c r="AX279" s="13" t="s">
        <v>76</v>
      </c>
      <c r="AY279" s="243" t="s">
        <v>156</v>
      </c>
    </row>
    <row r="280" s="13" customFormat="1">
      <c r="A280" s="13"/>
      <c r="B280" s="232"/>
      <c r="C280" s="233"/>
      <c r="D280" s="234" t="s">
        <v>168</v>
      </c>
      <c r="E280" s="235" t="s">
        <v>21</v>
      </c>
      <c r="F280" s="236" t="s">
        <v>456</v>
      </c>
      <c r="G280" s="233"/>
      <c r="H280" s="237">
        <v>14.720000000000001</v>
      </c>
      <c r="I280" s="238"/>
      <c r="J280" s="233"/>
      <c r="K280" s="233"/>
      <c r="L280" s="239"/>
      <c r="M280" s="240"/>
      <c r="N280" s="241"/>
      <c r="O280" s="241"/>
      <c r="P280" s="241"/>
      <c r="Q280" s="241"/>
      <c r="R280" s="241"/>
      <c r="S280" s="241"/>
      <c r="T280" s="242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3" t="s">
        <v>168</v>
      </c>
      <c r="AU280" s="243" t="s">
        <v>86</v>
      </c>
      <c r="AV280" s="13" t="s">
        <v>86</v>
      </c>
      <c r="AW280" s="13" t="s">
        <v>36</v>
      </c>
      <c r="AX280" s="13" t="s">
        <v>76</v>
      </c>
      <c r="AY280" s="243" t="s">
        <v>156</v>
      </c>
    </row>
    <row r="281" s="14" customFormat="1">
      <c r="A281" s="14"/>
      <c r="B281" s="244"/>
      <c r="C281" s="245"/>
      <c r="D281" s="234" t="s">
        <v>168</v>
      </c>
      <c r="E281" s="246" t="s">
        <v>21</v>
      </c>
      <c r="F281" s="247" t="s">
        <v>193</v>
      </c>
      <c r="G281" s="245"/>
      <c r="H281" s="248">
        <v>51.349999999999994</v>
      </c>
      <c r="I281" s="249"/>
      <c r="J281" s="245"/>
      <c r="K281" s="245"/>
      <c r="L281" s="250"/>
      <c r="M281" s="251"/>
      <c r="N281" s="252"/>
      <c r="O281" s="252"/>
      <c r="P281" s="252"/>
      <c r="Q281" s="252"/>
      <c r="R281" s="252"/>
      <c r="S281" s="252"/>
      <c r="T281" s="253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4" t="s">
        <v>168</v>
      </c>
      <c r="AU281" s="254" t="s">
        <v>86</v>
      </c>
      <c r="AV281" s="14" t="s">
        <v>164</v>
      </c>
      <c r="AW281" s="14" t="s">
        <v>36</v>
      </c>
      <c r="AX281" s="14" t="s">
        <v>84</v>
      </c>
      <c r="AY281" s="254" t="s">
        <v>156</v>
      </c>
    </row>
    <row r="282" s="2" customFormat="1" ht="24.15" customHeight="1">
      <c r="A282" s="40"/>
      <c r="B282" s="41"/>
      <c r="C282" s="214" t="s">
        <v>457</v>
      </c>
      <c r="D282" s="214" t="s">
        <v>159</v>
      </c>
      <c r="E282" s="215" t="s">
        <v>458</v>
      </c>
      <c r="F282" s="216" t="s">
        <v>459</v>
      </c>
      <c r="G282" s="217" t="s">
        <v>460</v>
      </c>
      <c r="H282" s="218">
        <v>100</v>
      </c>
      <c r="I282" s="219"/>
      <c r="J282" s="220">
        <f>ROUND(I282*H282,2)</f>
        <v>0</v>
      </c>
      <c r="K282" s="216" t="s">
        <v>21</v>
      </c>
      <c r="L282" s="46"/>
      <c r="M282" s="221" t="s">
        <v>21</v>
      </c>
      <c r="N282" s="222" t="s">
        <v>47</v>
      </c>
      <c r="O282" s="86"/>
      <c r="P282" s="223">
        <f>O282*H282</f>
        <v>0</v>
      </c>
      <c r="Q282" s="223">
        <v>0</v>
      </c>
      <c r="R282" s="223">
        <f>Q282*H282</f>
        <v>0</v>
      </c>
      <c r="S282" s="223">
        <v>0</v>
      </c>
      <c r="T282" s="224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25" t="s">
        <v>164</v>
      </c>
      <c r="AT282" s="225" t="s">
        <v>159</v>
      </c>
      <c r="AU282" s="225" t="s">
        <v>86</v>
      </c>
      <c r="AY282" s="19" t="s">
        <v>156</v>
      </c>
      <c r="BE282" s="226">
        <f>IF(N282="základní",J282,0)</f>
        <v>0</v>
      </c>
      <c r="BF282" s="226">
        <f>IF(N282="snížená",J282,0)</f>
        <v>0</v>
      </c>
      <c r="BG282" s="226">
        <f>IF(N282="zákl. přenesená",J282,0)</f>
        <v>0</v>
      </c>
      <c r="BH282" s="226">
        <f>IF(N282="sníž. přenesená",J282,0)</f>
        <v>0</v>
      </c>
      <c r="BI282" s="226">
        <f>IF(N282="nulová",J282,0)</f>
        <v>0</v>
      </c>
      <c r="BJ282" s="19" t="s">
        <v>84</v>
      </c>
      <c r="BK282" s="226">
        <f>ROUND(I282*H282,2)</f>
        <v>0</v>
      </c>
      <c r="BL282" s="19" t="s">
        <v>164</v>
      </c>
      <c r="BM282" s="225" t="s">
        <v>461</v>
      </c>
    </row>
    <row r="283" s="12" customFormat="1" ht="22.8" customHeight="1">
      <c r="A283" s="12"/>
      <c r="B283" s="198"/>
      <c r="C283" s="199"/>
      <c r="D283" s="200" t="s">
        <v>75</v>
      </c>
      <c r="E283" s="212" t="s">
        <v>462</v>
      </c>
      <c r="F283" s="212" t="s">
        <v>463</v>
      </c>
      <c r="G283" s="199"/>
      <c r="H283" s="199"/>
      <c r="I283" s="202"/>
      <c r="J283" s="213">
        <f>BK283</f>
        <v>0</v>
      </c>
      <c r="K283" s="199"/>
      <c r="L283" s="204"/>
      <c r="M283" s="205"/>
      <c r="N283" s="206"/>
      <c r="O283" s="206"/>
      <c r="P283" s="207">
        <f>SUM(P284:P294)</f>
        <v>0</v>
      </c>
      <c r="Q283" s="206"/>
      <c r="R283" s="207">
        <f>SUM(R284:R294)</f>
        <v>0</v>
      </c>
      <c r="S283" s="206"/>
      <c r="T283" s="208">
        <f>SUM(T284:T294)</f>
        <v>0</v>
      </c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R283" s="209" t="s">
        <v>84</v>
      </c>
      <c r="AT283" s="210" t="s">
        <v>75</v>
      </c>
      <c r="AU283" s="210" t="s">
        <v>84</v>
      </c>
      <c r="AY283" s="209" t="s">
        <v>156</v>
      </c>
      <c r="BK283" s="211">
        <f>SUM(BK284:BK294)</f>
        <v>0</v>
      </c>
    </row>
    <row r="284" s="2" customFormat="1" ht="24.15" customHeight="1">
      <c r="A284" s="40"/>
      <c r="B284" s="41"/>
      <c r="C284" s="214" t="s">
        <v>464</v>
      </c>
      <c r="D284" s="214" t="s">
        <v>159</v>
      </c>
      <c r="E284" s="215" t="s">
        <v>465</v>
      </c>
      <c r="F284" s="216" t="s">
        <v>466</v>
      </c>
      <c r="G284" s="217" t="s">
        <v>187</v>
      </c>
      <c r="H284" s="218">
        <v>31.038</v>
      </c>
      <c r="I284" s="219"/>
      <c r="J284" s="220">
        <f>ROUND(I284*H284,2)</f>
        <v>0</v>
      </c>
      <c r="K284" s="216" t="s">
        <v>163</v>
      </c>
      <c r="L284" s="46"/>
      <c r="M284" s="221" t="s">
        <v>21</v>
      </c>
      <c r="N284" s="222" t="s">
        <v>47</v>
      </c>
      <c r="O284" s="86"/>
      <c r="P284" s="223">
        <f>O284*H284</f>
        <v>0</v>
      </c>
      <c r="Q284" s="223">
        <v>0</v>
      </c>
      <c r="R284" s="223">
        <f>Q284*H284</f>
        <v>0</v>
      </c>
      <c r="S284" s="223">
        <v>0</v>
      </c>
      <c r="T284" s="224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25" t="s">
        <v>164</v>
      </c>
      <c r="AT284" s="225" t="s">
        <v>159</v>
      </c>
      <c r="AU284" s="225" t="s">
        <v>86</v>
      </c>
      <c r="AY284" s="19" t="s">
        <v>156</v>
      </c>
      <c r="BE284" s="226">
        <f>IF(N284="základní",J284,0)</f>
        <v>0</v>
      </c>
      <c r="BF284" s="226">
        <f>IF(N284="snížená",J284,0)</f>
        <v>0</v>
      </c>
      <c r="BG284" s="226">
        <f>IF(N284="zákl. přenesená",J284,0)</f>
        <v>0</v>
      </c>
      <c r="BH284" s="226">
        <f>IF(N284="sníž. přenesená",J284,0)</f>
        <v>0</v>
      </c>
      <c r="BI284" s="226">
        <f>IF(N284="nulová",J284,0)</f>
        <v>0</v>
      </c>
      <c r="BJ284" s="19" t="s">
        <v>84</v>
      </c>
      <c r="BK284" s="226">
        <f>ROUND(I284*H284,2)</f>
        <v>0</v>
      </c>
      <c r="BL284" s="19" t="s">
        <v>164</v>
      </c>
      <c r="BM284" s="225" t="s">
        <v>467</v>
      </c>
    </row>
    <row r="285" s="2" customFormat="1">
      <c r="A285" s="40"/>
      <c r="B285" s="41"/>
      <c r="C285" s="42"/>
      <c r="D285" s="227" t="s">
        <v>166</v>
      </c>
      <c r="E285" s="42"/>
      <c r="F285" s="228" t="s">
        <v>468</v>
      </c>
      <c r="G285" s="42"/>
      <c r="H285" s="42"/>
      <c r="I285" s="229"/>
      <c r="J285" s="42"/>
      <c r="K285" s="42"/>
      <c r="L285" s="46"/>
      <c r="M285" s="230"/>
      <c r="N285" s="231"/>
      <c r="O285" s="86"/>
      <c r="P285" s="86"/>
      <c r="Q285" s="86"/>
      <c r="R285" s="86"/>
      <c r="S285" s="86"/>
      <c r="T285" s="87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T285" s="19" t="s">
        <v>166</v>
      </c>
      <c r="AU285" s="19" t="s">
        <v>86</v>
      </c>
    </row>
    <row r="286" s="2" customFormat="1" ht="21.75" customHeight="1">
      <c r="A286" s="40"/>
      <c r="B286" s="41"/>
      <c r="C286" s="214" t="s">
        <v>469</v>
      </c>
      <c r="D286" s="214" t="s">
        <v>159</v>
      </c>
      <c r="E286" s="215" t="s">
        <v>470</v>
      </c>
      <c r="F286" s="216" t="s">
        <v>471</v>
      </c>
      <c r="G286" s="217" t="s">
        <v>187</v>
      </c>
      <c r="H286" s="218">
        <v>31.038</v>
      </c>
      <c r="I286" s="219"/>
      <c r="J286" s="220">
        <f>ROUND(I286*H286,2)</f>
        <v>0</v>
      </c>
      <c r="K286" s="216" t="s">
        <v>163</v>
      </c>
      <c r="L286" s="46"/>
      <c r="M286" s="221" t="s">
        <v>21</v>
      </c>
      <c r="N286" s="222" t="s">
        <v>47</v>
      </c>
      <c r="O286" s="86"/>
      <c r="P286" s="223">
        <f>O286*H286</f>
        <v>0</v>
      </c>
      <c r="Q286" s="223">
        <v>0</v>
      </c>
      <c r="R286" s="223">
        <f>Q286*H286</f>
        <v>0</v>
      </c>
      <c r="S286" s="223">
        <v>0</v>
      </c>
      <c r="T286" s="224">
        <f>S286*H286</f>
        <v>0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25" t="s">
        <v>164</v>
      </c>
      <c r="AT286" s="225" t="s">
        <v>159</v>
      </c>
      <c r="AU286" s="225" t="s">
        <v>86</v>
      </c>
      <c r="AY286" s="19" t="s">
        <v>156</v>
      </c>
      <c r="BE286" s="226">
        <f>IF(N286="základní",J286,0)</f>
        <v>0</v>
      </c>
      <c r="BF286" s="226">
        <f>IF(N286="snížená",J286,0)</f>
        <v>0</v>
      </c>
      <c r="BG286" s="226">
        <f>IF(N286="zákl. přenesená",J286,0)</f>
        <v>0</v>
      </c>
      <c r="BH286" s="226">
        <f>IF(N286="sníž. přenesená",J286,0)</f>
        <v>0</v>
      </c>
      <c r="BI286" s="226">
        <f>IF(N286="nulová",J286,0)</f>
        <v>0</v>
      </c>
      <c r="BJ286" s="19" t="s">
        <v>84</v>
      </c>
      <c r="BK286" s="226">
        <f>ROUND(I286*H286,2)</f>
        <v>0</v>
      </c>
      <c r="BL286" s="19" t="s">
        <v>164</v>
      </c>
      <c r="BM286" s="225" t="s">
        <v>472</v>
      </c>
    </row>
    <row r="287" s="2" customFormat="1">
      <c r="A287" s="40"/>
      <c r="B287" s="41"/>
      <c r="C287" s="42"/>
      <c r="D287" s="227" t="s">
        <v>166</v>
      </c>
      <c r="E287" s="42"/>
      <c r="F287" s="228" t="s">
        <v>473</v>
      </c>
      <c r="G287" s="42"/>
      <c r="H287" s="42"/>
      <c r="I287" s="229"/>
      <c r="J287" s="42"/>
      <c r="K287" s="42"/>
      <c r="L287" s="46"/>
      <c r="M287" s="230"/>
      <c r="N287" s="231"/>
      <c r="O287" s="86"/>
      <c r="P287" s="86"/>
      <c r="Q287" s="86"/>
      <c r="R287" s="86"/>
      <c r="S287" s="86"/>
      <c r="T287" s="87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T287" s="19" t="s">
        <v>166</v>
      </c>
      <c r="AU287" s="19" t="s">
        <v>86</v>
      </c>
    </row>
    <row r="288" s="2" customFormat="1" ht="16.5" customHeight="1">
      <c r="A288" s="40"/>
      <c r="B288" s="41"/>
      <c r="C288" s="214" t="s">
        <v>474</v>
      </c>
      <c r="D288" s="214" t="s">
        <v>159</v>
      </c>
      <c r="E288" s="215" t="s">
        <v>475</v>
      </c>
      <c r="F288" s="216" t="s">
        <v>476</v>
      </c>
      <c r="G288" s="217" t="s">
        <v>187</v>
      </c>
      <c r="H288" s="218">
        <v>31.038</v>
      </c>
      <c r="I288" s="219"/>
      <c r="J288" s="220">
        <f>ROUND(I288*H288,2)</f>
        <v>0</v>
      </c>
      <c r="K288" s="216" t="s">
        <v>21</v>
      </c>
      <c r="L288" s="46"/>
      <c r="M288" s="221" t="s">
        <v>21</v>
      </c>
      <c r="N288" s="222" t="s">
        <v>47</v>
      </c>
      <c r="O288" s="86"/>
      <c r="P288" s="223">
        <f>O288*H288</f>
        <v>0</v>
      </c>
      <c r="Q288" s="223">
        <v>0</v>
      </c>
      <c r="R288" s="223">
        <f>Q288*H288</f>
        <v>0</v>
      </c>
      <c r="S288" s="223">
        <v>0</v>
      </c>
      <c r="T288" s="224">
        <f>S288*H288</f>
        <v>0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25" t="s">
        <v>164</v>
      </c>
      <c r="AT288" s="225" t="s">
        <v>159</v>
      </c>
      <c r="AU288" s="225" t="s">
        <v>86</v>
      </c>
      <c r="AY288" s="19" t="s">
        <v>156</v>
      </c>
      <c r="BE288" s="226">
        <f>IF(N288="základní",J288,0)</f>
        <v>0</v>
      </c>
      <c r="BF288" s="226">
        <f>IF(N288="snížená",J288,0)</f>
        <v>0</v>
      </c>
      <c r="BG288" s="226">
        <f>IF(N288="zákl. přenesená",J288,0)</f>
        <v>0</v>
      </c>
      <c r="BH288" s="226">
        <f>IF(N288="sníž. přenesená",J288,0)</f>
        <v>0</v>
      </c>
      <c r="BI288" s="226">
        <f>IF(N288="nulová",J288,0)</f>
        <v>0</v>
      </c>
      <c r="BJ288" s="19" t="s">
        <v>84</v>
      </c>
      <c r="BK288" s="226">
        <f>ROUND(I288*H288,2)</f>
        <v>0</v>
      </c>
      <c r="BL288" s="19" t="s">
        <v>164</v>
      </c>
      <c r="BM288" s="225" t="s">
        <v>477</v>
      </c>
    </row>
    <row r="289" s="2" customFormat="1" ht="33" customHeight="1">
      <c r="A289" s="40"/>
      <c r="B289" s="41"/>
      <c r="C289" s="214" t="s">
        <v>478</v>
      </c>
      <c r="D289" s="214" t="s">
        <v>159</v>
      </c>
      <c r="E289" s="215" t="s">
        <v>479</v>
      </c>
      <c r="F289" s="216" t="s">
        <v>480</v>
      </c>
      <c r="G289" s="217" t="s">
        <v>187</v>
      </c>
      <c r="H289" s="218">
        <v>27.312000000000001</v>
      </c>
      <c r="I289" s="219"/>
      <c r="J289" s="220">
        <f>ROUND(I289*H289,2)</f>
        <v>0</v>
      </c>
      <c r="K289" s="216" t="s">
        <v>163</v>
      </c>
      <c r="L289" s="46"/>
      <c r="M289" s="221" t="s">
        <v>21</v>
      </c>
      <c r="N289" s="222" t="s">
        <v>47</v>
      </c>
      <c r="O289" s="86"/>
      <c r="P289" s="223">
        <f>O289*H289</f>
        <v>0</v>
      </c>
      <c r="Q289" s="223">
        <v>0</v>
      </c>
      <c r="R289" s="223">
        <f>Q289*H289</f>
        <v>0</v>
      </c>
      <c r="S289" s="223">
        <v>0</v>
      </c>
      <c r="T289" s="224">
        <f>S289*H289</f>
        <v>0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225" t="s">
        <v>164</v>
      </c>
      <c r="AT289" s="225" t="s">
        <v>159</v>
      </c>
      <c r="AU289" s="225" t="s">
        <v>86</v>
      </c>
      <c r="AY289" s="19" t="s">
        <v>156</v>
      </c>
      <c r="BE289" s="226">
        <f>IF(N289="základní",J289,0)</f>
        <v>0</v>
      </c>
      <c r="BF289" s="226">
        <f>IF(N289="snížená",J289,0)</f>
        <v>0</v>
      </c>
      <c r="BG289" s="226">
        <f>IF(N289="zákl. přenesená",J289,0)</f>
        <v>0</v>
      </c>
      <c r="BH289" s="226">
        <f>IF(N289="sníž. přenesená",J289,0)</f>
        <v>0</v>
      </c>
      <c r="BI289" s="226">
        <f>IF(N289="nulová",J289,0)</f>
        <v>0</v>
      </c>
      <c r="BJ289" s="19" t="s">
        <v>84</v>
      </c>
      <c r="BK289" s="226">
        <f>ROUND(I289*H289,2)</f>
        <v>0</v>
      </c>
      <c r="BL289" s="19" t="s">
        <v>164</v>
      </c>
      <c r="BM289" s="225" t="s">
        <v>481</v>
      </c>
    </row>
    <row r="290" s="2" customFormat="1">
      <c r="A290" s="40"/>
      <c r="B290" s="41"/>
      <c r="C290" s="42"/>
      <c r="D290" s="227" t="s">
        <v>166</v>
      </c>
      <c r="E290" s="42"/>
      <c r="F290" s="228" t="s">
        <v>482</v>
      </c>
      <c r="G290" s="42"/>
      <c r="H290" s="42"/>
      <c r="I290" s="229"/>
      <c r="J290" s="42"/>
      <c r="K290" s="42"/>
      <c r="L290" s="46"/>
      <c r="M290" s="230"/>
      <c r="N290" s="231"/>
      <c r="O290" s="86"/>
      <c r="P290" s="86"/>
      <c r="Q290" s="86"/>
      <c r="R290" s="86"/>
      <c r="S290" s="86"/>
      <c r="T290" s="87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T290" s="19" t="s">
        <v>166</v>
      </c>
      <c r="AU290" s="19" t="s">
        <v>86</v>
      </c>
    </row>
    <row r="291" s="13" customFormat="1">
      <c r="A291" s="13"/>
      <c r="B291" s="232"/>
      <c r="C291" s="233"/>
      <c r="D291" s="234" t="s">
        <v>168</v>
      </c>
      <c r="E291" s="235" t="s">
        <v>21</v>
      </c>
      <c r="F291" s="236" t="s">
        <v>483</v>
      </c>
      <c r="G291" s="233"/>
      <c r="H291" s="237">
        <v>27.312000000000001</v>
      </c>
      <c r="I291" s="238"/>
      <c r="J291" s="233"/>
      <c r="K291" s="233"/>
      <c r="L291" s="239"/>
      <c r="M291" s="240"/>
      <c r="N291" s="241"/>
      <c r="O291" s="241"/>
      <c r="P291" s="241"/>
      <c r="Q291" s="241"/>
      <c r="R291" s="241"/>
      <c r="S291" s="241"/>
      <c r="T291" s="242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3" t="s">
        <v>168</v>
      </c>
      <c r="AU291" s="243" t="s">
        <v>86</v>
      </c>
      <c r="AV291" s="13" t="s">
        <v>86</v>
      </c>
      <c r="AW291" s="13" t="s">
        <v>36</v>
      </c>
      <c r="AX291" s="13" t="s">
        <v>84</v>
      </c>
      <c r="AY291" s="243" t="s">
        <v>156</v>
      </c>
    </row>
    <row r="292" s="2" customFormat="1" ht="24.15" customHeight="1">
      <c r="A292" s="40"/>
      <c r="B292" s="41"/>
      <c r="C292" s="214" t="s">
        <v>484</v>
      </c>
      <c r="D292" s="214" t="s">
        <v>159</v>
      </c>
      <c r="E292" s="215" t="s">
        <v>485</v>
      </c>
      <c r="F292" s="216" t="s">
        <v>486</v>
      </c>
      <c r="G292" s="217" t="s">
        <v>187</v>
      </c>
      <c r="H292" s="218">
        <v>3.726</v>
      </c>
      <c r="I292" s="219"/>
      <c r="J292" s="220">
        <f>ROUND(I292*H292,2)</f>
        <v>0</v>
      </c>
      <c r="K292" s="216" t="s">
        <v>163</v>
      </c>
      <c r="L292" s="46"/>
      <c r="M292" s="221" t="s">
        <v>21</v>
      </c>
      <c r="N292" s="222" t="s">
        <v>47</v>
      </c>
      <c r="O292" s="86"/>
      <c r="P292" s="223">
        <f>O292*H292</f>
        <v>0</v>
      </c>
      <c r="Q292" s="223">
        <v>0</v>
      </c>
      <c r="R292" s="223">
        <f>Q292*H292</f>
        <v>0</v>
      </c>
      <c r="S292" s="223">
        <v>0</v>
      </c>
      <c r="T292" s="224">
        <f>S292*H292</f>
        <v>0</v>
      </c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R292" s="225" t="s">
        <v>164</v>
      </c>
      <c r="AT292" s="225" t="s">
        <v>159</v>
      </c>
      <c r="AU292" s="225" t="s">
        <v>86</v>
      </c>
      <c r="AY292" s="19" t="s">
        <v>156</v>
      </c>
      <c r="BE292" s="226">
        <f>IF(N292="základní",J292,0)</f>
        <v>0</v>
      </c>
      <c r="BF292" s="226">
        <f>IF(N292="snížená",J292,0)</f>
        <v>0</v>
      </c>
      <c r="BG292" s="226">
        <f>IF(N292="zákl. přenesená",J292,0)</f>
        <v>0</v>
      </c>
      <c r="BH292" s="226">
        <f>IF(N292="sníž. přenesená",J292,0)</f>
        <v>0</v>
      </c>
      <c r="BI292" s="226">
        <f>IF(N292="nulová",J292,0)</f>
        <v>0</v>
      </c>
      <c r="BJ292" s="19" t="s">
        <v>84</v>
      </c>
      <c r="BK292" s="226">
        <f>ROUND(I292*H292,2)</f>
        <v>0</v>
      </c>
      <c r="BL292" s="19" t="s">
        <v>164</v>
      </c>
      <c r="BM292" s="225" t="s">
        <v>487</v>
      </c>
    </row>
    <row r="293" s="2" customFormat="1">
      <c r="A293" s="40"/>
      <c r="B293" s="41"/>
      <c r="C293" s="42"/>
      <c r="D293" s="227" t="s">
        <v>166</v>
      </c>
      <c r="E293" s="42"/>
      <c r="F293" s="228" t="s">
        <v>488</v>
      </c>
      <c r="G293" s="42"/>
      <c r="H293" s="42"/>
      <c r="I293" s="229"/>
      <c r="J293" s="42"/>
      <c r="K293" s="42"/>
      <c r="L293" s="46"/>
      <c r="M293" s="230"/>
      <c r="N293" s="231"/>
      <c r="O293" s="86"/>
      <c r="P293" s="86"/>
      <c r="Q293" s="86"/>
      <c r="R293" s="86"/>
      <c r="S293" s="86"/>
      <c r="T293" s="87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T293" s="19" t="s">
        <v>166</v>
      </c>
      <c r="AU293" s="19" t="s">
        <v>86</v>
      </c>
    </row>
    <row r="294" s="13" customFormat="1">
      <c r="A294" s="13"/>
      <c r="B294" s="232"/>
      <c r="C294" s="233"/>
      <c r="D294" s="234" t="s">
        <v>168</v>
      </c>
      <c r="E294" s="235" t="s">
        <v>21</v>
      </c>
      <c r="F294" s="236" t="s">
        <v>489</v>
      </c>
      <c r="G294" s="233"/>
      <c r="H294" s="237">
        <v>3.726</v>
      </c>
      <c r="I294" s="238"/>
      <c r="J294" s="233"/>
      <c r="K294" s="233"/>
      <c r="L294" s="239"/>
      <c r="M294" s="240"/>
      <c r="N294" s="241"/>
      <c r="O294" s="241"/>
      <c r="P294" s="241"/>
      <c r="Q294" s="241"/>
      <c r="R294" s="241"/>
      <c r="S294" s="241"/>
      <c r="T294" s="242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3" t="s">
        <v>168</v>
      </c>
      <c r="AU294" s="243" t="s">
        <v>86</v>
      </c>
      <c r="AV294" s="13" t="s">
        <v>86</v>
      </c>
      <c r="AW294" s="13" t="s">
        <v>36</v>
      </c>
      <c r="AX294" s="13" t="s">
        <v>84</v>
      </c>
      <c r="AY294" s="243" t="s">
        <v>156</v>
      </c>
    </row>
    <row r="295" s="12" customFormat="1" ht="22.8" customHeight="1">
      <c r="A295" s="12"/>
      <c r="B295" s="198"/>
      <c r="C295" s="199"/>
      <c r="D295" s="200" t="s">
        <v>75</v>
      </c>
      <c r="E295" s="212" t="s">
        <v>490</v>
      </c>
      <c r="F295" s="212" t="s">
        <v>491</v>
      </c>
      <c r="G295" s="199"/>
      <c r="H295" s="199"/>
      <c r="I295" s="202"/>
      <c r="J295" s="213">
        <f>BK295</f>
        <v>0</v>
      </c>
      <c r="K295" s="199"/>
      <c r="L295" s="204"/>
      <c r="M295" s="205"/>
      <c r="N295" s="206"/>
      <c r="O295" s="206"/>
      <c r="P295" s="207">
        <f>SUM(P296:P297)</f>
        <v>0</v>
      </c>
      <c r="Q295" s="206"/>
      <c r="R295" s="207">
        <f>SUM(R296:R297)</f>
        <v>0</v>
      </c>
      <c r="S295" s="206"/>
      <c r="T295" s="208">
        <f>SUM(T296:T297)</f>
        <v>0</v>
      </c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R295" s="209" t="s">
        <v>84</v>
      </c>
      <c r="AT295" s="210" t="s">
        <v>75</v>
      </c>
      <c r="AU295" s="210" t="s">
        <v>84</v>
      </c>
      <c r="AY295" s="209" t="s">
        <v>156</v>
      </c>
      <c r="BK295" s="211">
        <f>SUM(BK296:BK297)</f>
        <v>0</v>
      </c>
    </row>
    <row r="296" s="2" customFormat="1" ht="33" customHeight="1">
      <c r="A296" s="40"/>
      <c r="B296" s="41"/>
      <c r="C296" s="214" t="s">
        <v>492</v>
      </c>
      <c r="D296" s="214" t="s">
        <v>159</v>
      </c>
      <c r="E296" s="215" t="s">
        <v>493</v>
      </c>
      <c r="F296" s="216" t="s">
        <v>494</v>
      </c>
      <c r="G296" s="217" t="s">
        <v>187</v>
      </c>
      <c r="H296" s="218">
        <v>45.810000000000002</v>
      </c>
      <c r="I296" s="219"/>
      <c r="J296" s="220">
        <f>ROUND(I296*H296,2)</f>
        <v>0</v>
      </c>
      <c r="K296" s="216" t="s">
        <v>163</v>
      </c>
      <c r="L296" s="46"/>
      <c r="M296" s="221" t="s">
        <v>21</v>
      </c>
      <c r="N296" s="222" t="s">
        <v>47</v>
      </c>
      <c r="O296" s="86"/>
      <c r="P296" s="223">
        <f>O296*H296</f>
        <v>0</v>
      </c>
      <c r="Q296" s="223">
        <v>0</v>
      </c>
      <c r="R296" s="223">
        <f>Q296*H296</f>
        <v>0</v>
      </c>
      <c r="S296" s="223">
        <v>0</v>
      </c>
      <c r="T296" s="224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25" t="s">
        <v>164</v>
      </c>
      <c r="AT296" s="225" t="s">
        <v>159</v>
      </c>
      <c r="AU296" s="225" t="s">
        <v>86</v>
      </c>
      <c r="AY296" s="19" t="s">
        <v>156</v>
      </c>
      <c r="BE296" s="226">
        <f>IF(N296="základní",J296,0)</f>
        <v>0</v>
      </c>
      <c r="BF296" s="226">
        <f>IF(N296="snížená",J296,0)</f>
        <v>0</v>
      </c>
      <c r="BG296" s="226">
        <f>IF(N296="zákl. přenesená",J296,0)</f>
        <v>0</v>
      </c>
      <c r="BH296" s="226">
        <f>IF(N296="sníž. přenesená",J296,0)</f>
        <v>0</v>
      </c>
      <c r="BI296" s="226">
        <f>IF(N296="nulová",J296,0)</f>
        <v>0</v>
      </c>
      <c r="BJ296" s="19" t="s">
        <v>84</v>
      </c>
      <c r="BK296" s="226">
        <f>ROUND(I296*H296,2)</f>
        <v>0</v>
      </c>
      <c r="BL296" s="19" t="s">
        <v>164</v>
      </c>
      <c r="BM296" s="225" t="s">
        <v>495</v>
      </c>
    </row>
    <row r="297" s="2" customFormat="1">
      <c r="A297" s="40"/>
      <c r="B297" s="41"/>
      <c r="C297" s="42"/>
      <c r="D297" s="227" t="s">
        <v>166</v>
      </c>
      <c r="E297" s="42"/>
      <c r="F297" s="228" t="s">
        <v>496</v>
      </c>
      <c r="G297" s="42"/>
      <c r="H297" s="42"/>
      <c r="I297" s="229"/>
      <c r="J297" s="42"/>
      <c r="K297" s="42"/>
      <c r="L297" s="46"/>
      <c r="M297" s="230"/>
      <c r="N297" s="231"/>
      <c r="O297" s="86"/>
      <c r="P297" s="86"/>
      <c r="Q297" s="86"/>
      <c r="R297" s="86"/>
      <c r="S297" s="86"/>
      <c r="T297" s="87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T297" s="19" t="s">
        <v>166</v>
      </c>
      <c r="AU297" s="19" t="s">
        <v>86</v>
      </c>
    </row>
    <row r="298" s="12" customFormat="1" ht="25.92" customHeight="1">
      <c r="A298" s="12"/>
      <c r="B298" s="198"/>
      <c r="C298" s="199"/>
      <c r="D298" s="200" t="s">
        <v>75</v>
      </c>
      <c r="E298" s="201" t="s">
        <v>497</v>
      </c>
      <c r="F298" s="201" t="s">
        <v>498</v>
      </c>
      <c r="G298" s="199"/>
      <c r="H298" s="199"/>
      <c r="I298" s="202"/>
      <c r="J298" s="203">
        <f>BK298</f>
        <v>0</v>
      </c>
      <c r="K298" s="199"/>
      <c r="L298" s="204"/>
      <c r="M298" s="205"/>
      <c r="N298" s="206"/>
      <c r="O298" s="206"/>
      <c r="P298" s="207">
        <f>P299+P302+P314+P361+P375+P380+P393+P437+P470+P502+P599+P606+P612</f>
        <v>0</v>
      </c>
      <c r="Q298" s="206"/>
      <c r="R298" s="207">
        <f>R299+R302+R314+R361+R375+R380+R393+R437+R470+R502+R599+R606+R612</f>
        <v>8.8608865399999992</v>
      </c>
      <c r="S298" s="206"/>
      <c r="T298" s="208">
        <f>T299+T302+T314+T361+T375+T380+T393+T437+T470+T502+T599+T606+T612</f>
        <v>2.3426003800000004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209" t="s">
        <v>86</v>
      </c>
      <c r="AT298" s="210" t="s">
        <v>75</v>
      </c>
      <c r="AU298" s="210" t="s">
        <v>76</v>
      </c>
      <c r="AY298" s="209" t="s">
        <v>156</v>
      </c>
      <c r="BK298" s="211">
        <f>BK299+BK302+BK314+BK361+BK375+BK380+BK393+BK437+BK470+BK502+BK599+BK606+BK612</f>
        <v>0</v>
      </c>
    </row>
    <row r="299" s="12" customFormat="1" ht="22.8" customHeight="1">
      <c r="A299" s="12"/>
      <c r="B299" s="198"/>
      <c r="C299" s="199"/>
      <c r="D299" s="200" t="s">
        <v>75</v>
      </c>
      <c r="E299" s="212" t="s">
        <v>499</v>
      </c>
      <c r="F299" s="212" t="s">
        <v>500</v>
      </c>
      <c r="G299" s="199"/>
      <c r="H299" s="199"/>
      <c r="I299" s="202"/>
      <c r="J299" s="213">
        <f>BK299</f>
        <v>0</v>
      </c>
      <c r="K299" s="199"/>
      <c r="L299" s="204"/>
      <c r="M299" s="205"/>
      <c r="N299" s="206"/>
      <c r="O299" s="206"/>
      <c r="P299" s="207">
        <f>SUM(P300:P301)</f>
        <v>0</v>
      </c>
      <c r="Q299" s="206"/>
      <c r="R299" s="207">
        <f>SUM(R300:R301)</f>
        <v>0.01332</v>
      </c>
      <c r="S299" s="206"/>
      <c r="T299" s="208">
        <f>SUM(T300:T301)</f>
        <v>0</v>
      </c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R299" s="209" t="s">
        <v>86</v>
      </c>
      <c r="AT299" s="210" t="s">
        <v>75</v>
      </c>
      <c r="AU299" s="210" t="s">
        <v>84</v>
      </c>
      <c r="AY299" s="209" t="s">
        <v>156</v>
      </c>
      <c r="BK299" s="211">
        <f>SUM(BK300:BK301)</f>
        <v>0</v>
      </c>
    </row>
    <row r="300" s="2" customFormat="1" ht="16.5" customHeight="1">
      <c r="A300" s="40"/>
      <c r="B300" s="41"/>
      <c r="C300" s="214" t="s">
        <v>501</v>
      </c>
      <c r="D300" s="214" t="s">
        <v>159</v>
      </c>
      <c r="E300" s="215" t="s">
        <v>502</v>
      </c>
      <c r="F300" s="216" t="s">
        <v>503</v>
      </c>
      <c r="G300" s="217" t="s">
        <v>162</v>
      </c>
      <c r="H300" s="218">
        <v>2</v>
      </c>
      <c r="I300" s="219"/>
      <c r="J300" s="220">
        <f>ROUND(I300*H300,2)</f>
        <v>0</v>
      </c>
      <c r="K300" s="216" t="s">
        <v>21</v>
      </c>
      <c r="L300" s="46"/>
      <c r="M300" s="221" t="s">
        <v>21</v>
      </c>
      <c r="N300" s="222" t="s">
        <v>47</v>
      </c>
      <c r="O300" s="86"/>
      <c r="P300" s="223">
        <f>O300*H300</f>
        <v>0</v>
      </c>
      <c r="Q300" s="223">
        <v>0.00016000000000000001</v>
      </c>
      <c r="R300" s="223">
        <f>Q300*H300</f>
        <v>0.00032000000000000003</v>
      </c>
      <c r="S300" s="223">
        <v>0</v>
      </c>
      <c r="T300" s="224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25" t="s">
        <v>267</v>
      </c>
      <c r="AT300" s="225" t="s">
        <v>159</v>
      </c>
      <c r="AU300" s="225" t="s">
        <v>86</v>
      </c>
      <c r="AY300" s="19" t="s">
        <v>156</v>
      </c>
      <c r="BE300" s="226">
        <f>IF(N300="základní",J300,0)</f>
        <v>0</v>
      </c>
      <c r="BF300" s="226">
        <f>IF(N300="snížená",J300,0)</f>
        <v>0</v>
      </c>
      <c r="BG300" s="226">
        <f>IF(N300="zákl. přenesená",J300,0)</f>
        <v>0</v>
      </c>
      <c r="BH300" s="226">
        <f>IF(N300="sníž. přenesená",J300,0)</f>
        <v>0</v>
      </c>
      <c r="BI300" s="226">
        <f>IF(N300="nulová",J300,0)</f>
        <v>0</v>
      </c>
      <c r="BJ300" s="19" t="s">
        <v>84</v>
      </c>
      <c r="BK300" s="226">
        <f>ROUND(I300*H300,2)</f>
        <v>0</v>
      </c>
      <c r="BL300" s="19" t="s">
        <v>267</v>
      </c>
      <c r="BM300" s="225" t="s">
        <v>504</v>
      </c>
    </row>
    <row r="301" s="2" customFormat="1" ht="142.2" customHeight="1">
      <c r="A301" s="40"/>
      <c r="B301" s="41"/>
      <c r="C301" s="265" t="s">
        <v>505</v>
      </c>
      <c r="D301" s="265" t="s">
        <v>329</v>
      </c>
      <c r="E301" s="266" t="s">
        <v>506</v>
      </c>
      <c r="F301" s="267" t="s">
        <v>507</v>
      </c>
      <c r="G301" s="268" t="s">
        <v>162</v>
      </c>
      <c r="H301" s="269">
        <v>2</v>
      </c>
      <c r="I301" s="270"/>
      <c r="J301" s="271">
        <f>ROUND(I301*H301,2)</f>
        <v>0</v>
      </c>
      <c r="K301" s="267" t="s">
        <v>21</v>
      </c>
      <c r="L301" s="272"/>
      <c r="M301" s="273" t="s">
        <v>21</v>
      </c>
      <c r="N301" s="274" t="s">
        <v>47</v>
      </c>
      <c r="O301" s="86"/>
      <c r="P301" s="223">
        <f>O301*H301</f>
        <v>0</v>
      </c>
      <c r="Q301" s="223">
        <v>0.0064999999999999997</v>
      </c>
      <c r="R301" s="223">
        <f>Q301*H301</f>
        <v>0.012999999999999999</v>
      </c>
      <c r="S301" s="223">
        <v>0</v>
      </c>
      <c r="T301" s="224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25" t="s">
        <v>367</v>
      </c>
      <c r="AT301" s="225" t="s">
        <v>329</v>
      </c>
      <c r="AU301" s="225" t="s">
        <v>86</v>
      </c>
      <c r="AY301" s="19" t="s">
        <v>156</v>
      </c>
      <c r="BE301" s="226">
        <f>IF(N301="základní",J301,0)</f>
        <v>0</v>
      </c>
      <c r="BF301" s="226">
        <f>IF(N301="snížená",J301,0)</f>
        <v>0</v>
      </c>
      <c r="BG301" s="226">
        <f>IF(N301="zákl. přenesená",J301,0)</f>
        <v>0</v>
      </c>
      <c r="BH301" s="226">
        <f>IF(N301="sníž. přenesená",J301,0)</f>
        <v>0</v>
      </c>
      <c r="BI301" s="226">
        <f>IF(N301="nulová",J301,0)</f>
        <v>0</v>
      </c>
      <c r="BJ301" s="19" t="s">
        <v>84</v>
      </c>
      <c r="BK301" s="226">
        <f>ROUND(I301*H301,2)</f>
        <v>0</v>
      </c>
      <c r="BL301" s="19" t="s">
        <v>267</v>
      </c>
      <c r="BM301" s="225" t="s">
        <v>508</v>
      </c>
    </row>
    <row r="302" s="12" customFormat="1" ht="22.8" customHeight="1">
      <c r="A302" s="12"/>
      <c r="B302" s="198"/>
      <c r="C302" s="199"/>
      <c r="D302" s="200" t="s">
        <v>75</v>
      </c>
      <c r="E302" s="212" t="s">
        <v>509</v>
      </c>
      <c r="F302" s="212" t="s">
        <v>510</v>
      </c>
      <c r="G302" s="199"/>
      <c r="H302" s="199"/>
      <c r="I302" s="202"/>
      <c r="J302" s="213">
        <f>BK302</f>
        <v>0</v>
      </c>
      <c r="K302" s="199"/>
      <c r="L302" s="204"/>
      <c r="M302" s="205"/>
      <c r="N302" s="206"/>
      <c r="O302" s="206"/>
      <c r="P302" s="207">
        <f>SUM(P303:P313)</f>
        <v>0</v>
      </c>
      <c r="Q302" s="206"/>
      <c r="R302" s="207">
        <f>SUM(R303:R313)</f>
        <v>0.0048399999999999997</v>
      </c>
      <c r="S302" s="206"/>
      <c r="T302" s="208">
        <f>SUM(T303:T313)</f>
        <v>0</v>
      </c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R302" s="209" t="s">
        <v>86</v>
      </c>
      <c r="AT302" s="210" t="s">
        <v>75</v>
      </c>
      <c r="AU302" s="210" t="s">
        <v>84</v>
      </c>
      <c r="AY302" s="209" t="s">
        <v>156</v>
      </c>
      <c r="BK302" s="211">
        <f>SUM(BK303:BK313)</f>
        <v>0</v>
      </c>
    </row>
    <row r="303" s="2" customFormat="1" ht="24.15" customHeight="1">
      <c r="A303" s="40"/>
      <c r="B303" s="41"/>
      <c r="C303" s="214" t="s">
        <v>511</v>
      </c>
      <c r="D303" s="214" t="s">
        <v>159</v>
      </c>
      <c r="E303" s="215" t="s">
        <v>512</v>
      </c>
      <c r="F303" s="216" t="s">
        <v>513</v>
      </c>
      <c r="G303" s="217" t="s">
        <v>162</v>
      </c>
      <c r="H303" s="218">
        <v>3</v>
      </c>
      <c r="I303" s="219"/>
      <c r="J303" s="220">
        <f>ROUND(I303*H303,2)</f>
        <v>0</v>
      </c>
      <c r="K303" s="216" t="s">
        <v>21</v>
      </c>
      <c r="L303" s="46"/>
      <c r="M303" s="221" t="s">
        <v>21</v>
      </c>
      <c r="N303" s="222" t="s">
        <v>47</v>
      </c>
      <c r="O303" s="86"/>
      <c r="P303" s="223">
        <f>O303*H303</f>
        <v>0</v>
      </c>
      <c r="Q303" s="223">
        <v>0</v>
      </c>
      <c r="R303" s="223">
        <f>Q303*H303</f>
        <v>0</v>
      </c>
      <c r="S303" s="223">
        <v>0</v>
      </c>
      <c r="T303" s="224">
        <f>S303*H303</f>
        <v>0</v>
      </c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R303" s="225" t="s">
        <v>267</v>
      </c>
      <c r="AT303" s="225" t="s">
        <v>159</v>
      </c>
      <c r="AU303" s="225" t="s">
        <v>86</v>
      </c>
      <c r="AY303" s="19" t="s">
        <v>156</v>
      </c>
      <c r="BE303" s="226">
        <f>IF(N303="základní",J303,0)</f>
        <v>0</v>
      </c>
      <c r="BF303" s="226">
        <f>IF(N303="snížená",J303,0)</f>
        <v>0</v>
      </c>
      <c r="BG303" s="226">
        <f>IF(N303="zákl. přenesená",J303,0)</f>
        <v>0</v>
      </c>
      <c r="BH303" s="226">
        <f>IF(N303="sníž. přenesená",J303,0)</f>
        <v>0</v>
      </c>
      <c r="BI303" s="226">
        <f>IF(N303="nulová",J303,0)</f>
        <v>0</v>
      </c>
      <c r="BJ303" s="19" t="s">
        <v>84</v>
      </c>
      <c r="BK303" s="226">
        <f>ROUND(I303*H303,2)</f>
        <v>0</v>
      </c>
      <c r="BL303" s="19" t="s">
        <v>267</v>
      </c>
      <c r="BM303" s="225" t="s">
        <v>514</v>
      </c>
    </row>
    <row r="304" s="2" customFormat="1" ht="49.05" customHeight="1">
      <c r="A304" s="40"/>
      <c r="B304" s="41"/>
      <c r="C304" s="265" t="s">
        <v>515</v>
      </c>
      <c r="D304" s="265" t="s">
        <v>329</v>
      </c>
      <c r="E304" s="266" t="s">
        <v>516</v>
      </c>
      <c r="F304" s="267" t="s">
        <v>517</v>
      </c>
      <c r="G304" s="268" t="s">
        <v>162</v>
      </c>
      <c r="H304" s="269">
        <v>3</v>
      </c>
      <c r="I304" s="270"/>
      <c r="J304" s="271">
        <f>ROUND(I304*H304,2)</f>
        <v>0</v>
      </c>
      <c r="K304" s="267" t="s">
        <v>163</v>
      </c>
      <c r="L304" s="272"/>
      <c r="M304" s="273" t="s">
        <v>21</v>
      </c>
      <c r="N304" s="274" t="s">
        <v>47</v>
      </c>
      <c r="O304" s="86"/>
      <c r="P304" s="223">
        <f>O304*H304</f>
        <v>0</v>
      </c>
      <c r="Q304" s="223">
        <v>0.00050000000000000001</v>
      </c>
      <c r="R304" s="223">
        <f>Q304*H304</f>
        <v>0.0015</v>
      </c>
      <c r="S304" s="223">
        <v>0</v>
      </c>
      <c r="T304" s="224">
        <f>S304*H304</f>
        <v>0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25" t="s">
        <v>367</v>
      </c>
      <c r="AT304" s="225" t="s">
        <v>329</v>
      </c>
      <c r="AU304" s="225" t="s">
        <v>86</v>
      </c>
      <c r="AY304" s="19" t="s">
        <v>156</v>
      </c>
      <c r="BE304" s="226">
        <f>IF(N304="základní",J304,0)</f>
        <v>0</v>
      </c>
      <c r="BF304" s="226">
        <f>IF(N304="snížená",J304,0)</f>
        <v>0</v>
      </c>
      <c r="BG304" s="226">
        <f>IF(N304="zákl. přenesená",J304,0)</f>
        <v>0</v>
      </c>
      <c r="BH304" s="226">
        <f>IF(N304="sníž. přenesená",J304,0)</f>
        <v>0</v>
      </c>
      <c r="BI304" s="226">
        <f>IF(N304="nulová",J304,0)</f>
        <v>0</v>
      </c>
      <c r="BJ304" s="19" t="s">
        <v>84</v>
      </c>
      <c r="BK304" s="226">
        <f>ROUND(I304*H304,2)</f>
        <v>0</v>
      </c>
      <c r="BL304" s="19" t="s">
        <v>267</v>
      </c>
      <c r="BM304" s="225" t="s">
        <v>518</v>
      </c>
    </row>
    <row r="305" s="2" customFormat="1" ht="16.5" customHeight="1">
      <c r="A305" s="40"/>
      <c r="B305" s="41"/>
      <c r="C305" s="214" t="s">
        <v>519</v>
      </c>
      <c r="D305" s="214" t="s">
        <v>159</v>
      </c>
      <c r="E305" s="215" t="s">
        <v>520</v>
      </c>
      <c r="F305" s="216" t="s">
        <v>521</v>
      </c>
      <c r="G305" s="217" t="s">
        <v>162</v>
      </c>
      <c r="H305" s="218">
        <v>2</v>
      </c>
      <c r="I305" s="219"/>
      <c r="J305" s="220">
        <f>ROUND(I305*H305,2)</f>
        <v>0</v>
      </c>
      <c r="K305" s="216" t="s">
        <v>163</v>
      </c>
      <c r="L305" s="46"/>
      <c r="M305" s="221" t="s">
        <v>21</v>
      </c>
      <c r="N305" s="222" t="s">
        <v>47</v>
      </c>
      <c r="O305" s="86"/>
      <c r="P305" s="223">
        <f>O305*H305</f>
        <v>0</v>
      </c>
      <c r="Q305" s="223">
        <v>0</v>
      </c>
      <c r="R305" s="223">
        <f>Q305*H305</f>
        <v>0</v>
      </c>
      <c r="S305" s="223">
        <v>0</v>
      </c>
      <c r="T305" s="224">
        <f>S305*H305</f>
        <v>0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225" t="s">
        <v>267</v>
      </c>
      <c r="AT305" s="225" t="s">
        <v>159</v>
      </c>
      <c r="AU305" s="225" t="s">
        <v>86</v>
      </c>
      <c r="AY305" s="19" t="s">
        <v>156</v>
      </c>
      <c r="BE305" s="226">
        <f>IF(N305="základní",J305,0)</f>
        <v>0</v>
      </c>
      <c r="BF305" s="226">
        <f>IF(N305="snížená",J305,0)</f>
        <v>0</v>
      </c>
      <c r="BG305" s="226">
        <f>IF(N305="zákl. přenesená",J305,0)</f>
        <v>0</v>
      </c>
      <c r="BH305" s="226">
        <f>IF(N305="sníž. přenesená",J305,0)</f>
        <v>0</v>
      </c>
      <c r="BI305" s="226">
        <f>IF(N305="nulová",J305,0)</f>
        <v>0</v>
      </c>
      <c r="BJ305" s="19" t="s">
        <v>84</v>
      </c>
      <c r="BK305" s="226">
        <f>ROUND(I305*H305,2)</f>
        <v>0</v>
      </c>
      <c r="BL305" s="19" t="s">
        <v>267</v>
      </c>
      <c r="BM305" s="225" t="s">
        <v>522</v>
      </c>
    </row>
    <row r="306" s="2" customFormat="1">
      <c r="A306" s="40"/>
      <c r="B306" s="41"/>
      <c r="C306" s="42"/>
      <c r="D306" s="227" t="s">
        <v>166</v>
      </c>
      <c r="E306" s="42"/>
      <c r="F306" s="228" t="s">
        <v>523</v>
      </c>
      <c r="G306" s="42"/>
      <c r="H306" s="42"/>
      <c r="I306" s="229"/>
      <c r="J306" s="42"/>
      <c r="K306" s="42"/>
      <c r="L306" s="46"/>
      <c r="M306" s="230"/>
      <c r="N306" s="231"/>
      <c r="O306" s="86"/>
      <c r="P306" s="86"/>
      <c r="Q306" s="86"/>
      <c r="R306" s="86"/>
      <c r="S306" s="86"/>
      <c r="T306" s="87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19" t="s">
        <v>166</v>
      </c>
      <c r="AU306" s="19" t="s">
        <v>86</v>
      </c>
    </row>
    <row r="307" s="2" customFormat="1" ht="49.05" customHeight="1">
      <c r="A307" s="40"/>
      <c r="B307" s="41"/>
      <c r="C307" s="265" t="s">
        <v>524</v>
      </c>
      <c r="D307" s="265" t="s">
        <v>329</v>
      </c>
      <c r="E307" s="266" t="s">
        <v>525</v>
      </c>
      <c r="F307" s="267" t="s">
        <v>526</v>
      </c>
      <c r="G307" s="268" t="s">
        <v>162</v>
      </c>
      <c r="H307" s="269">
        <v>2</v>
      </c>
      <c r="I307" s="270"/>
      <c r="J307" s="271">
        <f>ROUND(I307*H307,2)</f>
        <v>0</v>
      </c>
      <c r="K307" s="267" t="s">
        <v>21</v>
      </c>
      <c r="L307" s="272"/>
      <c r="M307" s="273" t="s">
        <v>21</v>
      </c>
      <c r="N307" s="274" t="s">
        <v>47</v>
      </c>
      <c r="O307" s="86"/>
      <c r="P307" s="223">
        <f>O307*H307</f>
        <v>0</v>
      </c>
      <c r="Q307" s="223">
        <v>0.00050000000000000001</v>
      </c>
      <c r="R307" s="223">
        <f>Q307*H307</f>
        <v>0.001</v>
      </c>
      <c r="S307" s="223">
        <v>0</v>
      </c>
      <c r="T307" s="224">
        <f>S307*H307</f>
        <v>0</v>
      </c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R307" s="225" t="s">
        <v>367</v>
      </c>
      <c r="AT307" s="225" t="s">
        <v>329</v>
      </c>
      <c r="AU307" s="225" t="s">
        <v>86</v>
      </c>
      <c r="AY307" s="19" t="s">
        <v>156</v>
      </c>
      <c r="BE307" s="226">
        <f>IF(N307="základní",J307,0)</f>
        <v>0</v>
      </c>
      <c r="BF307" s="226">
        <f>IF(N307="snížená",J307,0)</f>
        <v>0</v>
      </c>
      <c r="BG307" s="226">
        <f>IF(N307="zákl. přenesená",J307,0)</f>
        <v>0</v>
      </c>
      <c r="BH307" s="226">
        <f>IF(N307="sníž. přenesená",J307,0)</f>
        <v>0</v>
      </c>
      <c r="BI307" s="226">
        <f>IF(N307="nulová",J307,0)</f>
        <v>0</v>
      </c>
      <c r="BJ307" s="19" t="s">
        <v>84</v>
      </c>
      <c r="BK307" s="226">
        <f>ROUND(I307*H307,2)</f>
        <v>0</v>
      </c>
      <c r="BL307" s="19" t="s">
        <v>267</v>
      </c>
      <c r="BM307" s="225" t="s">
        <v>527</v>
      </c>
    </row>
    <row r="308" s="2" customFormat="1" ht="16.5" customHeight="1">
      <c r="A308" s="40"/>
      <c r="B308" s="41"/>
      <c r="C308" s="214" t="s">
        <v>528</v>
      </c>
      <c r="D308" s="214" t="s">
        <v>159</v>
      </c>
      <c r="E308" s="215" t="s">
        <v>529</v>
      </c>
      <c r="F308" s="216" t="s">
        <v>530</v>
      </c>
      <c r="G308" s="217" t="s">
        <v>162</v>
      </c>
      <c r="H308" s="218">
        <v>3</v>
      </c>
      <c r="I308" s="219"/>
      <c r="J308" s="220">
        <f>ROUND(I308*H308,2)</f>
        <v>0</v>
      </c>
      <c r="K308" s="216" t="s">
        <v>163</v>
      </c>
      <c r="L308" s="46"/>
      <c r="M308" s="221" t="s">
        <v>21</v>
      </c>
      <c r="N308" s="222" t="s">
        <v>47</v>
      </c>
      <c r="O308" s="86"/>
      <c r="P308" s="223">
        <f>O308*H308</f>
        <v>0</v>
      </c>
      <c r="Q308" s="223">
        <v>0</v>
      </c>
      <c r="R308" s="223">
        <f>Q308*H308</f>
        <v>0</v>
      </c>
      <c r="S308" s="223">
        <v>0</v>
      </c>
      <c r="T308" s="224">
        <f>S308*H308</f>
        <v>0</v>
      </c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R308" s="225" t="s">
        <v>267</v>
      </c>
      <c r="AT308" s="225" t="s">
        <v>159</v>
      </c>
      <c r="AU308" s="225" t="s">
        <v>86</v>
      </c>
      <c r="AY308" s="19" t="s">
        <v>156</v>
      </c>
      <c r="BE308" s="226">
        <f>IF(N308="základní",J308,0)</f>
        <v>0</v>
      </c>
      <c r="BF308" s="226">
        <f>IF(N308="snížená",J308,0)</f>
        <v>0</v>
      </c>
      <c r="BG308" s="226">
        <f>IF(N308="zákl. přenesená",J308,0)</f>
        <v>0</v>
      </c>
      <c r="BH308" s="226">
        <f>IF(N308="sníž. přenesená",J308,0)</f>
        <v>0</v>
      </c>
      <c r="BI308" s="226">
        <f>IF(N308="nulová",J308,0)</f>
        <v>0</v>
      </c>
      <c r="BJ308" s="19" t="s">
        <v>84</v>
      </c>
      <c r="BK308" s="226">
        <f>ROUND(I308*H308,2)</f>
        <v>0</v>
      </c>
      <c r="BL308" s="19" t="s">
        <v>267</v>
      </c>
      <c r="BM308" s="225" t="s">
        <v>531</v>
      </c>
    </row>
    <row r="309" s="2" customFormat="1">
      <c r="A309" s="40"/>
      <c r="B309" s="41"/>
      <c r="C309" s="42"/>
      <c r="D309" s="227" t="s">
        <v>166</v>
      </c>
      <c r="E309" s="42"/>
      <c r="F309" s="228" t="s">
        <v>532</v>
      </c>
      <c r="G309" s="42"/>
      <c r="H309" s="42"/>
      <c r="I309" s="229"/>
      <c r="J309" s="42"/>
      <c r="K309" s="42"/>
      <c r="L309" s="46"/>
      <c r="M309" s="230"/>
      <c r="N309" s="231"/>
      <c r="O309" s="86"/>
      <c r="P309" s="86"/>
      <c r="Q309" s="86"/>
      <c r="R309" s="86"/>
      <c r="S309" s="86"/>
      <c r="T309" s="87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T309" s="19" t="s">
        <v>166</v>
      </c>
      <c r="AU309" s="19" t="s">
        <v>86</v>
      </c>
    </row>
    <row r="310" s="2" customFormat="1" ht="49.05" customHeight="1">
      <c r="A310" s="40"/>
      <c r="B310" s="41"/>
      <c r="C310" s="265" t="s">
        <v>533</v>
      </c>
      <c r="D310" s="265" t="s">
        <v>329</v>
      </c>
      <c r="E310" s="266" t="s">
        <v>534</v>
      </c>
      <c r="F310" s="267" t="s">
        <v>535</v>
      </c>
      <c r="G310" s="268" t="s">
        <v>162</v>
      </c>
      <c r="H310" s="269">
        <v>3</v>
      </c>
      <c r="I310" s="270"/>
      <c r="J310" s="271">
        <f>ROUND(I310*H310,2)</f>
        <v>0</v>
      </c>
      <c r="K310" s="267" t="s">
        <v>21</v>
      </c>
      <c r="L310" s="272"/>
      <c r="M310" s="273" t="s">
        <v>21</v>
      </c>
      <c r="N310" s="274" t="s">
        <v>47</v>
      </c>
      <c r="O310" s="86"/>
      <c r="P310" s="223">
        <f>O310*H310</f>
        <v>0</v>
      </c>
      <c r="Q310" s="223">
        <v>0.00069999999999999999</v>
      </c>
      <c r="R310" s="223">
        <f>Q310*H310</f>
        <v>0.0020999999999999999</v>
      </c>
      <c r="S310" s="223">
        <v>0</v>
      </c>
      <c r="T310" s="224">
        <f>S310*H310</f>
        <v>0</v>
      </c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R310" s="225" t="s">
        <v>367</v>
      </c>
      <c r="AT310" s="225" t="s">
        <v>329</v>
      </c>
      <c r="AU310" s="225" t="s">
        <v>86</v>
      </c>
      <c r="AY310" s="19" t="s">
        <v>156</v>
      </c>
      <c r="BE310" s="226">
        <f>IF(N310="základní",J310,0)</f>
        <v>0</v>
      </c>
      <c r="BF310" s="226">
        <f>IF(N310="snížená",J310,0)</f>
        <v>0</v>
      </c>
      <c r="BG310" s="226">
        <f>IF(N310="zákl. přenesená",J310,0)</f>
        <v>0</v>
      </c>
      <c r="BH310" s="226">
        <f>IF(N310="sníž. přenesená",J310,0)</f>
        <v>0</v>
      </c>
      <c r="BI310" s="226">
        <f>IF(N310="nulová",J310,0)</f>
        <v>0</v>
      </c>
      <c r="BJ310" s="19" t="s">
        <v>84</v>
      </c>
      <c r="BK310" s="226">
        <f>ROUND(I310*H310,2)</f>
        <v>0</v>
      </c>
      <c r="BL310" s="19" t="s">
        <v>267</v>
      </c>
      <c r="BM310" s="225" t="s">
        <v>536</v>
      </c>
    </row>
    <row r="311" s="2" customFormat="1" ht="16.5" customHeight="1">
      <c r="A311" s="40"/>
      <c r="B311" s="41"/>
      <c r="C311" s="214" t="s">
        <v>537</v>
      </c>
      <c r="D311" s="214" t="s">
        <v>159</v>
      </c>
      <c r="E311" s="215" t="s">
        <v>538</v>
      </c>
      <c r="F311" s="216" t="s">
        <v>539</v>
      </c>
      <c r="G311" s="217" t="s">
        <v>162</v>
      </c>
      <c r="H311" s="218">
        <v>2</v>
      </c>
      <c r="I311" s="219"/>
      <c r="J311" s="220">
        <f>ROUND(I311*H311,2)</f>
        <v>0</v>
      </c>
      <c r="K311" s="216" t="s">
        <v>163</v>
      </c>
      <c r="L311" s="46"/>
      <c r="M311" s="221" t="s">
        <v>21</v>
      </c>
      <c r="N311" s="222" t="s">
        <v>47</v>
      </c>
      <c r="O311" s="86"/>
      <c r="P311" s="223">
        <f>O311*H311</f>
        <v>0</v>
      </c>
      <c r="Q311" s="223">
        <v>0</v>
      </c>
      <c r="R311" s="223">
        <f>Q311*H311</f>
        <v>0</v>
      </c>
      <c r="S311" s="223">
        <v>0</v>
      </c>
      <c r="T311" s="224">
        <f>S311*H311</f>
        <v>0</v>
      </c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R311" s="225" t="s">
        <v>267</v>
      </c>
      <c r="AT311" s="225" t="s">
        <v>159</v>
      </c>
      <c r="AU311" s="225" t="s">
        <v>86</v>
      </c>
      <c r="AY311" s="19" t="s">
        <v>156</v>
      </c>
      <c r="BE311" s="226">
        <f>IF(N311="základní",J311,0)</f>
        <v>0</v>
      </c>
      <c r="BF311" s="226">
        <f>IF(N311="snížená",J311,0)</f>
        <v>0</v>
      </c>
      <c r="BG311" s="226">
        <f>IF(N311="zákl. přenesená",J311,0)</f>
        <v>0</v>
      </c>
      <c r="BH311" s="226">
        <f>IF(N311="sníž. přenesená",J311,0)</f>
        <v>0</v>
      </c>
      <c r="BI311" s="226">
        <f>IF(N311="nulová",J311,0)</f>
        <v>0</v>
      </c>
      <c r="BJ311" s="19" t="s">
        <v>84</v>
      </c>
      <c r="BK311" s="226">
        <f>ROUND(I311*H311,2)</f>
        <v>0</v>
      </c>
      <c r="BL311" s="19" t="s">
        <v>267</v>
      </c>
      <c r="BM311" s="225" t="s">
        <v>540</v>
      </c>
    </row>
    <row r="312" s="2" customFormat="1">
      <c r="A312" s="40"/>
      <c r="B312" s="41"/>
      <c r="C312" s="42"/>
      <c r="D312" s="227" t="s">
        <v>166</v>
      </c>
      <c r="E312" s="42"/>
      <c r="F312" s="228" t="s">
        <v>541</v>
      </c>
      <c r="G312" s="42"/>
      <c r="H312" s="42"/>
      <c r="I312" s="229"/>
      <c r="J312" s="42"/>
      <c r="K312" s="42"/>
      <c r="L312" s="46"/>
      <c r="M312" s="230"/>
      <c r="N312" s="231"/>
      <c r="O312" s="86"/>
      <c r="P312" s="86"/>
      <c r="Q312" s="86"/>
      <c r="R312" s="86"/>
      <c r="S312" s="86"/>
      <c r="T312" s="87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T312" s="19" t="s">
        <v>166</v>
      </c>
      <c r="AU312" s="19" t="s">
        <v>86</v>
      </c>
    </row>
    <row r="313" s="2" customFormat="1" ht="62.7" customHeight="1">
      <c r="A313" s="40"/>
      <c r="B313" s="41"/>
      <c r="C313" s="265" t="s">
        <v>542</v>
      </c>
      <c r="D313" s="265" t="s">
        <v>329</v>
      </c>
      <c r="E313" s="266" t="s">
        <v>543</v>
      </c>
      <c r="F313" s="267" t="s">
        <v>544</v>
      </c>
      <c r="G313" s="268" t="s">
        <v>162</v>
      </c>
      <c r="H313" s="269">
        <v>2</v>
      </c>
      <c r="I313" s="270"/>
      <c r="J313" s="271">
        <f>ROUND(I313*H313,2)</f>
        <v>0</v>
      </c>
      <c r="K313" s="267" t="s">
        <v>21</v>
      </c>
      <c r="L313" s="272"/>
      <c r="M313" s="273" t="s">
        <v>21</v>
      </c>
      <c r="N313" s="274" t="s">
        <v>47</v>
      </c>
      <c r="O313" s="86"/>
      <c r="P313" s="223">
        <f>O313*H313</f>
        <v>0</v>
      </c>
      <c r="Q313" s="223">
        <v>0.00012</v>
      </c>
      <c r="R313" s="223">
        <f>Q313*H313</f>
        <v>0.00024000000000000001</v>
      </c>
      <c r="S313" s="223">
        <v>0</v>
      </c>
      <c r="T313" s="224">
        <f>S313*H313</f>
        <v>0</v>
      </c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R313" s="225" t="s">
        <v>367</v>
      </c>
      <c r="AT313" s="225" t="s">
        <v>329</v>
      </c>
      <c r="AU313" s="225" t="s">
        <v>86</v>
      </c>
      <c r="AY313" s="19" t="s">
        <v>156</v>
      </c>
      <c r="BE313" s="226">
        <f>IF(N313="základní",J313,0)</f>
        <v>0</v>
      </c>
      <c r="BF313" s="226">
        <f>IF(N313="snížená",J313,0)</f>
        <v>0</v>
      </c>
      <c r="BG313" s="226">
        <f>IF(N313="zákl. přenesená",J313,0)</f>
        <v>0</v>
      </c>
      <c r="BH313" s="226">
        <f>IF(N313="sníž. přenesená",J313,0)</f>
        <v>0</v>
      </c>
      <c r="BI313" s="226">
        <f>IF(N313="nulová",J313,0)</f>
        <v>0</v>
      </c>
      <c r="BJ313" s="19" t="s">
        <v>84</v>
      </c>
      <c r="BK313" s="226">
        <f>ROUND(I313*H313,2)</f>
        <v>0</v>
      </c>
      <c r="BL313" s="19" t="s">
        <v>267</v>
      </c>
      <c r="BM313" s="225" t="s">
        <v>545</v>
      </c>
    </row>
    <row r="314" s="12" customFormat="1" ht="22.8" customHeight="1">
      <c r="A314" s="12"/>
      <c r="B314" s="198"/>
      <c r="C314" s="199"/>
      <c r="D314" s="200" t="s">
        <v>75</v>
      </c>
      <c r="E314" s="212" t="s">
        <v>546</v>
      </c>
      <c r="F314" s="212" t="s">
        <v>547</v>
      </c>
      <c r="G314" s="199"/>
      <c r="H314" s="199"/>
      <c r="I314" s="202"/>
      <c r="J314" s="213">
        <f>BK314</f>
        <v>0</v>
      </c>
      <c r="K314" s="199"/>
      <c r="L314" s="204"/>
      <c r="M314" s="205"/>
      <c r="N314" s="206"/>
      <c r="O314" s="206"/>
      <c r="P314" s="207">
        <f>SUM(P315:P360)</f>
        <v>0</v>
      </c>
      <c r="Q314" s="206"/>
      <c r="R314" s="207">
        <f>SUM(R315:R360)</f>
        <v>1.61452744</v>
      </c>
      <c r="S314" s="206"/>
      <c r="T314" s="208">
        <f>SUM(T315:T360)</f>
        <v>2.0155424000000002</v>
      </c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R314" s="209" t="s">
        <v>86</v>
      </c>
      <c r="AT314" s="210" t="s">
        <v>75</v>
      </c>
      <c r="AU314" s="210" t="s">
        <v>84</v>
      </c>
      <c r="AY314" s="209" t="s">
        <v>156</v>
      </c>
      <c r="BK314" s="211">
        <f>SUM(BK315:BK360)</f>
        <v>0</v>
      </c>
    </row>
    <row r="315" s="2" customFormat="1" ht="24.15" customHeight="1">
      <c r="A315" s="40"/>
      <c r="B315" s="41"/>
      <c r="C315" s="214" t="s">
        <v>548</v>
      </c>
      <c r="D315" s="214" t="s">
        <v>159</v>
      </c>
      <c r="E315" s="215" t="s">
        <v>549</v>
      </c>
      <c r="F315" s="216" t="s">
        <v>550</v>
      </c>
      <c r="G315" s="217" t="s">
        <v>197</v>
      </c>
      <c r="H315" s="218">
        <v>3.2599999999999998</v>
      </c>
      <c r="I315" s="219"/>
      <c r="J315" s="220">
        <f>ROUND(I315*H315,2)</f>
        <v>0</v>
      </c>
      <c r="K315" s="216" t="s">
        <v>163</v>
      </c>
      <c r="L315" s="46"/>
      <c r="M315" s="221" t="s">
        <v>21</v>
      </c>
      <c r="N315" s="222" t="s">
        <v>47</v>
      </c>
      <c r="O315" s="86"/>
      <c r="P315" s="223">
        <f>O315*H315</f>
        <v>0</v>
      </c>
      <c r="Q315" s="223">
        <v>0</v>
      </c>
      <c r="R315" s="223">
        <f>Q315*H315</f>
        <v>0</v>
      </c>
      <c r="S315" s="223">
        <v>0.03175</v>
      </c>
      <c r="T315" s="224">
        <f>S315*H315</f>
        <v>0.103505</v>
      </c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R315" s="225" t="s">
        <v>267</v>
      </c>
      <c r="AT315" s="225" t="s">
        <v>159</v>
      </c>
      <c r="AU315" s="225" t="s">
        <v>86</v>
      </c>
      <c r="AY315" s="19" t="s">
        <v>156</v>
      </c>
      <c r="BE315" s="226">
        <f>IF(N315="základní",J315,0)</f>
        <v>0</v>
      </c>
      <c r="BF315" s="226">
        <f>IF(N315="snížená",J315,0)</f>
        <v>0</v>
      </c>
      <c r="BG315" s="226">
        <f>IF(N315="zákl. přenesená",J315,0)</f>
        <v>0</v>
      </c>
      <c r="BH315" s="226">
        <f>IF(N315="sníž. přenesená",J315,0)</f>
        <v>0</v>
      </c>
      <c r="BI315" s="226">
        <f>IF(N315="nulová",J315,0)</f>
        <v>0</v>
      </c>
      <c r="BJ315" s="19" t="s">
        <v>84</v>
      </c>
      <c r="BK315" s="226">
        <f>ROUND(I315*H315,2)</f>
        <v>0</v>
      </c>
      <c r="BL315" s="19" t="s">
        <v>267</v>
      </c>
      <c r="BM315" s="225" t="s">
        <v>551</v>
      </c>
    </row>
    <row r="316" s="2" customFormat="1">
      <c r="A316" s="40"/>
      <c r="B316" s="41"/>
      <c r="C316" s="42"/>
      <c r="D316" s="227" t="s">
        <v>166</v>
      </c>
      <c r="E316" s="42"/>
      <c r="F316" s="228" t="s">
        <v>552</v>
      </c>
      <c r="G316" s="42"/>
      <c r="H316" s="42"/>
      <c r="I316" s="229"/>
      <c r="J316" s="42"/>
      <c r="K316" s="42"/>
      <c r="L316" s="46"/>
      <c r="M316" s="230"/>
      <c r="N316" s="231"/>
      <c r="O316" s="86"/>
      <c r="P316" s="86"/>
      <c r="Q316" s="86"/>
      <c r="R316" s="86"/>
      <c r="S316" s="86"/>
      <c r="T316" s="87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T316" s="19" t="s">
        <v>166</v>
      </c>
      <c r="AU316" s="19" t="s">
        <v>86</v>
      </c>
    </row>
    <row r="317" s="15" customFormat="1">
      <c r="A317" s="15"/>
      <c r="B317" s="255"/>
      <c r="C317" s="256"/>
      <c r="D317" s="234" t="s">
        <v>168</v>
      </c>
      <c r="E317" s="257" t="s">
        <v>21</v>
      </c>
      <c r="F317" s="258" t="s">
        <v>389</v>
      </c>
      <c r="G317" s="256"/>
      <c r="H317" s="257" t="s">
        <v>21</v>
      </c>
      <c r="I317" s="259"/>
      <c r="J317" s="256"/>
      <c r="K317" s="256"/>
      <c r="L317" s="260"/>
      <c r="M317" s="261"/>
      <c r="N317" s="262"/>
      <c r="O317" s="262"/>
      <c r="P317" s="262"/>
      <c r="Q317" s="262"/>
      <c r="R317" s="262"/>
      <c r="S317" s="262"/>
      <c r="T317" s="263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64" t="s">
        <v>168</v>
      </c>
      <c r="AU317" s="264" t="s">
        <v>86</v>
      </c>
      <c r="AV317" s="15" t="s">
        <v>84</v>
      </c>
      <c r="AW317" s="15" t="s">
        <v>36</v>
      </c>
      <c r="AX317" s="15" t="s">
        <v>76</v>
      </c>
      <c r="AY317" s="264" t="s">
        <v>156</v>
      </c>
    </row>
    <row r="318" s="13" customFormat="1">
      <c r="A318" s="13"/>
      <c r="B318" s="232"/>
      <c r="C318" s="233"/>
      <c r="D318" s="234" t="s">
        <v>168</v>
      </c>
      <c r="E318" s="235" t="s">
        <v>21</v>
      </c>
      <c r="F318" s="236" t="s">
        <v>553</v>
      </c>
      <c r="G318" s="233"/>
      <c r="H318" s="237">
        <v>3.2599999999999998</v>
      </c>
      <c r="I318" s="238"/>
      <c r="J318" s="233"/>
      <c r="K318" s="233"/>
      <c r="L318" s="239"/>
      <c r="M318" s="240"/>
      <c r="N318" s="241"/>
      <c r="O318" s="241"/>
      <c r="P318" s="241"/>
      <c r="Q318" s="241"/>
      <c r="R318" s="241"/>
      <c r="S318" s="241"/>
      <c r="T318" s="242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3" t="s">
        <v>168</v>
      </c>
      <c r="AU318" s="243" t="s">
        <v>86</v>
      </c>
      <c r="AV318" s="13" t="s">
        <v>86</v>
      </c>
      <c r="AW318" s="13" t="s">
        <v>36</v>
      </c>
      <c r="AX318" s="13" t="s">
        <v>84</v>
      </c>
      <c r="AY318" s="243" t="s">
        <v>156</v>
      </c>
    </row>
    <row r="319" s="2" customFormat="1" ht="180.75" customHeight="1">
      <c r="A319" s="40"/>
      <c r="B319" s="41"/>
      <c r="C319" s="214" t="s">
        <v>554</v>
      </c>
      <c r="D319" s="214" t="s">
        <v>159</v>
      </c>
      <c r="E319" s="215" t="s">
        <v>555</v>
      </c>
      <c r="F319" s="216" t="s">
        <v>556</v>
      </c>
      <c r="G319" s="217" t="s">
        <v>197</v>
      </c>
      <c r="H319" s="218">
        <v>7.6589999999999998</v>
      </c>
      <c r="I319" s="219"/>
      <c r="J319" s="220">
        <f>ROUND(I319*H319,2)</f>
        <v>0</v>
      </c>
      <c r="K319" s="216" t="s">
        <v>21</v>
      </c>
      <c r="L319" s="46"/>
      <c r="M319" s="221" t="s">
        <v>21</v>
      </c>
      <c r="N319" s="222" t="s">
        <v>47</v>
      </c>
      <c r="O319" s="86"/>
      <c r="P319" s="223">
        <f>O319*H319</f>
        <v>0</v>
      </c>
      <c r="Q319" s="223">
        <v>0.059020000000000003</v>
      </c>
      <c r="R319" s="223">
        <f>Q319*H319</f>
        <v>0.45203418000000001</v>
      </c>
      <c r="S319" s="223">
        <v>0</v>
      </c>
      <c r="T319" s="224">
        <f>S319*H319</f>
        <v>0</v>
      </c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R319" s="225" t="s">
        <v>267</v>
      </c>
      <c r="AT319" s="225" t="s">
        <v>159</v>
      </c>
      <c r="AU319" s="225" t="s">
        <v>86</v>
      </c>
      <c r="AY319" s="19" t="s">
        <v>156</v>
      </c>
      <c r="BE319" s="226">
        <f>IF(N319="základní",J319,0)</f>
        <v>0</v>
      </c>
      <c r="BF319" s="226">
        <f>IF(N319="snížená",J319,0)</f>
        <v>0</v>
      </c>
      <c r="BG319" s="226">
        <f>IF(N319="zákl. přenesená",J319,0)</f>
        <v>0</v>
      </c>
      <c r="BH319" s="226">
        <f>IF(N319="sníž. přenesená",J319,0)</f>
        <v>0</v>
      </c>
      <c r="BI319" s="226">
        <f>IF(N319="nulová",J319,0)</f>
        <v>0</v>
      </c>
      <c r="BJ319" s="19" t="s">
        <v>84</v>
      </c>
      <c r="BK319" s="226">
        <f>ROUND(I319*H319,2)</f>
        <v>0</v>
      </c>
      <c r="BL319" s="19" t="s">
        <v>267</v>
      </c>
      <c r="BM319" s="225" t="s">
        <v>557</v>
      </c>
    </row>
    <row r="320" s="13" customFormat="1">
      <c r="A320" s="13"/>
      <c r="B320" s="232"/>
      <c r="C320" s="233"/>
      <c r="D320" s="234" t="s">
        <v>168</v>
      </c>
      <c r="E320" s="235" t="s">
        <v>21</v>
      </c>
      <c r="F320" s="236" t="s">
        <v>558</v>
      </c>
      <c r="G320" s="233"/>
      <c r="H320" s="237">
        <v>7.6589999999999998</v>
      </c>
      <c r="I320" s="238"/>
      <c r="J320" s="233"/>
      <c r="K320" s="233"/>
      <c r="L320" s="239"/>
      <c r="M320" s="240"/>
      <c r="N320" s="241"/>
      <c r="O320" s="241"/>
      <c r="P320" s="241"/>
      <c r="Q320" s="241"/>
      <c r="R320" s="241"/>
      <c r="S320" s="241"/>
      <c r="T320" s="242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3" t="s">
        <v>168</v>
      </c>
      <c r="AU320" s="243" t="s">
        <v>86</v>
      </c>
      <c r="AV320" s="13" t="s">
        <v>86</v>
      </c>
      <c r="AW320" s="13" t="s">
        <v>36</v>
      </c>
      <c r="AX320" s="13" t="s">
        <v>84</v>
      </c>
      <c r="AY320" s="243" t="s">
        <v>156</v>
      </c>
    </row>
    <row r="321" s="2" customFormat="1" ht="24.15" customHeight="1">
      <c r="A321" s="40"/>
      <c r="B321" s="41"/>
      <c r="C321" s="214" t="s">
        <v>559</v>
      </c>
      <c r="D321" s="214" t="s">
        <v>159</v>
      </c>
      <c r="E321" s="215" t="s">
        <v>560</v>
      </c>
      <c r="F321" s="216" t="s">
        <v>561</v>
      </c>
      <c r="G321" s="217" t="s">
        <v>197</v>
      </c>
      <c r="H321" s="218">
        <v>66.689999999999998</v>
      </c>
      <c r="I321" s="219"/>
      <c r="J321" s="220">
        <f>ROUND(I321*H321,2)</f>
        <v>0</v>
      </c>
      <c r="K321" s="216" t="s">
        <v>163</v>
      </c>
      <c r="L321" s="46"/>
      <c r="M321" s="221" t="s">
        <v>21</v>
      </c>
      <c r="N321" s="222" t="s">
        <v>47</v>
      </c>
      <c r="O321" s="86"/>
      <c r="P321" s="223">
        <f>O321*H321</f>
        <v>0</v>
      </c>
      <c r="Q321" s="223">
        <v>0.015769999999999999</v>
      </c>
      <c r="R321" s="223">
        <f>Q321*H321</f>
        <v>1.0517013</v>
      </c>
      <c r="S321" s="223">
        <v>0</v>
      </c>
      <c r="T321" s="224">
        <f>S321*H321</f>
        <v>0</v>
      </c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R321" s="225" t="s">
        <v>267</v>
      </c>
      <c r="AT321" s="225" t="s">
        <v>159</v>
      </c>
      <c r="AU321" s="225" t="s">
        <v>86</v>
      </c>
      <c r="AY321" s="19" t="s">
        <v>156</v>
      </c>
      <c r="BE321" s="226">
        <f>IF(N321="základní",J321,0)</f>
        <v>0</v>
      </c>
      <c r="BF321" s="226">
        <f>IF(N321="snížená",J321,0)</f>
        <v>0</v>
      </c>
      <c r="BG321" s="226">
        <f>IF(N321="zákl. přenesená",J321,0)</f>
        <v>0</v>
      </c>
      <c r="BH321" s="226">
        <f>IF(N321="sníž. přenesená",J321,0)</f>
        <v>0</v>
      </c>
      <c r="BI321" s="226">
        <f>IF(N321="nulová",J321,0)</f>
        <v>0</v>
      </c>
      <c r="BJ321" s="19" t="s">
        <v>84</v>
      </c>
      <c r="BK321" s="226">
        <f>ROUND(I321*H321,2)</f>
        <v>0</v>
      </c>
      <c r="BL321" s="19" t="s">
        <v>267</v>
      </c>
      <c r="BM321" s="225" t="s">
        <v>562</v>
      </c>
    </row>
    <row r="322" s="2" customFormat="1">
      <c r="A322" s="40"/>
      <c r="B322" s="41"/>
      <c r="C322" s="42"/>
      <c r="D322" s="227" t="s">
        <v>166</v>
      </c>
      <c r="E322" s="42"/>
      <c r="F322" s="228" t="s">
        <v>563</v>
      </c>
      <c r="G322" s="42"/>
      <c r="H322" s="42"/>
      <c r="I322" s="229"/>
      <c r="J322" s="42"/>
      <c r="K322" s="42"/>
      <c r="L322" s="46"/>
      <c r="M322" s="230"/>
      <c r="N322" s="231"/>
      <c r="O322" s="86"/>
      <c r="P322" s="86"/>
      <c r="Q322" s="86"/>
      <c r="R322" s="86"/>
      <c r="S322" s="86"/>
      <c r="T322" s="87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T322" s="19" t="s">
        <v>166</v>
      </c>
      <c r="AU322" s="19" t="s">
        <v>86</v>
      </c>
    </row>
    <row r="323" s="13" customFormat="1">
      <c r="A323" s="13"/>
      <c r="B323" s="232"/>
      <c r="C323" s="233"/>
      <c r="D323" s="234" t="s">
        <v>168</v>
      </c>
      <c r="E323" s="235" t="s">
        <v>21</v>
      </c>
      <c r="F323" s="236" t="s">
        <v>564</v>
      </c>
      <c r="G323" s="233"/>
      <c r="H323" s="237">
        <v>66.689999999999998</v>
      </c>
      <c r="I323" s="238"/>
      <c r="J323" s="233"/>
      <c r="K323" s="233"/>
      <c r="L323" s="239"/>
      <c r="M323" s="240"/>
      <c r="N323" s="241"/>
      <c r="O323" s="241"/>
      <c r="P323" s="241"/>
      <c r="Q323" s="241"/>
      <c r="R323" s="241"/>
      <c r="S323" s="241"/>
      <c r="T323" s="242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3" t="s">
        <v>168</v>
      </c>
      <c r="AU323" s="243" t="s">
        <v>86</v>
      </c>
      <c r="AV323" s="13" t="s">
        <v>86</v>
      </c>
      <c r="AW323" s="13" t="s">
        <v>36</v>
      </c>
      <c r="AX323" s="13" t="s">
        <v>84</v>
      </c>
      <c r="AY323" s="243" t="s">
        <v>156</v>
      </c>
    </row>
    <row r="324" s="2" customFormat="1" ht="24.15" customHeight="1">
      <c r="A324" s="40"/>
      <c r="B324" s="41"/>
      <c r="C324" s="214" t="s">
        <v>565</v>
      </c>
      <c r="D324" s="214" t="s">
        <v>159</v>
      </c>
      <c r="E324" s="215" t="s">
        <v>566</v>
      </c>
      <c r="F324" s="216" t="s">
        <v>567</v>
      </c>
      <c r="G324" s="217" t="s">
        <v>197</v>
      </c>
      <c r="H324" s="218">
        <v>16.920000000000002</v>
      </c>
      <c r="I324" s="219"/>
      <c r="J324" s="220">
        <f>ROUND(I324*H324,2)</f>
        <v>0</v>
      </c>
      <c r="K324" s="216" t="s">
        <v>163</v>
      </c>
      <c r="L324" s="46"/>
      <c r="M324" s="221" t="s">
        <v>21</v>
      </c>
      <c r="N324" s="222" t="s">
        <v>47</v>
      </c>
      <c r="O324" s="86"/>
      <c r="P324" s="223">
        <f>O324*H324</f>
        <v>0</v>
      </c>
      <c r="Q324" s="223">
        <v>0.00010000000000000001</v>
      </c>
      <c r="R324" s="223">
        <f>Q324*H324</f>
        <v>0.0016920000000000001</v>
      </c>
      <c r="S324" s="223">
        <v>0</v>
      </c>
      <c r="T324" s="224">
        <f>S324*H324</f>
        <v>0</v>
      </c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R324" s="225" t="s">
        <v>267</v>
      </c>
      <c r="AT324" s="225" t="s">
        <v>159</v>
      </c>
      <c r="AU324" s="225" t="s">
        <v>86</v>
      </c>
      <c r="AY324" s="19" t="s">
        <v>156</v>
      </c>
      <c r="BE324" s="226">
        <f>IF(N324="základní",J324,0)</f>
        <v>0</v>
      </c>
      <c r="BF324" s="226">
        <f>IF(N324="snížená",J324,0)</f>
        <v>0</v>
      </c>
      <c r="BG324" s="226">
        <f>IF(N324="zákl. přenesená",J324,0)</f>
        <v>0</v>
      </c>
      <c r="BH324" s="226">
        <f>IF(N324="sníž. přenesená",J324,0)</f>
        <v>0</v>
      </c>
      <c r="BI324" s="226">
        <f>IF(N324="nulová",J324,0)</f>
        <v>0</v>
      </c>
      <c r="BJ324" s="19" t="s">
        <v>84</v>
      </c>
      <c r="BK324" s="226">
        <f>ROUND(I324*H324,2)</f>
        <v>0</v>
      </c>
      <c r="BL324" s="19" t="s">
        <v>267</v>
      </c>
      <c r="BM324" s="225" t="s">
        <v>568</v>
      </c>
    </row>
    <row r="325" s="2" customFormat="1">
      <c r="A325" s="40"/>
      <c r="B325" s="41"/>
      <c r="C325" s="42"/>
      <c r="D325" s="227" t="s">
        <v>166</v>
      </c>
      <c r="E325" s="42"/>
      <c r="F325" s="228" t="s">
        <v>569</v>
      </c>
      <c r="G325" s="42"/>
      <c r="H325" s="42"/>
      <c r="I325" s="229"/>
      <c r="J325" s="42"/>
      <c r="K325" s="42"/>
      <c r="L325" s="46"/>
      <c r="M325" s="230"/>
      <c r="N325" s="231"/>
      <c r="O325" s="86"/>
      <c r="P325" s="86"/>
      <c r="Q325" s="86"/>
      <c r="R325" s="86"/>
      <c r="S325" s="86"/>
      <c r="T325" s="87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T325" s="19" t="s">
        <v>166</v>
      </c>
      <c r="AU325" s="19" t="s">
        <v>86</v>
      </c>
    </row>
    <row r="326" s="2" customFormat="1" ht="24.15" customHeight="1">
      <c r="A326" s="40"/>
      <c r="B326" s="41"/>
      <c r="C326" s="214" t="s">
        <v>570</v>
      </c>
      <c r="D326" s="214" t="s">
        <v>159</v>
      </c>
      <c r="E326" s="215" t="s">
        <v>571</v>
      </c>
      <c r="F326" s="216" t="s">
        <v>572</v>
      </c>
      <c r="G326" s="217" t="s">
        <v>197</v>
      </c>
      <c r="H326" s="218">
        <v>83.609999999999999</v>
      </c>
      <c r="I326" s="219"/>
      <c r="J326" s="220">
        <f>ROUND(I326*H326,2)</f>
        <v>0</v>
      </c>
      <c r="K326" s="216" t="s">
        <v>163</v>
      </c>
      <c r="L326" s="46"/>
      <c r="M326" s="221" t="s">
        <v>21</v>
      </c>
      <c r="N326" s="222" t="s">
        <v>47</v>
      </c>
      <c r="O326" s="86"/>
      <c r="P326" s="223">
        <f>O326*H326</f>
        <v>0</v>
      </c>
      <c r="Q326" s="223">
        <v>0</v>
      </c>
      <c r="R326" s="223">
        <f>Q326*H326</f>
        <v>0</v>
      </c>
      <c r="S326" s="223">
        <v>0</v>
      </c>
      <c r="T326" s="224">
        <f>S326*H326</f>
        <v>0</v>
      </c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R326" s="225" t="s">
        <v>267</v>
      </c>
      <c r="AT326" s="225" t="s">
        <v>159</v>
      </c>
      <c r="AU326" s="225" t="s">
        <v>86</v>
      </c>
      <c r="AY326" s="19" t="s">
        <v>156</v>
      </c>
      <c r="BE326" s="226">
        <f>IF(N326="základní",J326,0)</f>
        <v>0</v>
      </c>
      <c r="BF326" s="226">
        <f>IF(N326="snížená",J326,0)</f>
        <v>0</v>
      </c>
      <c r="BG326" s="226">
        <f>IF(N326="zákl. přenesená",J326,0)</f>
        <v>0</v>
      </c>
      <c r="BH326" s="226">
        <f>IF(N326="sníž. přenesená",J326,0)</f>
        <v>0</v>
      </c>
      <c r="BI326" s="226">
        <f>IF(N326="nulová",J326,0)</f>
        <v>0</v>
      </c>
      <c r="BJ326" s="19" t="s">
        <v>84</v>
      </c>
      <c r="BK326" s="226">
        <f>ROUND(I326*H326,2)</f>
        <v>0</v>
      </c>
      <c r="BL326" s="19" t="s">
        <v>267</v>
      </c>
      <c r="BM326" s="225" t="s">
        <v>573</v>
      </c>
    </row>
    <row r="327" s="2" customFormat="1">
      <c r="A327" s="40"/>
      <c r="B327" s="41"/>
      <c r="C327" s="42"/>
      <c r="D327" s="227" t="s">
        <v>166</v>
      </c>
      <c r="E327" s="42"/>
      <c r="F327" s="228" t="s">
        <v>574</v>
      </c>
      <c r="G327" s="42"/>
      <c r="H327" s="42"/>
      <c r="I327" s="229"/>
      <c r="J327" s="42"/>
      <c r="K327" s="42"/>
      <c r="L327" s="46"/>
      <c r="M327" s="230"/>
      <c r="N327" s="231"/>
      <c r="O327" s="86"/>
      <c r="P327" s="86"/>
      <c r="Q327" s="86"/>
      <c r="R327" s="86"/>
      <c r="S327" s="86"/>
      <c r="T327" s="87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T327" s="19" t="s">
        <v>166</v>
      </c>
      <c r="AU327" s="19" t="s">
        <v>86</v>
      </c>
    </row>
    <row r="328" s="13" customFormat="1">
      <c r="A328" s="13"/>
      <c r="B328" s="232"/>
      <c r="C328" s="233"/>
      <c r="D328" s="234" t="s">
        <v>168</v>
      </c>
      <c r="E328" s="235" t="s">
        <v>21</v>
      </c>
      <c r="F328" s="236" t="s">
        <v>575</v>
      </c>
      <c r="G328" s="233"/>
      <c r="H328" s="237">
        <v>83.609999999999999</v>
      </c>
      <c r="I328" s="238"/>
      <c r="J328" s="233"/>
      <c r="K328" s="233"/>
      <c r="L328" s="239"/>
      <c r="M328" s="240"/>
      <c r="N328" s="241"/>
      <c r="O328" s="241"/>
      <c r="P328" s="241"/>
      <c r="Q328" s="241"/>
      <c r="R328" s="241"/>
      <c r="S328" s="241"/>
      <c r="T328" s="242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3" t="s">
        <v>168</v>
      </c>
      <c r="AU328" s="243" t="s">
        <v>86</v>
      </c>
      <c r="AV328" s="13" t="s">
        <v>86</v>
      </c>
      <c r="AW328" s="13" t="s">
        <v>36</v>
      </c>
      <c r="AX328" s="13" t="s">
        <v>84</v>
      </c>
      <c r="AY328" s="243" t="s">
        <v>156</v>
      </c>
    </row>
    <row r="329" s="2" customFormat="1" ht="16.5" customHeight="1">
      <c r="A329" s="40"/>
      <c r="B329" s="41"/>
      <c r="C329" s="265" t="s">
        <v>576</v>
      </c>
      <c r="D329" s="265" t="s">
        <v>329</v>
      </c>
      <c r="E329" s="266" t="s">
        <v>577</v>
      </c>
      <c r="F329" s="267" t="s">
        <v>578</v>
      </c>
      <c r="G329" s="268" t="s">
        <v>197</v>
      </c>
      <c r="H329" s="269">
        <v>93.936000000000007</v>
      </c>
      <c r="I329" s="270"/>
      <c r="J329" s="271">
        <f>ROUND(I329*H329,2)</f>
        <v>0</v>
      </c>
      <c r="K329" s="267" t="s">
        <v>163</v>
      </c>
      <c r="L329" s="272"/>
      <c r="M329" s="273" t="s">
        <v>21</v>
      </c>
      <c r="N329" s="274" t="s">
        <v>47</v>
      </c>
      <c r="O329" s="86"/>
      <c r="P329" s="223">
        <f>O329*H329</f>
        <v>0</v>
      </c>
      <c r="Q329" s="223">
        <v>0.00011</v>
      </c>
      <c r="R329" s="223">
        <f>Q329*H329</f>
        <v>0.01033296</v>
      </c>
      <c r="S329" s="223">
        <v>0</v>
      </c>
      <c r="T329" s="224">
        <f>S329*H329</f>
        <v>0</v>
      </c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R329" s="225" t="s">
        <v>367</v>
      </c>
      <c r="AT329" s="225" t="s">
        <v>329</v>
      </c>
      <c r="AU329" s="225" t="s">
        <v>86</v>
      </c>
      <c r="AY329" s="19" t="s">
        <v>156</v>
      </c>
      <c r="BE329" s="226">
        <f>IF(N329="základní",J329,0)</f>
        <v>0</v>
      </c>
      <c r="BF329" s="226">
        <f>IF(N329="snížená",J329,0)</f>
        <v>0</v>
      </c>
      <c r="BG329" s="226">
        <f>IF(N329="zákl. přenesená",J329,0)</f>
        <v>0</v>
      </c>
      <c r="BH329" s="226">
        <f>IF(N329="sníž. přenesená",J329,0)</f>
        <v>0</v>
      </c>
      <c r="BI329" s="226">
        <f>IF(N329="nulová",J329,0)</f>
        <v>0</v>
      </c>
      <c r="BJ329" s="19" t="s">
        <v>84</v>
      </c>
      <c r="BK329" s="226">
        <f>ROUND(I329*H329,2)</f>
        <v>0</v>
      </c>
      <c r="BL329" s="19" t="s">
        <v>267</v>
      </c>
      <c r="BM329" s="225" t="s">
        <v>579</v>
      </c>
    </row>
    <row r="330" s="13" customFormat="1">
      <c r="A330" s="13"/>
      <c r="B330" s="232"/>
      <c r="C330" s="233"/>
      <c r="D330" s="234" t="s">
        <v>168</v>
      </c>
      <c r="E330" s="233"/>
      <c r="F330" s="236" t="s">
        <v>580</v>
      </c>
      <c r="G330" s="233"/>
      <c r="H330" s="237">
        <v>93.936000000000007</v>
      </c>
      <c r="I330" s="238"/>
      <c r="J330" s="233"/>
      <c r="K330" s="233"/>
      <c r="L330" s="239"/>
      <c r="M330" s="240"/>
      <c r="N330" s="241"/>
      <c r="O330" s="241"/>
      <c r="P330" s="241"/>
      <c r="Q330" s="241"/>
      <c r="R330" s="241"/>
      <c r="S330" s="241"/>
      <c r="T330" s="242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3" t="s">
        <v>168</v>
      </c>
      <c r="AU330" s="243" t="s">
        <v>86</v>
      </c>
      <c r="AV330" s="13" t="s">
        <v>86</v>
      </c>
      <c r="AW330" s="13" t="s">
        <v>4</v>
      </c>
      <c r="AX330" s="13" t="s">
        <v>84</v>
      </c>
      <c r="AY330" s="243" t="s">
        <v>156</v>
      </c>
    </row>
    <row r="331" s="2" customFormat="1" ht="21.75" customHeight="1">
      <c r="A331" s="40"/>
      <c r="B331" s="41"/>
      <c r="C331" s="214" t="s">
        <v>581</v>
      </c>
      <c r="D331" s="214" t="s">
        <v>159</v>
      </c>
      <c r="E331" s="215" t="s">
        <v>582</v>
      </c>
      <c r="F331" s="216" t="s">
        <v>583</v>
      </c>
      <c r="G331" s="217" t="s">
        <v>197</v>
      </c>
      <c r="H331" s="218">
        <v>83.609999999999999</v>
      </c>
      <c r="I331" s="219"/>
      <c r="J331" s="220">
        <f>ROUND(I331*H331,2)</f>
        <v>0</v>
      </c>
      <c r="K331" s="216" t="s">
        <v>163</v>
      </c>
      <c r="L331" s="46"/>
      <c r="M331" s="221" t="s">
        <v>21</v>
      </c>
      <c r="N331" s="222" t="s">
        <v>47</v>
      </c>
      <c r="O331" s="86"/>
      <c r="P331" s="223">
        <f>O331*H331</f>
        <v>0</v>
      </c>
      <c r="Q331" s="223">
        <v>0.00069999999999999999</v>
      </c>
      <c r="R331" s="223">
        <f>Q331*H331</f>
        <v>0.058526999999999996</v>
      </c>
      <c r="S331" s="223">
        <v>0</v>
      </c>
      <c r="T331" s="224">
        <f>S331*H331</f>
        <v>0</v>
      </c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R331" s="225" t="s">
        <v>267</v>
      </c>
      <c r="AT331" s="225" t="s">
        <v>159</v>
      </c>
      <c r="AU331" s="225" t="s">
        <v>86</v>
      </c>
      <c r="AY331" s="19" t="s">
        <v>156</v>
      </c>
      <c r="BE331" s="226">
        <f>IF(N331="základní",J331,0)</f>
        <v>0</v>
      </c>
      <c r="BF331" s="226">
        <f>IF(N331="snížená",J331,0)</f>
        <v>0</v>
      </c>
      <c r="BG331" s="226">
        <f>IF(N331="zákl. přenesená",J331,0)</f>
        <v>0</v>
      </c>
      <c r="BH331" s="226">
        <f>IF(N331="sníž. přenesená",J331,0)</f>
        <v>0</v>
      </c>
      <c r="BI331" s="226">
        <f>IF(N331="nulová",J331,0)</f>
        <v>0</v>
      </c>
      <c r="BJ331" s="19" t="s">
        <v>84</v>
      </c>
      <c r="BK331" s="226">
        <f>ROUND(I331*H331,2)</f>
        <v>0</v>
      </c>
      <c r="BL331" s="19" t="s">
        <v>267</v>
      </c>
      <c r="BM331" s="225" t="s">
        <v>584</v>
      </c>
    </row>
    <row r="332" s="2" customFormat="1">
      <c r="A332" s="40"/>
      <c r="B332" s="41"/>
      <c r="C332" s="42"/>
      <c r="D332" s="227" t="s">
        <v>166</v>
      </c>
      <c r="E332" s="42"/>
      <c r="F332" s="228" t="s">
        <v>585</v>
      </c>
      <c r="G332" s="42"/>
      <c r="H332" s="42"/>
      <c r="I332" s="229"/>
      <c r="J332" s="42"/>
      <c r="K332" s="42"/>
      <c r="L332" s="46"/>
      <c r="M332" s="230"/>
      <c r="N332" s="231"/>
      <c r="O332" s="86"/>
      <c r="P332" s="86"/>
      <c r="Q332" s="86"/>
      <c r="R332" s="86"/>
      <c r="S332" s="86"/>
      <c r="T332" s="87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T332" s="19" t="s">
        <v>166</v>
      </c>
      <c r="AU332" s="19" t="s">
        <v>86</v>
      </c>
    </row>
    <row r="333" s="15" customFormat="1">
      <c r="A333" s="15"/>
      <c r="B333" s="255"/>
      <c r="C333" s="256"/>
      <c r="D333" s="234" t="s">
        <v>168</v>
      </c>
      <c r="E333" s="257" t="s">
        <v>21</v>
      </c>
      <c r="F333" s="258" t="s">
        <v>586</v>
      </c>
      <c r="G333" s="256"/>
      <c r="H333" s="257" t="s">
        <v>21</v>
      </c>
      <c r="I333" s="259"/>
      <c r="J333" s="256"/>
      <c r="K333" s="256"/>
      <c r="L333" s="260"/>
      <c r="M333" s="261"/>
      <c r="N333" s="262"/>
      <c r="O333" s="262"/>
      <c r="P333" s="262"/>
      <c r="Q333" s="262"/>
      <c r="R333" s="262"/>
      <c r="S333" s="262"/>
      <c r="T333" s="263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T333" s="264" t="s">
        <v>168</v>
      </c>
      <c r="AU333" s="264" t="s">
        <v>86</v>
      </c>
      <c r="AV333" s="15" t="s">
        <v>84</v>
      </c>
      <c r="AW333" s="15" t="s">
        <v>36</v>
      </c>
      <c r="AX333" s="15" t="s">
        <v>76</v>
      </c>
      <c r="AY333" s="264" t="s">
        <v>156</v>
      </c>
    </row>
    <row r="334" s="13" customFormat="1">
      <c r="A334" s="13"/>
      <c r="B334" s="232"/>
      <c r="C334" s="233"/>
      <c r="D334" s="234" t="s">
        <v>168</v>
      </c>
      <c r="E334" s="235" t="s">
        <v>21</v>
      </c>
      <c r="F334" s="236" t="s">
        <v>251</v>
      </c>
      <c r="G334" s="233"/>
      <c r="H334" s="237">
        <v>8.5800000000000001</v>
      </c>
      <c r="I334" s="238"/>
      <c r="J334" s="233"/>
      <c r="K334" s="233"/>
      <c r="L334" s="239"/>
      <c r="M334" s="240"/>
      <c r="N334" s="241"/>
      <c r="O334" s="241"/>
      <c r="P334" s="241"/>
      <c r="Q334" s="241"/>
      <c r="R334" s="241"/>
      <c r="S334" s="241"/>
      <c r="T334" s="242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3" t="s">
        <v>168</v>
      </c>
      <c r="AU334" s="243" t="s">
        <v>86</v>
      </c>
      <c r="AV334" s="13" t="s">
        <v>86</v>
      </c>
      <c r="AW334" s="13" t="s">
        <v>36</v>
      </c>
      <c r="AX334" s="13" t="s">
        <v>76</v>
      </c>
      <c r="AY334" s="243" t="s">
        <v>156</v>
      </c>
    </row>
    <row r="335" s="13" customFormat="1">
      <c r="A335" s="13"/>
      <c r="B335" s="232"/>
      <c r="C335" s="233"/>
      <c r="D335" s="234" t="s">
        <v>168</v>
      </c>
      <c r="E335" s="235" t="s">
        <v>21</v>
      </c>
      <c r="F335" s="236" t="s">
        <v>252</v>
      </c>
      <c r="G335" s="233"/>
      <c r="H335" s="237">
        <v>3.6600000000000001</v>
      </c>
      <c r="I335" s="238"/>
      <c r="J335" s="233"/>
      <c r="K335" s="233"/>
      <c r="L335" s="239"/>
      <c r="M335" s="240"/>
      <c r="N335" s="241"/>
      <c r="O335" s="241"/>
      <c r="P335" s="241"/>
      <c r="Q335" s="241"/>
      <c r="R335" s="241"/>
      <c r="S335" s="241"/>
      <c r="T335" s="242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3" t="s">
        <v>168</v>
      </c>
      <c r="AU335" s="243" t="s">
        <v>86</v>
      </c>
      <c r="AV335" s="13" t="s">
        <v>86</v>
      </c>
      <c r="AW335" s="13" t="s">
        <v>36</v>
      </c>
      <c r="AX335" s="13" t="s">
        <v>76</v>
      </c>
      <c r="AY335" s="243" t="s">
        <v>156</v>
      </c>
    </row>
    <row r="336" s="13" customFormat="1">
      <c r="A336" s="13"/>
      <c r="B336" s="232"/>
      <c r="C336" s="233"/>
      <c r="D336" s="234" t="s">
        <v>168</v>
      </c>
      <c r="E336" s="235" t="s">
        <v>21</v>
      </c>
      <c r="F336" s="236" t="s">
        <v>253</v>
      </c>
      <c r="G336" s="233"/>
      <c r="H336" s="237">
        <v>4.6799999999999997</v>
      </c>
      <c r="I336" s="238"/>
      <c r="J336" s="233"/>
      <c r="K336" s="233"/>
      <c r="L336" s="239"/>
      <c r="M336" s="240"/>
      <c r="N336" s="241"/>
      <c r="O336" s="241"/>
      <c r="P336" s="241"/>
      <c r="Q336" s="241"/>
      <c r="R336" s="241"/>
      <c r="S336" s="241"/>
      <c r="T336" s="242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3" t="s">
        <v>168</v>
      </c>
      <c r="AU336" s="243" t="s">
        <v>86</v>
      </c>
      <c r="AV336" s="13" t="s">
        <v>86</v>
      </c>
      <c r="AW336" s="13" t="s">
        <v>36</v>
      </c>
      <c r="AX336" s="13" t="s">
        <v>76</v>
      </c>
      <c r="AY336" s="243" t="s">
        <v>156</v>
      </c>
    </row>
    <row r="337" s="13" customFormat="1">
      <c r="A337" s="13"/>
      <c r="B337" s="232"/>
      <c r="C337" s="233"/>
      <c r="D337" s="234" t="s">
        <v>168</v>
      </c>
      <c r="E337" s="235" t="s">
        <v>21</v>
      </c>
      <c r="F337" s="236" t="s">
        <v>587</v>
      </c>
      <c r="G337" s="233"/>
      <c r="H337" s="237">
        <v>66.689999999999998</v>
      </c>
      <c r="I337" s="238"/>
      <c r="J337" s="233"/>
      <c r="K337" s="233"/>
      <c r="L337" s="239"/>
      <c r="M337" s="240"/>
      <c r="N337" s="241"/>
      <c r="O337" s="241"/>
      <c r="P337" s="241"/>
      <c r="Q337" s="241"/>
      <c r="R337" s="241"/>
      <c r="S337" s="241"/>
      <c r="T337" s="242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3" t="s">
        <v>168</v>
      </c>
      <c r="AU337" s="243" t="s">
        <v>86</v>
      </c>
      <c r="AV337" s="13" t="s">
        <v>86</v>
      </c>
      <c r="AW337" s="13" t="s">
        <v>36</v>
      </c>
      <c r="AX337" s="13" t="s">
        <v>76</v>
      </c>
      <c r="AY337" s="243" t="s">
        <v>156</v>
      </c>
    </row>
    <row r="338" s="14" customFormat="1">
      <c r="A338" s="14"/>
      <c r="B338" s="244"/>
      <c r="C338" s="245"/>
      <c r="D338" s="234" t="s">
        <v>168</v>
      </c>
      <c r="E338" s="246" t="s">
        <v>21</v>
      </c>
      <c r="F338" s="247" t="s">
        <v>193</v>
      </c>
      <c r="G338" s="245"/>
      <c r="H338" s="248">
        <v>83.609999999999999</v>
      </c>
      <c r="I338" s="249"/>
      <c r="J338" s="245"/>
      <c r="K338" s="245"/>
      <c r="L338" s="250"/>
      <c r="M338" s="251"/>
      <c r="N338" s="252"/>
      <c r="O338" s="252"/>
      <c r="P338" s="252"/>
      <c r="Q338" s="252"/>
      <c r="R338" s="252"/>
      <c r="S338" s="252"/>
      <c r="T338" s="253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54" t="s">
        <v>168</v>
      </c>
      <c r="AU338" s="254" t="s">
        <v>86</v>
      </c>
      <c r="AV338" s="14" t="s">
        <v>164</v>
      </c>
      <c r="AW338" s="14" t="s">
        <v>36</v>
      </c>
      <c r="AX338" s="14" t="s">
        <v>84</v>
      </c>
      <c r="AY338" s="254" t="s">
        <v>156</v>
      </c>
    </row>
    <row r="339" s="2" customFormat="1" ht="24.15" customHeight="1">
      <c r="A339" s="40"/>
      <c r="B339" s="41"/>
      <c r="C339" s="214" t="s">
        <v>588</v>
      </c>
      <c r="D339" s="214" t="s">
        <v>159</v>
      </c>
      <c r="E339" s="215" t="s">
        <v>589</v>
      </c>
      <c r="F339" s="216" t="s">
        <v>590</v>
      </c>
      <c r="G339" s="217" t="s">
        <v>197</v>
      </c>
      <c r="H339" s="218">
        <v>69.540000000000006</v>
      </c>
      <c r="I339" s="219"/>
      <c r="J339" s="220">
        <f>ROUND(I339*H339,2)</f>
        <v>0</v>
      </c>
      <c r="K339" s="216" t="s">
        <v>163</v>
      </c>
      <c r="L339" s="46"/>
      <c r="M339" s="221" t="s">
        <v>21</v>
      </c>
      <c r="N339" s="222" t="s">
        <v>47</v>
      </c>
      <c r="O339" s="86"/>
      <c r="P339" s="223">
        <f>O339*H339</f>
        <v>0</v>
      </c>
      <c r="Q339" s="223">
        <v>0</v>
      </c>
      <c r="R339" s="223">
        <f>Q339*H339</f>
        <v>0</v>
      </c>
      <c r="S339" s="223">
        <v>0.01721</v>
      </c>
      <c r="T339" s="224">
        <f>S339*H339</f>
        <v>1.1967834000000002</v>
      </c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R339" s="225" t="s">
        <v>267</v>
      </c>
      <c r="AT339" s="225" t="s">
        <v>159</v>
      </c>
      <c r="AU339" s="225" t="s">
        <v>86</v>
      </c>
      <c r="AY339" s="19" t="s">
        <v>156</v>
      </c>
      <c r="BE339" s="226">
        <f>IF(N339="základní",J339,0)</f>
        <v>0</v>
      </c>
      <c r="BF339" s="226">
        <f>IF(N339="snížená",J339,0)</f>
        <v>0</v>
      </c>
      <c r="BG339" s="226">
        <f>IF(N339="zákl. přenesená",J339,0)</f>
        <v>0</v>
      </c>
      <c r="BH339" s="226">
        <f>IF(N339="sníž. přenesená",J339,0)</f>
        <v>0</v>
      </c>
      <c r="BI339" s="226">
        <f>IF(N339="nulová",J339,0)</f>
        <v>0</v>
      </c>
      <c r="BJ339" s="19" t="s">
        <v>84</v>
      </c>
      <c r="BK339" s="226">
        <f>ROUND(I339*H339,2)</f>
        <v>0</v>
      </c>
      <c r="BL339" s="19" t="s">
        <v>267</v>
      </c>
      <c r="BM339" s="225" t="s">
        <v>591</v>
      </c>
    </row>
    <row r="340" s="2" customFormat="1">
      <c r="A340" s="40"/>
      <c r="B340" s="41"/>
      <c r="C340" s="42"/>
      <c r="D340" s="227" t="s">
        <v>166</v>
      </c>
      <c r="E340" s="42"/>
      <c r="F340" s="228" t="s">
        <v>592</v>
      </c>
      <c r="G340" s="42"/>
      <c r="H340" s="42"/>
      <c r="I340" s="229"/>
      <c r="J340" s="42"/>
      <c r="K340" s="42"/>
      <c r="L340" s="46"/>
      <c r="M340" s="230"/>
      <c r="N340" s="231"/>
      <c r="O340" s="86"/>
      <c r="P340" s="86"/>
      <c r="Q340" s="86"/>
      <c r="R340" s="86"/>
      <c r="S340" s="86"/>
      <c r="T340" s="87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T340" s="19" t="s">
        <v>166</v>
      </c>
      <c r="AU340" s="19" t="s">
        <v>86</v>
      </c>
    </row>
    <row r="341" s="15" customFormat="1">
      <c r="A341" s="15"/>
      <c r="B341" s="255"/>
      <c r="C341" s="256"/>
      <c r="D341" s="234" t="s">
        <v>168</v>
      </c>
      <c r="E341" s="257" t="s">
        <v>21</v>
      </c>
      <c r="F341" s="258" t="s">
        <v>389</v>
      </c>
      <c r="G341" s="256"/>
      <c r="H341" s="257" t="s">
        <v>21</v>
      </c>
      <c r="I341" s="259"/>
      <c r="J341" s="256"/>
      <c r="K341" s="256"/>
      <c r="L341" s="260"/>
      <c r="M341" s="261"/>
      <c r="N341" s="262"/>
      <c r="O341" s="262"/>
      <c r="P341" s="262"/>
      <c r="Q341" s="262"/>
      <c r="R341" s="262"/>
      <c r="S341" s="262"/>
      <c r="T341" s="263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T341" s="264" t="s">
        <v>168</v>
      </c>
      <c r="AU341" s="264" t="s">
        <v>86</v>
      </c>
      <c r="AV341" s="15" t="s">
        <v>84</v>
      </c>
      <c r="AW341" s="15" t="s">
        <v>36</v>
      </c>
      <c r="AX341" s="15" t="s">
        <v>76</v>
      </c>
      <c r="AY341" s="264" t="s">
        <v>156</v>
      </c>
    </row>
    <row r="342" s="13" customFormat="1">
      <c r="A342" s="13"/>
      <c r="B342" s="232"/>
      <c r="C342" s="233"/>
      <c r="D342" s="234" t="s">
        <v>168</v>
      </c>
      <c r="E342" s="235" t="s">
        <v>21</v>
      </c>
      <c r="F342" s="236" t="s">
        <v>593</v>
      </c>
      <c r="G342" s="233"/>
      <c r="H342" s="237">
        <v>12.380000000000001</v>
      </c>
      <c r="I342" s="238"/>
      <c r="J342" s="233"/>
      <c r="K342" s="233"/>
      <c r="L342" s="239"/>
      <c r="M342" s="240"/>
      <c r="N342" s="241"/>
      <c r="O342" s="241"/>
      <c r="P342" s="241"/>
      <c r="Q342" s="241"/>
      <c r="R342" s="241"/>
      <c r="S342" s="241"/>
      <c r="T342" s="242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3" t="s">
        <v>168</v>
      </c>
      <c r="AU342" s="243" t="s">
        <v>86</v>
      </c>
      <c r="AV342" s="13" t="s">
        <v>86</v>
      </c>
      <c r="AW342" s="13" t="s">
        <v>36</v>
      </c>
      <c r="AX342" s="13" t="s">
        <v>76</v>
      </c>
      <c r="AY342" s="243" t="s">
        <v>156</v>
      </c>
    </row>
    <row r="343" s="13" customFormat="1">
      <c r="A343" s="13"/>
      <c r="B343" s="232"/>
      <c r="C343" s="233"/>
      <c r="D343" s="234" t="s">
        <v>168</v>
      </c>
      <c r="E343" s="235" t="s">
        <v>21</v>
      </c>
      <c r="F343" s="236" t="s">
        <v>594</v>
      </c>
      <c r="G343" s="233"/>
      <c r="H343" s="237">
        <v>6.5599999999999996</v>
      </c>
      <c r="I343" s="238"/>
      <c r="J343" s="233"/>
      <c r="K343" s="233"/>
      <c r="L343" s="239"/>
      <c r="M343" s="240"/>
      <c r="N343" s="241"/>
      <c r="O343" s="241"/>
      <c r="P343" s="241"/>
      <c r="Q343" s="241"/>
      <c r="R343" s="241"/>
      <c r="S343" s="241"/>
      <c r="T343" s="242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3" t="s">
        <v>168</v>
      </c>
      <c r="AU343" s="243" t="s">
        <v>86</v>
      </c>
      <c r="AV343" s="13" t="s">
        <v>86</v>
      </c>
      <c r="AW343" s="13" t="s">
        <v>36</v>
      </c>
      <c r="AX343" s="13" t="s">
        <v>76</v>
      </c>
      <c r="AY343" s="243" t="s">
        <v>156</v>
      </c>
    </row>
    <row r="344" s="13" customFormat="1">
      <c r="A344" s="13"/>
      <c r="B344" s="232"/>
      <c r="C344" s="233"/>
      <c r="D344" s="234" t="s">
        <v>168</v>
      </c>
      <c r="E344" s="235" t="s">
        <v>21</v>
      </c>
      <c r="F344" s="236" t="s">
        <v>595</v>
      </c>
      <c r="G344" s="233"/>
      <c r="H344" s="237">
        <v>46.939999999999998</v>
      </c>
      <c r="I344" s="238"/>
      <c r="J344" s="233"/>
      <c r="K344" s="233"/>
      <c r="L344" s="239"/>
      <c r="M344" s="240"/>
      <c r="N344" s="241"/>
      <c r="O344" s="241"/>
      <c r="P344" s="241"/>
      <c r="Q344" s="241"/>
      <c r="R344" s="241"/>
      <c r="S344" s="241"/>
      <c r="T344" s="242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3" t="s">
        <v>168</v>
      </c>
      <c r="AU344" s="243" t="s">
        <v>86</v>
      </c>
      <c r="AV344" s="13" t="s">
        <v>86</v>
      </c>
      <c r="AW344" s="13" t="s">
        <v>36</v>
      </c>
      <c r="AX344" s="13" t="s">
        <v>76</v>
      </c>
      <c r="AY344" s="243" t="s">
        <v>156</v>
      </c>
    </row>
    <row r="345" s="13" customFormat="1">
      <c r="A345" s="13"/>
      <c r="B345" s="232"/>
      <c r="C345" s="233"/>
      <c r="D345" s="234" t="s">
        <v>168</v>
      </c>
      <c r="E345" s="235" t="s">
        <v>21</v>
      </c>
      <c r="F345" s="236" t="s">
        <v>596</v>
      </c>
      <c r="G345" s="233"/>
      <c r="H345" s="237">
        <v>3.6600000000000001</v>
      </c>
      <c r="I345" s="238"/>
      <c r="J345" s="233"/>
      <c r="K345" s="233"/>
      <c r="L345" s="239"/>
      <c r="M345" s="240"/>
      <c r="N345" s="241"/>
      <c r="O345" s="241"/>
      <c r="P345" s="241"/>
      <c r="Q345" s="241"/>
      <c r="R345" s="241"/>
      <c r="S345" s="241"/>
      <c r="T345" s="242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3" t="s">
        <v>168</v>
      </c>
      <c r="AU345" s="243" t="s">
        <v>86</v>
      </c>
      <c r="AV345" s="13" t="s">
        <v>86</v>
      </c>
      <c r="AW345" s="13" t="s">
        <v>36</v>
      </c>
      <c r="AX345" s="13" t="s">
        <v>76</v>
      </c>
      <c r="AY345" s="243" t="s">
        <v>156</v>
      </c>
    </row>
    <row r="346" s="14" customFormat="1">
      <c r="A346" s="14"/>
      <c r="B346" s="244"/>
      <c r="C346" s="245"/>
      <c r="D346" s="234" t="s">
        <v>168</v>
      </c>
      <c r="E346" s="246" t="s">
        <v>21</v>
      </c>
      <c r="F346" s="247" t="s">
        <v>193</v>
      </c>
      <c r="G346" s="245"/>
      <c r="H346" s="248">
        <v>69.539999999999992</v>
      </c>
      <c r="I346" s="249"/>
      <c r="J346" s="245"/>
      <c r="K346" s="245"/>
      <c r="L346" s="250"/>
      <c r="M346" s="251"/>
      <c r="N346" s="252"/>
      <c r="O346" s="252"/>
      <c r="P346" s="252"/>
      <c r="Q346" s="252"/>
      <c r="R346" s="252"/>
      <c r="S346" s="252"/>
      <c r="T346" s="253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54" t="s">
        <v>168</v>
      </c>
      <c r="AU346" s="254" t="s">
        <v>86</v>
      </c>
      <c r="AV346" s="14" t="s">
        <v>164</v>
      </c>
      <c r="AW346" s="14" t="s">
        <v>36</v>
      </c>
      <c r="AX346" s="14" t="s">
        <v>84</v>
      </c>
      <c r="AY346" s="254" t="s">
        <v>156</v>
      </c>
    </row>
    <row r="347" s="2" customFormat="1" ht="16.5" customHeight="1">
      <c r="A347" s="40"/>
      <c r="B347" s="41"/>
      <c r="C347" s="214" t="s">
        <v>597</v>
      </c>
      <c r="D347" s="214" t="s">
        <v>159</v>
      </c>
      <c r="E347" s="215" t="s">
        <v>598</v>
      </c>
      <c r="F347" s="216" t="s">
        <v>599</v>
      </c>
      <c r="G347" s="217" t="s">
        <v>197</v>
      </c>
      <c r="H347" s="218">
        <v>67.159999999999997</v>
      </c>
      <c r="I347" s="219"/>
      <c r="J347" s="220">
        <f>ROUND(I347*H347,2)</f>
        <v>0</v>
      </c>
      <c r="K347" s="216" t="s">
        <v>163</v>
      </c>
      <c r="L347" s="46"/>
      <c r="M347" s="221" t="s">
        <v>21</v>
      </c>
      <c r="N347" s="222" t="s">
        <v>47</v>
      </c>
      <c r="O347" s="86"/>
      <c r="P347" s="223">
        <f>O347*H347</f>
        <v>0</v>
      </c>
      <c r="Q347" s="223">
        <v>0</v>
      </c>
      <c r="R347" s="223">
        <f>Q347*H347</f>
        <v>0</v>
      </c>
      <c r="S347" s="223">
        <v>0.01065</v>
      </c>
      <c r="T347" s="224">
        <f>S347*H347</f>
        <v>0.71525399999999995</v>
      </c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R347" s="225" t="s">
        <v>267</v>
      </c>
      <c r="AT347" s="225" t="s">
        <v>159</v>
      </c>
      <c r="AU347" s="225" t="s">
        <v>86</v>
      </c>
      <c r="AY347" s="19" t="s">
        <v>156</v>
      </c>
      <c r="BE347" s="226">
        <f>IF(N347="základní",J347,0)</f>
        <v>0</v>
      </c>
      <c r="BF347" s="226">
        <f>IF(N347="snížená",J347,0)</f>
        <v>0</v>
      </c>
      <c r="BG347" s="226">
        <f>IF(N347="zákl. přenesená",J347,0)</f>
        <v>0</v>
      </c>
      <c r="BH347" s="226">
        <f>IF(N347="sníž. přenesená",J347,0)</f>
        <v>0</v>
      </c>
      <c r="BI347" s="226">
        <f>IF(N347="nulová",J347,0)</f>
        <v>0</v>
      </c>
      <c r="BJ347" s="19" t="s">
        <v>84</v>
      </c>
      <c r="BK347" s="226">
        <f>ROUND(I347*H347,2)</f>
        <v>0</v>
      </c>
      <c r="BL347" s="19" t="s">
        <v>267</v>
      </c>
      <c r="BM347" s="225" t="s">
        <v>600</v>
      </c>
    </row>
    <row r="348" s="2" customFormat="1">
      <c r="A348" s="40"/>
      <c r="B348" s="41"/>
      <c r="C348" s="42"/>
      <c r="D348" s="227" t="s">
        <v>166</v>
      </c>
      <c r="E348" s="42"/>
      <c r="F348" s="228" t="s">
        <v>601</v>
      </c>
      <c r="G348" s="42"/>
      <c r="H348" s="42"/>
      <c r="I348" s="229"/>
      <c r="J348" s="42"/>
      <c r="K348" s="42"/>
      <c r="L348" s="46"/>
      <c r="M348" s="230"/>
      <c r="N348" s="231"/>
      <c r="O348" s="86"/>
      <c r="P348" s="86"/>
      <c r="Q348" s="86"/>
      <c r="R348" s="86"/>
      <c r="S348" s="86"/>
      <c r="T348" s="87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T348" s="19" t="s">
        <v>166</v>
      </c>
      <c r="AU348" s="19" t="s">
        <v>86</v>
      </c>
    </row>
    <row r="349" s="15" customFormat="1">
      <c r="A349" s="15"/>
      <c r="B349" s="255"/>
      <c r="C349" s="256"/>
      <c r="D349" s="234" t="s">
        <v>168</v>
      </c>
      <c r="E349" s="257" t="s">
        <v>21</v>
      </c>
      <c r="F349" s="258" t="s">
        <v>389</v>
      </c>
      <c r="G349" s="256"/>
      <c r="H349" s="257" t="s">
        <v>21</v>
      </c>
      <c r="I349" s="259"/>
      <c r="J349" s="256"/>
      <c r="K349" s="256"/>
      <c r="L349" s="260"/>
      <c r="M349" s="261"/>
      <c r="N349" s="262"/>
      <c r="O349" s="262"/>
      <c r="P349" s="262"/>
      <c r="Q349" s="262"/>
      <c r="R349" s="262"/>
      <c r="S349" s="262"/>
      <c r="T349" s="263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T349" s="264" t="s">
        <v>168</v>
      </c>
      <c r="AU349" s="264" t="s">
        <v>86</v>
      </c>
      <c r="AV349" s="15" t="s">
        <v>84</v>
      </c>
      <c r="AW349" s="15" t="s">
        <v>36</v>
      </c>
      <c r="AX349" s="15" t="s">
        <v>76</v>
      </c>
      <c r="AY349" s="264" t="s">
        <v>156</v>
      </c>
    </row>
    <row r="350" s="13" customFormat="1">
      <c r="A350" s="13"/>
      <c r="B350" s="232"/>
      <c r="C350" s="233"/>
      <c r="D350" s="234" t="s">
        <v>168</v>
      </c>
      <c r="E350" s="235" t="s">
        <v>21</v>
      </c>
      <c r="F350" s="236" t="s">
        <v>602</v>
      </c>
      <c r="G350" s="233"/>
      <c r="H350" s="237">
        <v>30.75</v>
      </c>
      <c r="I350" s="238"/>
      <c r="J350" s="233"/>
      <c r="K350" s="233"/>
      <c r="L350" s="239"/>
      <c r="M350" s="240"/>
      <c r="N350" s="241"/>
      <c r="O350" s="241"/>
      <c r="P350" s="241"/>
      <c r="Q350" s="241"/>
      <c r="R350" s="241"/>
      <c r="S350" s="241"/>
      <c r="T350" s="242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3" t="s">
        <v>168</v>
      </c>
      <c r="AU350" s="243" t="s">
        <v>86</v>
      </c>
      <c r="AV350" s="13" t="s">
        <v>86</v>
      </c>
      <c r="AW350" s="13" t="s">
        <v>36</v>
      </c>
      <c r="AX350" s="13" t="s">
        <v>76</v>
      </c>
      <c r="AY350" s="243" t="s">
        <v>156</v>
      </c>
    </row>
    <row r="351" s="13" customFormat="1">
      <c r="A351" s="13"/>
      <c r="B351" s="232"/>
      <c r="C351" s="233"/>
      <c r="D351" s="234" t="s">
        <v>168</v>
      </c>
      <c r="E351" s="235" t="s">
        <v>21</v>
      </c>
      <c r="F351" s="236" t="s">
        <v>603</v>
      </c>
      <c r="G351" s="233"/>
      <c r="H351" s="237">
        <v>22.239999999999998</v>
      </c>
      <c r="I351" s="238"/>
      <c r="J351" s="233"/>
      <c r="K351" s="233"/>
      <c r="L351" s="239"/>
      <c r="M351" s="240"/>
      <c r="N351" s="241"/>
      <c r="O351" s="241"/>
      <c r="P351" s="241"/>
      <c r="Q351" s="241"/>
      <c r="R351" s="241"/>
      <c r="S351" s="241"/>
      <c r="T351" s="242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3" t="s">
        <v>168</v>
      </c>
      <c r="AU351" s="243" t="s">
        <v>86</v>
      </c>
      <c r="AV351" s="13" t="s">
        <v>86</v>
      </c>
      <c r="AW351" s="13" t="s">
        <v>36</v>
      </c>
      <c r="AX351" s="13" t="s">
        <v>76</v>
      </c>
      <c r="AY351" s="243" t="s">
        <v>156</v>
      </c>
    </row>
    <row r="352" s="13" customFormat="1">
      <c r="A352" s="13"/>
      <c r="B352" s="232"/>
      <c r="C352" s="233"/>
      <c r="D352" s="234" t="s">
        <v>168</v>
      </c>
      <c r="E352" s="235" t="s">
        <v>21</v>
      </c>
      <c r="F352" s="236" t="s">
        <v>395</v>
      </c>
      <c r="G352" s="233"/>
      <c r="H352" s="237">
        <v>7.54</v>
      </c>
      <c r="I352" s="238"/>
      <c r="J352" s="233"/>
      <c r="K352" s="233"/>
      <c r="L352" s="239"/>
      <c r="M352" s="240"/>
      <c r="N352" s="241"/>
      <c r="O352" s="241"/>
      <c r="P352" s="241"/>
      <c r="Q352" s="241"/>
      <c r="R352" s="241"/>
      <c r="S352" s="241"/>
      <c r="T352" s="242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3" t="s">
        <v>168</v>
      </c>
      <c r="AU352" s="243" t="s">
        <v>86</v>
      </c>
      <c r="AV352" s="13" t="s">
        <v>86</v>
      </c>
      <c r="AW352" s="13" t="s">
        <v>36</v>
      </c>
      <c r="AX352" s="13" t="s">
        <v>76</v>
      </c>
      <c r="AY352" s="243" t="s">
        <v>156</v>
      </c>
    </row>
    <row r="353" s="13" customFormat="1">
      <c r="A353" s="13"/>
      <c r="B353" s="232"/>
      <c r="C353" s="233"/>
      <c r="D353" s="234" t="s">
        <v>168</v>
      </c>
      <c r="E353" s="235" t="s">
        <v>21</v>
      </c>
      <c r="F353" s="236" t="s">
        <v>604</v>
      </c>
      <c r="G353" s="233"/>
      <c r="H353" s="237">
        <v>3.4199999999999999</v>
      </c>
      <c r="I353" s="238"/>
      <c r="J353" s="233"/>
      <c r="K353" s="233"/>
      <c r="L353" s="239"/>
      <c r="M353" s="240"/>
      <c r="N353" s="241"/>
      <c r="O353" s="241"/>
      <c r="P353" s="241"/>
      <c r="Q353" s="241"/>
      <c r="R353" s="241"/>
      <c r="S353" s="241"/>
      <c r="T353" s="242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3" t="s">
        <v>168</v>
      </c>
      <c r="AU353" s="243" t="s">
        <v>86</v>
      </c>
      <c r="AV353" s="13" t="s">
        <v>86</v>
      </c>
      <c r="AW353" s="13" t="s">
        <v>36</v>
      </c>
      <c r="AX353" s="13" t="s">
        <v>76</v>
      </c>
      <c r="AY353" s="243" t="s">
        <v>156</v>
      </c>
    </row>
    <row r="354" s="13" customFormat="1">
      <c r="A354" s="13"/>
      <c r="B354" s="232"/>
      <c r="C354" s="233"/>
      <c r="D354" s="234" t="s">
        <v>168</v>
      </c>
      <c r="E354" s="235" t="s">
        <v>21</v>
      </c>
      <c r="F354" s="236" t="s">
        <v>605</v>
      </c>
      <c r="G354" s="233"/>
      <c r="H354" s="237">
        <v>3.21</v>
      </c>
      <c r="I354" s="238"/>
      <c r="J354" s="233"/>
      <c r="K354" s="233"/>
      <c r="L354" s="239"/>
      <c r="M354" s="240"/>
      <c r="N354" s="241"/>
      <c r="O354" s="241"/>
      <c r="P354" s="241"/>
      <c r="Q354" s="241"/>
      <c r="R354" s="241"/>
      <c r="S354" s="241"/>
      <c r="T354" s="242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43" t="s">
        <v>168</v>
      </c>
      <c r="AU354" s="243" t="s">
        <v>86</v>
      </c>
      <c r="AV354" s="13" t="s">
        <v>86</v>
      </c>
      <c r="AW354" s="13" t="s">
        <v>36</v>
      </c>
      <c r="AX354" s="13" t="s">
        <v>76</v>
      </c>
      <c r="AY354" s="243" t="s">
        <v>156</v>
      </c>
    </row>
    <row r="355" s="14" customFormat="1">
      <c r="A355" s="14"/>
      <c r="B355" s="244"/>
      <c r="C355" s="245"/>
      <c r="D355" s="234" t="s">
        <v>168</v>
      </c>
      <c r="E355" s="246" t="s">
        <v>21</v>
      </c>
      <c r="F355" s="247" t="s">
        <v>193</v>
      </c>
      <c r="G355" s="245"/>
      <c r="H355" s="248">
        <v>67.159999999999997</v>
      </c>
      <c r="I355" s="249"/>
      <c r="J355" s="245"/>
      <c r="K355" s="245"/>
      <c r="L355" s="250"/>
      <c r="M355" s="251"/>
      <c r="N355" s="252"/>
      <c r="O355" s="252"/>
      <c r="P355" s="252"/>
      <c r="Q355" s="252"/>
      <c r="R355" s="252"/>
      <c r="S355" s="252"/>
      <c r="T355" s="253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54" t="s">
        <v>168</v>
      </c>
      <c r="AU355" s="254" t="s">
        <v>86</v>
      </c>
      <c r="AV355" s="14" t="s">
        <v>164</v>
      </c>
      <c r="AW355" s="14" t="s">
        <v>36</v>
      </c>
      <c r="AX355" s="14" t="s">
        <v>84</v>
      </c>
      <c r="AY355" s="254" t="s">
        <v>156</v>
      </c>
    </row>
    <row r="356" s="2" customFormat="1" ht="128.55" customHeight="1">
      <c r="A356" s="40"/>
      <c r="B356" s="41"/>
      <c r="C356" s="214" t="s">
        <v>606</v>
      </c>
      <c r="D356" s="214" t="s">
        <v>159</v>
      </c>
      <c r="E356" s="215" t="s">
        <v>607</v>
      </c>
      <c r="F356" s="216" t="s">
        <v>608</v>
      </c>
      <c r="G356" s="217" t="s">
        <v>162</v>
      </c>
      <c r="H356" s="218">
        <v>1</v>
      </c>
      <c r="I356" s="219"/>
      <c r="J356" s="220">
        <f>ROUND(I356*H356,2)</f>
        <v>0</v>
      </c>
      <c r="K356" s="216" t="s">
        <v>163</v>
      </c>
      <c r="L356" s="46"/>
      <c r="M356" s="221" t="s">
        <v>21</v>
      </c>
      <c r="N356" s="222" t="s">
        <v>47</v>
      </c>
      <c r="O356" s="86"/>
      <c r="P356" s="223">
        <f>O356*H356</f>
        <v>0</v>
      </c>
      <c r="Q356" s="223">
        <v>0.020119999999999999</v>
      </c>
      <c r="R356" s="223">
        <f>Q356*H356</f>
        <v>0.020119999999999999</v>
      </c>
      <c r="S356" s="223">
        <v>0</v>
      </c>
      <c r="T356" s="224">
        <f>S356*H356</f>
        <v>0</v>
      </c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R356" s="225" t="s">
        <v>267</v>
      </c>
      <c r="AT356" s="225" t="s">
        <v>159</v>
      </c>
      <c r="AU356" s="225" t="s">
        <v>86</v>
      </c>
      <c r="AY356" s="19" t="s">
        <v>156</v>
      </c>
      <c r="BE356" s="226">
        <f>IF(N356="základní",J356,0)</f>
        <v>0</v>
      </c>
      <c r="BF356" s="226">
        <f>IF(N356="snížená",J356,0)</f>
        <v>0</v>
      </c>
      <c r="BG356" s="226">
        <f>IF(N356="zákl. přenesená",J356,0)</f>
        <v>0</v>
      </c>
      <c r="BH356" s="226">
        <f>IF(N356="sníž. přenesená",J356,0)</f>
        <v>0</v>
      </c>
      <c r="BI356" s="226">
        <f>IF(N356="nulová",J356,0)</f>
        <v>0</v>
      </c>
      <c r="BJ356" s="19" t="s">
        <v>84</v>
      </c>
      <c r="BK356" s="226">
        <f>ROUND(I356*H356,2)</f>
        <v>0</v>
      </c>
      <c r="BL356" s="19" t="s">
        <v>267</v>
      </c>
      <c r="BM356" s="225" t="s">
        <v>609</v>
      </c>
    </row>
    <row r="357" s="2" customFormat="1">
      <c r="A357" s="40"/>
      <c r="B357" s="41"/>
      <c r="C357" s="42"/>
      <c r="D357" s="227" t="s">
        <v>166</v>
      </c>
      <c r="E357" s="42"/>
      <c r="F357" s="228" t="s">
        <v>610</v>
      </c>
      <c r="G357" s="42"/>
      <c r="H357" s="42"/>
      <c r="I357" s="229"/>
      <c r="J357" s="42"/>
      <c r="K357" s="42"/>
      <c r="L357" s="46"/>
      <c r="M357" s="230"/>
      <c r="N357" s="231"/>
      <c r="O357" s="86"/>
      <c r="P357" s="86"/>
      <c r="Q357" s="86"/>
      <c r="R357" s="86"/>
      <c r="S357" s="86"/>
      <c r="T357" s="87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T357" s="19" t="s">
        <v>166</v>
      </c>
      <c r="AU357" s="19" t="s">
        <v>86</v>
      </c>
    </row>
    <row r="358" s="2" customFormat="1" ht="128.55" customHeight="1">
      <c r="A358" s="40"/>
      <c r="B358" s="41"/>
      <c r="C358" s="214" t="s">
        <v>611</v>
      </c>
      <c r="D358" s="214" t="s">
        <v>159</v>
      </c>
      <c r="E358" s="215" t="s">
        <v>612</v>
      </c>
      <c r="F358" s="216" t="s">
        <v>613</v>
      </c>
      <c r="G358" s="217" t="s">
        <v>162</v>
      </c>
      <c r="H358" s="218">
        <v>1</v>
      </c>
      <c r="I358" s="219"/>
      <c r="J358" s="220">
        <f>ROUND(I358*H358,2)</f>
        <v>0</v>
      </c>
      <c r="K358" s="216" t="s">
        <v>21</v>
      </c>
      <c r="L358" s="46"/>
      <c r="M358" s="221" t="s">
        <v>21</v>
      </c>
      <c r="N358" s="222" t="s">
        <v>47</v>
      </c>
      <c r="O358" s="86"/>
      <c r="P358" s="223">
        <f>O358*H358</f>
        <v>0</v>
      </c>
      <c r="Q358" s="223">
        <v>0.020119999999999999</v>
      </c>
      <c r="R358" s="223">
        <f>Q358*H358</f>
        <v>0.020119999999999999</v>
      </c>
      <c r="S358" s="223">
        <v>0</v>
      </c>
      <c r="T358" s="224">
        <f>S358*H358</f>
        <v>0</v>
      </c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R358" s="225" t="s">
        <v>267</v>
      </c>
      <c r="AT358" s="225" t="s">
        <v>159</v>
      </c>
      <c r="AU358" s="225" t="s">
        <v>86</v>
      </c>
      <c r="AY358" s="19" t="s">
        <v>156</v>
      </c>
      <c r="BE358" s="226">
        <f>IF(N358="základní",J358,0)</f>
        <v>0</v>
      </c>
      <c r="BF358" s="226">
        <f>IF(N358="snížená",J358,0)</f>
        <v>0</v>
      </c>
      <c r="BG358" s="226">
        <f>IF(N358="zákl. přenesená",J358,0)</f>
        <v>0</v>
      </c>
      <c r="BH358" s="226">
        <f>IF(N358="sníž. přenesená",J358,0)</f>
        <v>0</v>
      </c>
      <c r="BI358" s="226">
        <f>IF(N358="nulová",J358,0)</f>
        <v>0</v>
      </c>
      <c r="BJ358" s="19" t="s">
        <v>84</v>
      </c>
      <c r="BK358" s="226">
        <f>ROUND(I358*H358,2)</f>
        <v>0</v>
      </c>
      <c r="BL358" s="19" t="s">
        <v>267</v>
      </c>
      <c r="BM358" s="225" t="s">
        <v>614</v>
      </c>
    </row>
    <row r="359" s="2" customFormat="1" ht="37.8" customHeight="1">
      <c r="A359" s="40"/>
      <c r="B359" s="41"/>
      <c r="C359" s="214" t="s">
        <v>615</v>
      </c>
      <c r="D359" s="214" t="s">
        <v>159</v>
      </c>
      <c r="E359" s="215" t="s">
        <v>616</v>
      </c>
      <c r="F359" s="216" t="s">
        <v>617</v>
      </c>
      <c r="G359" s="217" t="s">
        <v>187</v>
      </c>
      <c r="H359" s="218">
        <v>1.615</v>
      </c>
      <c r="I359" s="219"/>
      <c r="J359" s="220">
        <f>ROUND(I359*H359,2)</f>
        <v>0</v>
      </c>
      <c r="K359" s="216" t="s">
        <v>163</v>
      </c>
      <c r="L359" s="46"/>
      <c r="M359" s="221" t="s">
        <v>21</v>
      </c>
      <c r="N359" s="222" t="s">
        <v>47</v>
      </c>
      <c r="O359" s="86"/>
      <c r="P359" s="223">
        <f>O359*H359</f>
        <v>0</v>
      </c>
      <c r="Q359" s="223">
        <v>0</v>
      </c>
      <c r="R359" s="223">
        <f>Q359*H359</f>
        <v>0</v>
      </c>
      <c r="S359" s="223">
        <v>0</v>
      </c>
      <c r="T359" s="224">
        <f>S359*H359</f>
        <v>0</v>
      </c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R359" s="225" t="s">
        <v>267</v>
      </c>
      <c r="AT359" s="225" t="s">
        <v>159</v>
      </c>
      <c r="AU359" s="225" t="s">
        <v>86</v>
      </c>
      <c r="AY359" s="19" t="s">
        <v>156</v>
      </c>
      <c r="BE359" s="226">
        <f>IF(N359="základní",J359,0)</f>
        <v>0</v>
      </c>
      <c r="BF359" s="226">
        <f>IF(N359="snížená",J359,0)</f>
        <v>0</v>
      </c>
      <c r="BG359" s="226">
        <f>IF(N359="zákl. přenesená",J359,0)</f>
        <v>0</v>
      </c>
      <c r="BH359" s="226">
        <f>IF(N359="sníž. přenesená",J359,0)</f>
        <v>0</v>
      </c>
      <c r="BI359" s="226">
        <f>IF(N359="nulová",J359,0)</f>
        <v>0</v>
      </c>
      <c r="BJ359" s="19" t="s">
        <v>84</v>
      </c>
      <c r="BK359" s="226">
        <f>ROUND(I359*H359,2)</f>
        <v>0</v>
      </c>
      <c r="BL359" s="19" t="s">
        <v>267</v>
      </c>
      <c r="BM359" s="225" t="s">
        <v>618</v>
      </c>
    </row>
    <row r="360" s="2" customFormat="1">
      <c r="A360" s="40"/>
      <c r="B360" s="41"/>
      <c r="C360" s="42"/>
      <c r="D360" s="227" t="s">
        <v>166</v>
      </c>
      <c r="E360" s="42"/>
      <c r="F360" s="228" t="s">
        <v>619</v>
      </c>
      <c r="G360" s="42"/>
      <c r="H360" s="42"/>
      <c r="I360" s="229"/>
      <c r="J360" s="42"/>
      <c r="K360" s="42"/>
      <c r="L360" s="46"/>
      <c r="M360" s="230"/>
      <c r="N360" s="231"/>
      <c r="O360" s="86"/>
      <c r="P360" s="86"/>
      <c r="Q360" s="86"/>
      <c r="R360" s="86"/>
      <c r="S360" s="86"/>
      <c r="T360" s="87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T360" s="19" t="s">
        <v>166</v>
      </c>
      <c r="AU360" s="19" t="s">
        <v>86</v>
      </c>
    </row>
    <row r="361" s="12" customFormat="1" ht="22.8" customHeight="1">
      <c r="A361" s="12"/>
      <c r="B361" s="198"/>
      <c r="C361" s="199"/>
      <c r="D361" s="200" t="s">
        <v>75</v>
      </c>
      <c r="E361" s="212" t="s">
        <v>620</v>
      </c>
      <c r="F361" s="212" t="s">
        <v>621</v>
      </c>
      <c r="G361" s="199"/>
      <c r="H361" s="199"/>
      <c r="I361" s="202"/>
      <c r="J361" s="213">
        <f>BK361</f>
        <v>0</v>
      </c>
      <c r="K361" s="199"/>
      <c r="L361" s="204"/>
      <c r="M361" s="205"/>
      <c r="N361" s="206"/>
      <c r="O361" s="206"/>
      <c r="P361" s="207">
        <f>SUM(P362:P374)</f>
        <v>0</v>
      </c>
      <c r="Q361" s="206"/>
      <c r="R361" s="207">
        <f>SUM(R362:R374)</f>
        <v>0</v>
      </c>
      <c r="S361" s="206"/>
      <c r="T361" s="208">
        <f>SUM(T362:T374)</f>
        <v>0.216</v>
      </c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R361" s="209" t="s">
        <v>86</v>
      </c>
      <c r="AT361" s="210" t="s">
        <v>75</v>
      </c>
      <c r="AU361" s="210" t="s">
        <v>84</v>
      </c>
      <c r="AY361" s="209" t="s">
        <v>156</v>
      </c>
      <c r="BK361" s="211">
        <f>SUM(BK362:BK374)</f>
        <v>0</v>
      </c>
    </row>
    <row r="362" s="2" customFormat="1" ht="16.5" customHeight="1">
      <c r="A362" s="40"/>
      <c r="B362" s="41"/>
      <c r="C362" s="214" t="s">
        <v>622</v>
      </c>
      <c r="D362" s="214" t="s">
        <v>159</v>
      </c>
      <c r="E362" s="215" t="s">
        <v>623</v>
      </c>
      <c r="F362" s="216" t="s">
        <v>624</v>
      </c>
      <c r="G362" s="217" t="s">
        <v>162</v>
      </c>
      <c r="H362" s="218">
        <v>9</v>
      </c>
      <c r="I362" s="219"/>
      <c r="J362" s="220">
        <f>ROUND(I362*H362,2)</f>
        <v>0</v>
      </c>
      <c r="K362" s="216" t="s">
        <v>163</v>
      </c>
      <c r="L362" s="46"/>
      <c r="M362" s="221" t="s">
        <v>21</v>
      </c>
      <c r="N362" s="222" t="s">
        <v>47</v>
      </c>
      <c r="O362" s="86"/>
      <c r="P362" s="223">
        <f>O362*H362</f>
        <v>0</v>
      </c>
      <c r="Q362" s="223">
        <v>0</v>
      </c>
      <c r="R362" s="223">
        <f>Q362*H362</f>
        <v>0</v>
      </c>
      <c r="S362" s="223">
        <v>0.024</v>
      </c>
      <c r="T362" s="224">
        <f>S362*H362</f>
        <v>0.216</v>
      </c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R362" s="225" t="s">
        <v>267</v>
      </c>
      <c r="AT362" s="225" t="s">
        <v>159</v>
      </c>
      <c r="AU362" s="225" t="s">
        <v>86</v>
      </c>
      <c r="AY362" s="19" t="s">
        <v>156</v>
      </c>
      <c r="BE362" s="226">
        <f>IF(N362="základní",J362,0)</f>
        <v>0</v>
      </c>
      <c r="BF362" s="226">
        <f>IF(N362="snížená",J362,0)</f>
        <v>0</v>
      </c>
      <c r="BG362" s="226">
        <f>IF(N362="zákl. přenesená",J362,0)</f>
        <v>0</v>
      </c>
      <c r="BH362" s="226">
        <f>IF(N362="sníž. přenesená",J362,0)</f>
        <v>0</v>
      </c>
      <c r="BI362" s="226">
        <f>IF(N362="nulová",J362,0)</f>
        <v>0</v>
      </c>
      <c r="BJ362" s="19" t="s">
        <v>84</v>
      </c>
      <c r="BK362" s="226">
        <f>ROUND(I362*H362,2)</f>
        <v>0</v>
      </c>
      <c r="BL362" s="19" t="s">
        <v>267</v>
      </c>
      <c r="BM362" s="225" t="s">
        <v>625</v>
      </c>
    </row>
    <row r="363" s="2" customFormat="1">
      <c r="A363" s="40"/>
      <c r="B363" s="41"/>
      <c r="C363" s="42"/>
      <c r="D363" s="227" t="s">
        <v>166</v>
      </c>
      <c r="E363" s="42"/>
      <c r="F363" s="228" t="s">
        <v>626</v>
      </c>
      <c r="G363" s="42"/>
      <c r="H363" s="42"/>
      <c r="I363" s="229"/>
      <c r="J363" s="42"/>
      <c r="K363" s="42"/>
      <c r="L363" s="46"/>
      <c r="M363" s="230"/>
      <c r="N363" s="231"/>
      <c r="O363" s="86"/>
      <c r="P363" s="86"/>
      <c r="Q363" s="86"/>
      <c r="R363" s="86"/>
      <c r="S363" s="86"/>
      <c r="T363" s="87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T363" s="19" t="s">
        <v>166</v>
      </c>
      <c r="AU363" s="19" t="s">
        <v>86</v>
      </c>
    </row>
    <row r="364" s="13" customFormat="1">
      <c r="A364" s="13"/>
      <c r="B364" s="232"/>
      <c r="C364" s="233"/>
      <c r="D364" s="234" t="s">
        <v>168</v>
      </c>
      <c r="E364" s="235" t="s">
        <v>21</v>
      </c>
      <c r="F364" s="236" t="s">
        <v>627</v>
      </c>
      <c r="G364" s="233"/>
      <c r="H364" s="237">
        <v>9</v>
      </c>
      <c r="I364" s="238"/>
      <c r="J364" s="233"/>
      <c r="K364" s="233"/>
      <c r="L364" s="239"/>
      <c r="M364" s="240"/>
      <c r="N364" s="241"/>
      <c r="O364" s="241"/>
      <c r="P364" s="241"/>
      <c r="Q364" s="241"/>
      <c r="R364" s="241"/>
      <c r="S364" s="241"/>
      <c r="T364" s="242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43" t="s">
        <v>168</v>
      </c>
      <c r="AU364" s="243" t="s">
        <v>86</v>
      </c>
      <c r="AV364" s="13" t="s">
        <v>86</v>
      </c>
      <c r="AW364" s="13" t="s">
        <v>36</v>
      </c>
      <c r="AX364" s="13" t="s">
        <v>84</v>
      </c>
      <c r="AY364" s="243" t="s">
        <v>156</v>
      </c>
    </row>
    <row r="365" s="2" customFormat="1" ht="257.1" customHeight="1">
      <c r="A365" s="40"/>
      <c r="B365" s="41"/>
      <c r="C365" s="214" t="s">
        <v>628</v>
      </c>
      <c r="D365" s="214" t="s">
        <v>159</v>
      </c>
      <c r="E365" s="215" t="s">
        <v>629</v>
      </c>
      <c r="F365" s="216" t="s">
        <v>630</v>
      </c>
      <c r="G365" s="217" t="s">
        <v>162</v>
      </c>
      <c r="H365" s="218">
        <v>2</v>
      </c>
      <c r="I365" s="219"/>
      <c r="J365" s="220">
        <f>ROUND(I365*H365,2)</f>
        <v>0</v>
      </c>
      <c r="K365" s="216" t="s">
        <v>21</v>
      </c>
      <c r="L365" s="46"/>
      <c r="M365" s="221" t="s">
        <v>21</v>
      </c>
      <c r="N365" s="222" t="s">
        <v>47</v>
      </c>
      <c r="O365" s="86"/>
      <c r="P365" s="223">
        <f>O365*H365</f>
        <v>0</v>
      </c>
      <c r="Q365" s="223">
        <v>0</v>
      </c>
      <c r="R365" s="223">
        <f>Q365*H365</f>
        <v>0</v>
      </c>
      <c r="S365" s="223">
        <v>0</v>
      </c>
      <c r="T365" s="224">
        <f>S365*H365</f>
        <v>0</v>
      </c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R365" s="225" t="s">
        <v>164</v>
      </c>
      <c r="AT365" s="225" t="s">
        <v>159</v>
      </c>
      <c r="AU365" s="225" t="s">
        <v>86</v>
      </c>
      <c r="AY365" s="19" t="s">
        <v>156</v>
      </c>
      <c r="BE365" s="226">
        <f>IF(N365="základní",J365,0)</f>
        <v>0</v>
      </c>
      <c r="BF365" s="226">
        <f>IF(N365="snížená",J365,0)</f>
        <v>0</v>
      </c>
      <c r="BG365" s="226">
        <f>IF(N365="zákl. přenesená",J365,0)</f>
        <v>0</v>
      </c>
      <c r="BH365" s="226">
        <f>IF(N365="sníž. přenesená",J365,0)</f>
        <v>0</v>
      </c>
      <c r="BI365" s="226">
        <f>IF(N365="nulová",J365,0)</f>
        <v>0</v>
      </c>
      <c r="BJ365" s="19" t="s">
        <v>84</v>
      </c>
      <c r="BK365" s="226">
        <f>ROUND(I365*H365,2)</f>
        <v>0</v>
      </c>
      <c r="BL365" s="19" t="s">
        <v>164</v>
      </c>
      <c r="BM365" s="225" t="s">
        <v>631</v>
      </c>
    </row>
    <row r="366" s="2" customFormat="1" ht="167.1" customHeight="1">
      <c r="A366" s="40"/>
      <c r="B366" s="41"/>
      <c r="C366" s="214" t="s">
        <v>632</v>
      </c>
      <c r="D366" s="214" t="s">
        <v>159</v>
      </c>
      <c r="E366" s="215" t="s">
        <v>633</v>
      </c>
      <c r="F366" s="216" t="s">
        <v>634</v>
      </c>
      <c r="G366" s="217" t="s">
        <v>162</v>
      </c>
      <c r="H366" s="218">
        <v>1</v>
      </c>
      <c r="I366" s="219"/>
      <c r="J366" s="220">
        <f>ROUND(I366*H366,2)</f>
        <v>0</v>
      </c>
      <c r="K366" s="216" t="s">
        <v>21</v>
      </c>
      <c r="L366" s="46"/>
      <c r="M366" s="221" t="s">
        <v>21</v>
      </c>
      <c r="N366" s="222" t="s">
        <v>47</v>
      </c>
      <c r="O366" s="86"/>
      <c r="P366" s="223">
        <f>O366*H366</f>
        <v>0</v>
      </c>
      <c r="Q366" s="223">
        <v>0</v>
      </c>
      <c r="R366" s="223">
        <f>Q366*H366</f>
        <v>0</v>
      </c>
      <c r="S366" s="223">
        <v>0</v>
      </c>
      <c r="T366" s="224">
        <f>S366*H366</f>
        <v>0</v>
      </c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R366" s="225" t="s">
        <v>164</v>
      </c>
      <c r="AT366" s="225" t="s">
        <v>159</v>
      </c>
      <c r="AU366" s="225" t="s">
        <v>86</v>
      </c>
      <c r="AY366" s="19" t="s">
        <v>156</v>
      </c>
      <c r="BE366" s="226">
        <f>IF(N366="základní",J366,0)</f>
        <v>0</v>
      </c>
      <c r="BF366" s="226">
        <f>IF(N366="snížená",J366,0)</f>
        <v>0</v>
      </c>
      <c r="BG366" s="226">
        <f>IF(N366="zákl. přenesená",J366,0)</f>
        <v>0</v>
      </c>
      <c r="BH366" s="226">
        <f>IF(N366="sníž. přenesená",J366,0)</f>
        <v>0</v>
      </c>
      <c r="BI366" s="226">
        <f>IF(N366="nulová",J366,0)</f>
        <v>0</v>
      </c>
      <c r="BJ366" s="19" t="s">
        <v>84</v>
      </c>
      <c r="BK366" s="226">
        <f>ROUND(I366*H366,2)</f>
        <v>0</v>
      </c>
      <c r="BL366" s="19" t="s">
        <v>164</v>
      </c>
      <c r="BM366" s="225" t="s">
        <v>635</v>
      </c>
    </row>
    <row r="367" s="2" customFormat="1" ht="167.1" customHeight="1">
      <c r="A367" s="40"/>
      <c r="B367" s="41"/>
      <c r="C367" s="214" t="s">
        <v>636</v>
      </c>
      <c r="D367" s="214" t="s">
        <v>159</v>
      </c>
      <c r="E367" s="215" t="s">
        <v>637</v>
      </c>
      <c r="F367" s="216" t="s">
        <v>638</v>
      </c>
      <c r="G367" s="217" t="s">
        <v>162</v>
      </c>
      <c r="H367" s="218">
        <v>1</v>
      </c>
      <c r="I367" s="219"/>
      <c r="J367" s="220">
        <f>ROUND(I367*H367,2)</f>
        <v>0</v>
      </c>
      <c r="K367" s="216" t="s">
        <v>21</v>
      </c>
      <c r="L367" s="46"/>
      <c r="M367" s="221" t="s">
        <v>21</v>
      </c>
      <c r="N367" s="222" t="s">
        <v>47</v>
      </c>
      <c r="O367" s="86"/>
      <c r="P367" s="223">
        <f>O367*H367</f>
        <v>0</v>
      </c>
      <c r="Q367" s="223">
        <v>0</v>
      </c>
      <c r="R367" s="223">
        <f>Q367*H367</f>
        <v>0</v>
      </c>
      <c r="S367" s="223">
        <v>0</v>
      </c>
      <c r="T367" s="224">
        <f>S367*H367</f>
        <v>0</v>
      </c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R367" s="225" t="s">
        <v>164</v>
      </c>
      <c r="AT367" s="225" t="s">
        <v>159</v>
      </c>
      <c r="AU367" s="225" t="s">
        <v>86</v>
      </c>
      <c r="AY367" s="19" t="s">
        <v>156</v>
      </c>
      <c r="BE367" s="226">
        <f>IF(N367="základní",J367,0)</f>
        <v>0</v>
      </c>
      <c r="BF367" s="226">
        <f>IF(N367="snížená",J367,0)</f>
        <v>0</v>
      </c>
      <c r="BG367" s="226">
        <f>IF(N367="zákl. přenesená",J367,0)</f>
        <v>0</v>
      </c>
      <c r="BH367" s="226">
        <f>IF(N367="sníž. přenesená",J367,0)</f>
        <v>0</v>
      </c>
      <c r="BI367" s="226">
        <f>IF(N367="nulová",J367,0)</f>
        <v>0</v>
      </c>
      <c r="BJ367" s="19" t="s">
        <v>84</v>
      </c>
      <c r="BK367" s="226">
        <f>ROUND(I367*H367,2)</f>
        <v>0</v>
      </c>
      <c r="BL367" s="19" t="s">
        <v>164</v>
      </c>
      <c r="BM367" s="225" t="s">
        <v>639</v>
      </c>
    </row>
    <row r="368" s="2" customFormat="1" ht="167.1" customHeight="1">
      <c r="A368" s="40"/>
      <c r="B368" s="41"/>
      <c r="C368" s="214" t="s">
        <v>640</v>
      </c>
      <c r="D368" s="214" t="s">
        <v>159</v>
      </c>
      <c r="E368" s="215" t="s">
        <v>641</v>
      </c>
      <c r="F368" s="216" t="s">
        <v>642</v>
      </c>
      <c r="G368" s="217" t="s">
        <v>162</v>
      </c>
      <c r="H368" s="218">
        <v>3</v>
      </c>
      <c r="I368" s="219"/>
      <c r="J368" s="220">
        <f>ROUND(I368*H368,2)</f>
        <v>0</v>
      </c>
      <c r="K368" s="216" t="s">
        <v>21</v>
      </c>
      <c r="L368" s="46"/>
      <c r="M368" s="221" t="s">
        <v>21</v>
      </c>
      <c r="N368" s="222" t="s">
        <v>47</v>
      </c>
      <c r="O368" s="86"/>
      <c r="P368" s="223">
        <f>O368*H368</f>
        <v>0</v>
      </c>
      <c r="Q368" s="223">
        <v>0</v>
      </c>
      <c r="R368" s="223">
        <f>Q368*H368</f>
        <v>0</v>
      </c>
      <c r="S368" s="223">
        <v>0</v>
      </c>
      <c r="T368" s="224">
        <f>S368*H368</f>
        <v>0</v>
      </c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R368" s="225" t="s">
        <v>164</v>
      </c>
      <c r="AT368" s="225" t="s">
        <v>159</v>
      </c>
      <c r="AU368" s="225" t="s">
        <v>86</v>
      </c>
      <c r="AY368" s="19" t="s">
        <v>156</v>
      </c>
      <c r="BE368" s="226">
        <f>IF(N368="základní",J368,0)</f>
        <v>0</v>
      </c>
      <c r="BF368" s="226">
        <f>IF(N368="snížená",J368,0)</f>
        <v>0</v>
      </c>
      <c r="BG368" s="226">
        <f>IF(N368="zákl. přenesená",J368,0)</f>
        <v>0</v>
      </c>
      <c r="BH368" s="226">
        <f>IF(N368="sníž. přenesená",J368,0)</f>
        <v>0</v>
      </c>
      <c r="BI368" s="226">
        <f>IF(N368="nulová",J368,0)</f>
        <v>0</v>
      </c>
      <c r="BJ368" s="19" t="s">
        <v>84</v>
      </c>
      <c r="BK368" s="226">
        <f>ROUND(I368*H368,2)</f>
        <v>0</v>
      </c>
      <c r="BL368" s="19" t="s">
        <v>164</v>
      </c>
      <c r="BM368" s="225" t="s">
        <v>643</v>
      </c>
    </row>
    <row r="369" s="2" customFormat="1" ht="180.75" customHeight="1">
      <c r="A369" s="40"/>
      <c r="B369" s="41"/>
      <c r="C369" s="214" t="s">
        <v>644</v>
      </c>
      <c r="D369" s="214" t="s">
        <v>159</v>
      </c>
      <c r="E369" s="215" t="s">
        <v>645</v>
      </c>
      <c r="F369" s="216" t="s">
        <v>646</v>
      </c>
      <c r="G369" s="217" t="s">
        <v>162</v>
      </c>
      <c r="H369" s="218">
        <v>1</v>
      </c>
      <c r="I369" s="219"/>
      <c r="J369" s="220">
        <f>ROUND(I369*H369,2)</f>
        <v>0</v>
      </c>
      <c r="K369" s="216" t="s">
        <v>21</v>
      </c>
      <c r="L369" s="46"/>
      <c r="M369" s="221" t="s">
        <v>21</v>
      </c>
      <c r="N369" s="222" t="s">
        <v>47</v>
      </c>
      <c r="O369" s="86"/>
      <c r="P369" s="223">
        <f>O369*H369</f>
        <v>0</v>
      </c>
      <c r="Q369" s="223">
        <v>0</v>
      </c>
      <c r="R369" s="223">
        <f>Q369*H369</f>
        <v>0</v>
      </c>
      <c r="S369" s="223">
        <v>0</v>
      </c>
      <c r="T369" s="224">
        <f>S369*H369</f>
        <v>0</v>
      </c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R369" s="225" t="s">
        <v>164</v>
      </c>
      <c r="AT369" s="225" t="s">
        <v>159</v>
      </c>
      <c r="AU369" s="225" t="s">
        <v>86</v>
      </c>
      <c r="AY369" s="19" t="s">
        <v>156</v>
      </c>
      <c r="BE369" s="226">
        <f>IF(N369="základní",J369,0)</f>
        <v>0</v>
      </c>
      <c r="BF369" s="226">
        <f>IF(N369="snížená",J369,0)</f>
        <v>0</v>
      </c>
      <c r="BG369" s="226">
        <f>IF(N369="zákl. přenesená",J369,0)</f>
        <v>0</v>
      </c>
      <c r="BH369" s="226">
        <f>IF(N369="sníž. přenesená",J369,0)</f>
        <v>0</v>
      </c>
      <c r="BI369" s="226">
        <f>IF(N369="nulová",J369,0)</f>
        <v>0</v>
      </c>
      <c r="BJ369" s="19" t="s">
        <v>84</v>
      </c>
      <c r="BK369" s="226">
        <f>ROUND(I369*H369,2)</f>
        <v>0</v>
      </c>
      <c r="BL369" s="19" t="s">
        <v>164</v>
      </c>
      <c r="BM369" s="225" t="s">
        <v>647</v>
      </c>
    </row>
    <row r="370" s="2" customFormat="1" ht="180.75" customHeight="1">
      <c r="A370" s="40"/>
      <c r="B370" s="41"/>
      <c r="C370" s="214" t="s">
        <v>648</v>
      </c>
      <c r="D370" s="214" t="s">
        <v>159</v>
      </c>
      <c r="E370" s="215" t="s">
        <v>649</v>
      </c>
      <c r="F370" s="216" t="s">
        <v>650</v>
      </c>
      <c r="G370" s="217" t="s">
        <v>162</v>
      </c>
      <c r="H370" s="218">
        <v>2</v>
      </c>
      <c r="I370" s="219"/>
      <c r="J370" s="220">
        <f>ROUND(I370*H370,2)</f>
        <v>0</v>
      </c>
      <c r="K370" s="216" t="s">
        <v>21</v>
      </c>
      <c r="L370" s="46"/>
      <c r="M370" s="221" t="s">
        <v>21</v>
      </c>
      <c r="N370" s="222" t="s">
        <v>47</v>
      </c>
      <c r="O370" s="86"/>
      <c r="P370" s="223">
        <f>O370*H370</f>
        <v>0</v>
      </c>
      <c r="Q370" s="223">
        <v>0</v>
      </c>
      <c r="R370" s="223">
        <f>Q370*H370</f>
        <v>0</v>
      </c>
      <c r="S370" s="223">
        <v>0</v>
      </c>
      <c r="T370" s="224">
        <f>S370*H370</f>
        <v>0</v>
      </c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R370" s="225" t="s">
        <v>164</v>
      </c>
      <c r="AT370" s="225" t="s">
        <v>159</v>
      </c>
      <c r="AU370" s="225" t="s">
        <v>86</v>
      </c>
      <c r="AY370" s="19" t="s">
        <v>156</v>
      </c>
      <c r="BE370" s="226">
        <f>IF(N370="základní",J370,0)</f>
        <v>0</v>
      </c>
      <c r="BF370" s="226">
        <f>IF(N370="snížená",J370,0)</f>
        <v>0</v>
      </c>
      <c r="BG370" s="226">
        <f>IF(N370="zákl. přenesená",J370,0)</f>
        <v>0</v>
      </c>
      <c r="BH370" s="226">
        <f>IF(N370="sníž. přenesená",J370,0)</f>
        <v>0</v>
      </c>
      <c r="BI370" s="226">
        <f>IF(N370="nulová",J370,0)</f>
        <v>0</v>
      </c>
      <c r="BJ370" s="19" t="s">
        <v>84</v>
      </c>
      <c r="BK370" s="226">
        <f>ROUND(I370*H370,2)</f>
        <v>0</v>
      </c>
      <c r="BL370" s="19" t="s">
        <v>164</v>
      </c>
      <c r="BM370" s="225" t="s">
        <v>651</v>
      </c>
    </row>
    <row r="371" s="2" customFormat="1" ht="128.55" customHeight="1">
      <c r="A371" s="40"/>
      <c r="B371" s="41"/>
      <c r="C371" s="214" t="s">
        <v>652</v>
      </c>
      <c r="D371" s="214" t="s">
        <v>159</v>
      </c>
      <c r="E371" s="215" t="s">
        <v>653</v>
      </c>
      <c r="F371" s="216" t="s">
        <v>654</v>
      </c>
      <c r="G371" s="217" t="s">
        <v>162</v>
      </c>
      <c r="H371" s="218">
        <v>1</v>
      </c>
      <c r="I371" s="219"/>
      <c r="J371" s="220">
        <f>ROUND(I371*H371,2)</f>
        <v>0</v>
      </c>
      <c r="K371" s="216" t="s">
        <v>21</v>
      </c>
      <c r="L371" s="46"/>
      <c r="M371" s="221" t="s">
        <v>21</v>
      </c>
      <c r="N371" s="222" t="s">
        <v>47</v>
      </c>
      <c r="O371" s="86"/>
      <c r="P371" s="223">
        <f>O371*H371</f>
        <v>0</v>
      </c>
      <c r="Q371" s="223">
        <v>0</v>
      </c>
      <c r="R371" s="223">
        <f>Q371*H371</f>
        <v>0</v>
      </c>
      <c r="S371" s="223">
        <v>0</v>
      </c>
      <c r="T371" s="224">
        <f>S371*H371</f>
        <v>0</v>
      </c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R371" s="225" t="s">
        <v>164</v>
      </c>
      <c r="AT371" s="225" t="s">
        <v>159</v>
      </c>
      <c r="AU371" s="225" t="s">
        <v>86</v>
      </c>
      <c r="AY371" s="19" t="s">
        <v>156</v>
      </c>
      <c r="BE371" s="226">
        <f>IF(N371="základní",J371,0)</f>
        <v>0</v>
      </c>
      <c r="BF371" s="226">
        <f>IF(N371="snížená",J371,0)</f>
        <v>0</v>
      </c>
      <c r="BG371" s="226">
        <f>IF(N371="zákl. přenesená",J371,0)</f>
        <v>0</v>
      </c>
      <c r="BH371" s="226">
        <f>IF(N371="sníž. přenesená",J371,0)</f>
        <v>0</v>
      </c>
      <c r="BI371" s="226">
        <f>IF(N371="nulová",J371,0)</f>
        <v>0</v>
      </c>
      <c r="BJ371" s="19" t="s">
        <v>84</v>
      </c>
      <c r="BK371" s="226">
        <f>ROUND(I371*H371,2)</f>
        <v>0</v>
      </c>
      <c r="BL371" s="19" t="s">
        <v>164</v>
      </c>
      <c r="BM371" s="225" t="s">
        <v>655</v>
      </c>
    </row>
    <row r="372" s="2" customFormat="1" ht="128.55" customHeight="1">
      <c r="A372" s="40"/>
      <c r="B372" s="41"/>
      <c r="C372" s="214" t="s">
        <v>656</v>
      </c>
      <c r="D372" s="214" t="s">
        <v>159</v>
      </c>
      <c r="E372" s="215" t="s">
        <v>657</v>
      </c>
      <c r="F372" s="216" t="s">
        <v>658</v>
      </c>
      <c r="G372" s="217" t="s">
        <v>162</v>
      </c>
      <c r="H372" s="218">
        <v>1</v>
      </c>
      <c r="I372" s="219"/>
      <c r="J372" s="220">
        <f>ROUND(I372*H372,2)</f>
        <v>0</v>
      </c>
      <c r="K372" s="216" t="s">
        <v>21</v>
      </c>
      <c r="L372" s="46"/>
      <c r="M372" s="221" t="s">
        <v>21</v>
      </c>
      <c r="N372" s="222" t="s">
        <v>47</v>
      </c>
      <c r="O372" s="86"/>
      <c r="P372" s="223">
        <f>O372*H372</f>
        <v>0</v>
      </c>
      <c r="Q372" s="223">
        <v>0</v>
      </c>
      <c r="R372" s="223">
        <f>Q372*H372</f>
        <v>0</v>
      </c>
      <c r="S372" s="223">
        <v>0</v>
      </c>
      <c r="T372" s="224">
        <f>S372*H372</f>
        <v>0</v>
      </c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R372" s="225" t="s">
        <v>164</v>
      </c>
      <c r="AT372" s="225" t="s">
        <v>159</v>
      </c>
      <c r="AU372" s="225" t="s">
        <v>86</v>
      </c>
      <c r="AY372" s="19" t="s">
        <v>156</v>
      </c>
      <c r="BE372" s="226">
        <f>IF(N372="základní",J372,0)</f>
        <v>0</v>
      </c>
      <c r="BF372" s="226">
        <f>IF(N372="snížená",J372,0)</f>
        <v>0</v>
      </c>
      <c r="BG372" s="226">
        <f>IF(N372="zákl. přenesená",J372,0)</f>
        <v>0</v>
      </c>
      <c r="BH372" s="226">
        <f>IF(N372="sníž. přenesená",J372,0)</f>
        <v>0</v>
      </c>
      <c r="BI372" s="226">
        <f>IF(N372="nulová",J372,0)</f>
        <v>0</v>
      </c>
      <c r="BJ372" s="19" t="s">
        <v>84</v>
      </c>
      <c r="BK372" s="226">
        <f>ROUND(I372*H372,2)</f>
        <v>0</v>
      </c>
      <c r="BL372" s="19" t="s">
        <v>164</v>
      </c>
      <c r="BM372" s="225" t="s">
        <v>659</v>
      </c>
    </row>
    <row r="373" s="2" customFormat="1" ht="194.4" customHeight="1">
      <c r="A373" s="40"/>
      <c r="B373" s="41"/>
      <c r="C373" s="214" t="s">
        <v>660</v>
      </c>
      <c r="D373" s="214" t="s">
        <v>159</v>
      </c>
      <c r="E373" s="215" t="s">
        <v>661</v>
      </c>
      <c r="F373" s="216" t="s">
        <v>662</v>
      </c>
      <c r="G373" s="217" t="s">
        <v>162</v>
      </c>
      <c r="H373" s="218">
        <v>1</v>
      </c>
      <c r="I373" s="219"/>
      <c r="J373" s="220">
        <f>ROUND(I373*H373,2)</f>
        <v>0</v>
      </c>
      <c r="K373" s="216" t="s">
        <v>21</v>
      </c>
      <c r="L373" s="46"/>
      <c r="M373" s="221" t="s">
        <v>21</v>
      </c>
      <c r="N373" s="222" t="s">
        <v>47</v>
      </c>
      <c r="O373" s="86"/>
      <c r="P373" s="223">
        <f>O373*H373</f>
        <v>0</v>
      </c>
      <c r="Q373" s="223">
        <v>0</v>
      </c>
      <c r="R373" s="223">
        <f>Q373*H373</f>
        <v>0</v>
      </c>
      <c r="S373" s="223">
        <v>0</v>
      </c>
      <c r="T373" s="224">
        <f>S373*H373</f>
        <v>0</v>
      </c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R373" s="225" t="s">
        <v>164</v>
      </c>
      <c r="AT373" s="225" t="s">
        <v>159</v>
      </c>
      <c r="AU373" s="225" t="s">
        <v>86</v>
      </c>
      <c r="AY373" s="19" t="s">
        <v>156</v>
      </c>
      <c r="BE373" s="226">
        <f>IF(N373="základní",J373,0)</f>
        <v>0</v>
      </c>
      <c r="BF373" s="226">
        <f>IF(N373="snížená",J373,0)</f>
        <v>0</v>
      </c>
      <c r="BG373" s="226">
        <f>IF(N373="zákl. přenesená",J373,0)</f>
        <v>0</v>
      </c>
      <c r="BH373" s="226">
        <f>IF(N373="sníž. přenesená",J373,0)</f>
        <v>0</v>
      </c>
      <c r="BI373" s="226">
        <f>IF(N373="nulová",J373,0)</f>
        <v>0</v>
      </c>
      <c r="BJ373" s="19" t="s">
        <v>84</v>
      </c>
      <c r="BK373" s="226">
        <f>ROUND(I373*H373,2)</f>
        <v>0</v>
      </c>
      <c r="BL373" s="19" t="s">
        <v>164</v>
      </c>
      <c r="BM373" s="225" t="s">
        <v>663</v>
      </c>
    </row>
    <row r="374" s="2" customFormat="1" ht="62.7" customHeight="1">
      <c r="A374" s="40"/>
      <c r="B374" s="41"/>
      <c r="C374" s="214" t="s">
        <v>664</v>
      </c>
      <c r="D374" s="214" t="s">
        <v>159</v>
      </c>
      <c r="E374" s="215" t="s">
        <v>665</v>
      </c>
      <c r="F374" s="216" t="s">
        <v>666</v>
      </c>
      <c r="G374" s="217" t="s">
        <v>162</v>
      </c>
      <c r="H374" s="218">
        <v>1</v>
      </c>
      <c r="I374" s="219"/>
      <c r="J374" s="220">
        <f>ROUND(I374*H374,2)</f>
        <v>0</v>
      </c>
      <c r="K374" s="216" t="s">
        <v>21</v>
      </c>
      <c r="L374" s="46"/>
      <c r="M374" s="221" t="s">
        <v>21</v>
      </c>
      <c r="N374" s="222" t="s">
        <v>47</v>
      </c>
      <c r="O374" s="86"/>
      <c r="P374" s="223">
        <f>O374*H374</f>
        <v>0</v>
      </c>
      <c r="Q374" s="223">
        <v>0</v>
      </c>
      <c r="R374" s="223">
        <f>Q374*H374</f>
        <v>0</v>
      </c>
      <c r="S374" s="223">
        <v>0</v>
      </c>
      <c r="T374" s="224">
        <f>S374*H374</f>
        <v>0</v>
      </c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R374" s="225" t="s">
        <v>164</v>
      </c>
      <c r="AT374" s="225" t="s">
        <v>159</v>
      </c>
      <c r="AU374" s="225" t="s">
        <v>86</v>
      </c>
      <c r="AY374" s="19" t="s">
        <v>156</v>
      </c>
      <c r="BE374" s="226">
        <f>IF(N374="základní",J374,0)</f>
        <v>0</v>
      </c>
      <c r="BF374" s="226">
        <f>IF(N374="snížená",J374,0)</f>
        <v>0</v>
      </c>
      <c r="BG374" s="226">
        <f>IF(N374="zákl. přenesená",J374,0)</f>
        <v>0</v>
      </c>
      <c r="BH374" s="226">
        <f>IF(N374="sníž. přenesená",J374,0)</f>
        <v>0</v>
      </c>
      <c r="BI374" s="226">
        <f>IF(N374="nulová",J374,0)</f>
        <v>0</v>
      </c>
      <c r="BJ374" s="19" t="s">
        <v>84</v>
      </c>
      <c r="BK374" s="226">
        <f>ROUND(I374*H374,2)</f>
        <v>0</v>
      </c>
      <c r="BL374" s="19" t="s">
        <v>164</v>
      </c>
      <c r="BM374" s="225" t="s">
        <v>667</v>
      </c>
    </row>
    <row r="375" s="12" customFormat="1" ht="22.8" customHeight="1">
      <c r="A375" s="12"/>
      <c r="B375" s="198"/>
      <c r="C375" s="199"/>
      <c r="D375" s="200" t="s">
        <v>75</v>
      </c>
      <c r="E375" s="212" t="s">
        <v>668</v>
      </c>
      <c r="F375" s="212" t="s">
        <v>669</v>
      </c>
      <c r="G375" s="199"/>
      <c r="H375" s="199"/>
      <c r="I375" s="202"/>
      <c r="J375" s="213">
        <f>BK375</f>
        <v>0</v>
      </c>
      <c r="K375" s="199"/>
      <c r="L375" s="204"/>
      <c r="M375" s="205"/>
      <c r="N375" s="206"/>
      <c r="O375" s="206"/>
      <c r="P375" s="207">
        <f>SUM(P376:P379)</f>
        <v>0</v>
      </c>
      <c r="Q375" s="206"/>
      <c r="R375" s="207">
        <f>SUM(R376:R379)</f>
        <v>0</v>
      </c>
      <c r="S375" s="206"/>
      <c r="T375" s="208">
        <f>SUM(T376:T379)</f>
        <v>0</v>
      </c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R375" s="209" t="s">
        <v>86</v>
      </c>
      <c r="AT375" s="210" t="s">
        <v>75</v>
      </c>
      <c r="AU375" s="210" t="s">
        <v>84</v>
      </c>
      <c r="AY375" s="209" t="s">
        <v>156</v>
      </c>
      <c r="BK375" s="211">
        <f>SUM(BK376:BK379)</f>
        <v>0</v>
      </c>
    </row>
    <row r="376" s="2" customFormat="1" ht="167.1" customHeight="1">
      <c r="A376" s="40"/>
      <c r="B376" s="41"/>
      <c r="C376" s="214" t="s">
        <v>670</v>
      </c>
      <c r="D376" s="214" t="s">
        <v>159</v>
      </c>
      <c r="E376" s="215" t="s">
        <v>671</v>
      </c>
      <c r="F376" s="216" t="s">
        <v>672</v>
      </c>
      <c r="G376" s="217" t="s">
        <v>162</v>
      </c>
      <c r="H376" s="218">
        <v>2</v>
      </c>
      <c r="I376" s="219"/>
      <c r="J376" s="220">
        <f>ROUND(I376*H376,2)</f>
        <v>0</v>
      </c>
      <c r="K376" s="216" t="s">
        <v>21</v>
      </c>
      <c r="L376" s="46"/>
      <c r="M376" s="221" t="s">
        <v>21</v>
      </c>
      <c r="N376" s="222" t="s">
        <v>47</v>
      </c>
      <c r="O376" s="86"/>
      <c r="P376" s="223">
        <f>O376*H376</f>
        <v>0</v>
      </c>
      <c r="Q376" s="223">
        <v>0</v>
      </c>
      <c r="R376" s="223">
        <f>Q376*H376</f>
        <v>0</v>
      </c>
      <c r="S376" s="223">
        <v>0</v>
      </c>
      <c r="T376" s="224">
        <f>S376*H376</f>
        <v>0</v>
      </c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R376" s="225" t="s">
        <v>267</v>
      </c>
      <c r="AT376" s="225" t="s">
        <v>159</v>
      </c>
      <c r="AU376" s="225" t="s">
        <v>86</v>
      </c>
      <c r="AY376" s="19" t="s">
        <v>156</v>
      </c>
      <c r="BE376" s="226">
        <f>IF(N376="základní",J376,0)</f>
        <v>0</v>
      </c>
      <c r="BF376" s="226">
        <f>IF(N376="snížená",J376,0)</f>
        <v>0</v>
      </c>
      <c r="BG376" s="226">
        <f>IF(N376="zákl. přenesená",J376,0)</f>
        <v>0</v>
      </c>
      <c r="BH376" s="226">
        <f>IF(N376="sníž. přenesená",J376,0)</f>
        <v>0</v>
      </c>
      <c r="BI376" s="226">
        <f>IF(N376="nulová",J376,0)</f>
        <v>0</v>
      </c>
      <c r="BJ376" s="19" t="s">
        <v>84</v>
      </c>
      <c r="BK376" s="226">
        <f>ROUND(I376*H376,2)</f>
        <v>0</v>
      </c>
      <c r="BL376" s="19" t="s">
        <v>267</v>
      </c>
      <c r="BM376" s="225" t="s">
        <v>673</v>
      </c>
    </row>
    <row r="377" s="2" customFormat="1" ht="218.55" customHeight="1">
      <c r="A377" s="40"/>
      <c r="B377" s="41"/>
      <c r="C377" s="214" t="s">
        <v>674</v>
      </c>
      <c r="D377" s="214" t="s">
        <v>159</v>
      </c>
      <c r="E377" s="215" t="s">
        <v>675</v>
      </c>
      <c r="F377" s="216" t="s">
        <v>676</v>
      </c>
      <c r="G377" s="217" t="s">
        <v>162</v>
      </c>
      <c r="H377" s="218">
        <v>1</v>
      </c>
      <c r="I377" s="219"/>
      <c r="J377" s="220">
        <f>ROUND(I377*H377,2)</f>
        <v>0</v>
      </c>
      <c r="K377" s="216" t="s">
        <v>21</v>
      </c>
      <c r="L377" s="46"/>
      <c r="M377" s="221" t="s">
        <v>21</v>
      </c>
      <c r="N377" s="222" t="s">
        <v>47</v>
      </c>
      <c r="O377" s="86"/>
      <c r="P377" s="223">
        <f>O377*H377</f>
        <v>0</v>
      </c>
      <c r="Q377" s="223">
        <v>0</v>
      </c>
      <c r="R377" s="223">
        <f>Q377*H377</f>
        <v>0</v>
      </c>
      <c r="S377" s="223">
        <v>0</v>
      </c>
      <c r="T377" s="224">
        <f>S377*H377</f>
        <v>0</v>
      </c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R377" s="225" t="s">
        <v>267</v>
      </c>
      <c r="AT377" s="225" t="s">
        <v>159</v>
      </c>
      <c r="AU377" s="225" t="s">
        <v>86</v>
      </c>
      <c r="AY377" s="19" t="s">
        <v>156</v>
      </c>
      <c r="BE377" s="226">
        <f>IF(N377="základní",J377,0)</f>
        <v>0</v>
      </c>
      <c r="BF377" s="226">
        <f>IF(N377="snížená",J377,0)</f>
        <v>0</v>
      </c>
      <c r="BG377" s="226">
        <f>IF(N377="zákl. přenesená",J377,0)</f>
        <v>0</v>
      </c>
      <c r="BH377" s="226">
        <f>IF(N377="sníž. přenesená",J377,0)</f>
        <v>0</v>
      </c>
      <c r="BI377" s="226">
        <f>IF(N377="nulová",J377,0)</f>
        <v>0</v>
      </c>
      <c r="BJ377" s="19" t="s">
        <v>84</v>
      </c>
      <c r="BK377" s="226">
        <f>ROUND(I377*H377,2)</f>
        <v>0</v>
      </c>
      <c r="BL377" s="19" t="s">
        <v>267</v>
      </c>
      <c r="BM377" s="225" t="s">
        <v>677</v>
      </c>
    </row>
    <row r="378" s="2" customFormat="1" ht="218.55" customHeight="1">
      <c r="A378" s="40"/>
      <c r="B378" s="41"/>
      <c r="C378" s="214" t="s">
        <v>678</v>
      </c>
      <c r="D378" s="214" t="s">
        <v>159</v>
      </c>
      <c r="E378" s="215" t="s">
        <v>679</v>
      </c>
      <c r="F378" s="216" t="s">
        <v>680</v>
      </c>
      <c r="G378" s="217" t="s">
        <v>162</v>
      </c>
      <c r="H378" s="218">
        <v>1</v>
      </c>
      <c r="I378" s="219"/>
      <c r="J378" s="220">
        <f>ROUND(I378*H378,2)</f>
        <v>0</v>
      </c>
      <c r="K378" s="216" t="s">
        <v>21</v>
      </c>
      <c r="L378" s="46"/>
      <c r="M378" s="221" t="s">
        <v>21</v>
      </c>
      <c r="N378" s="222" t="s">
        <v>47</v>
      </c>
      <c r="O378" s="86"/>
      <c r="P378" s="223">
        <f>O378*H378</f>
        <v>0</v>
      </c>
      <c r="Q378" s="223">
        <v>0</v>
      </c>
      <c r="R378" s="223">
        <f>Q378*H378</f>
        <v>0</v>
      </c>
      <c r="S378" s="223">
        <v>0</v>
      </c>
      <c r="T378" s="224">
        <f>S378*H378</f>
        <v>0</v>
      </c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R378" s="225" t="s">
        <v>267</v>
      </c>
      <c r="AT378" s="225" t="s">
        <v>159</v>
      </c>
      <c r="AU378" s="225" t="s">
        <v>86</v>
      </c>
      <c r="AY378" s="19" t="s">
        <v>156</v>
      </c>
      <c r="BE378" s="226">
        <f>IF(N378="základní",J378,0)</f>
        <v>0</v>
      </c>
      <c r="BF378" s="226">
        <f>IF(N378="snížená",J378,0)</f>
        <v>0</v>
      </c>
      <c r="BG378" s="226">
        <f>IF(N378="zákl. přenesená",J378,0)</f>
        <v>0</v>
      </c>
      <c r="BH378" s="226">
        <f>IF(N378="sníž. přenesená",J378,0)</f>
        <v>0</v>
      </c>
      <c r="BI378" s="226">
        <f>IF(N378="nulová",J378,0)</f>
        <v>0</v>
      </c>
      <c r="BJ378" s="19" t="s">
        <v>84</v>
      </c>
      <c r="BK378" s="226">
        <f>ROUND(I378*H378,2)</f>
        <v>0</v>
      </c>
      <c r="BL378" s="19" t="s">
        <v>267</v>
      </c>
      <c r="BM378" s="225" t="s">
        <v>681</v>
      </c>
    </row>
    <row r="379" s="2" customFormat="1" ht="128.55" customHeight="1">
      <c r="A379" s="40"/>
      <c r="B379" s="41"/>
      <c r="C379" s="214" t="s">
        <v>682</v>
      </c>
      <c r="D379" s="214" t="s">
        <v>159</v>
      </c>
      <c r="E379" s="215" t="s">
        <v>683</v>
      </c>
      <c r="F379" s="216" t="s">
        <v>684</v>
      </c>
      <c r="G379" s="217" t="s">
        <v>162</v>
      </c>
      <c r="H379" s="218">
        <v>1</v>
      </c>
      <c r="I379" s="219"/>
      <c r="J379" s="220">
        <f>ROUND(I379*H379,2)</f>
        <v>0</v>
      </c>
      <c r="K379" s="216" t="s">
        <v>21</v>
      </c>
      <c r="L379" s="46"/>
      <c r="M379" s="221" t="s">
        <v>21</v>
      </c>
      <c r="N379" s="222" t="s">
        <v>47</v>
      </c>
      <c r="O379" s="86"/>
      <c r="P379" s="223">
        <f>O379*H379</f>
        <v>0</v>
      </c>
      <c r="Q379" s="223">
        <v>0</v>
      </c>
      <c r="R379" s="223">
        <f>Q379*H379</f>
        <v>0</v>
      </c>
      <c r="S379" s="223">
        <v>0</v>
      </c>
      <c r="T379" s="224">
        <f>S379*H379</f>
        <v>0</v>
      </c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R379" s="225" t="s">
        <v>267</v>
      </c>
      <c r="AT379" s="225" t="s">
        <v>159</v>
      </c>
      <c r="AU379" s="225" t="s">
        <v>86</v>
      </c>
      <c r="AY379" s="19" t="s">
        <v>156</v>
      </c>
      <c r="BE379" s="226">
        <f>IF(N379="základní",J379,0)</f>
        <v>0</v>
      </c>
      <c r="BF379" s="226">
        <f>IF(N379="snížená",J379,0)</f>
        <v>0</v>
      </c>
      <c r="BG379" s="226">
        <f>IF(N379="zákl. přenesená",J379,0)</f>
        <v>0</v>
      </c>
      <c r="BH379" s="226">
        <f>IF(N379="sníž. přenesená",J379,0)</f>
        <v>0</v>
      </c>
      <c r="BI379" s="226">
        <f>IF(N379="nulová",J379,0)</f>
        <v>0</v>
      </c>
      <c r="BJ379" s="19" t="s">
        <v>84</v>
      </c>
      <c r="BK379" s="226">
        <f>ROUND(I379*H379,2)</f>
        <v>0</v>
      </c>
      <c r="BL379" s="19" t="s">
        <v>267</v>
      </c>
      <c r="BM379" s="225" t="s">
        <v>685</v>
      </c>
    </row>
    <row r="380" s="12" customFormat="1" ht="22.8" customHeight="1">
      <c r="A380" s="12"/>
      <c r="B380" s="198"/>
      <c r="C380" s="199"/>
      <c r="D380" s="200" t="s">
        <v>75</v>
      </c>
      <c r="E380" s="212" t="s">
        <v>686</v>
      </c>
      <c r="F380" s="212" t="s">
        <v>687</v>
      </c>
      <c r="G380" s="199"/>
      <c r="H380" s="199"/>
      <c r="I380" s="202"/>
      <c r="J380" s="213">
        <f>BK380</f>
        <v>0</v>
      </c>
      <c r="K380" s="199"/>
      <c r="L380" s="204"/>
      <c r="M380" s="205"/>
      <c r="N380" s="206"/>
      <c r="O380" s="206"/>
      <c r="P380" s="207">
        <f>SUM(P381:P392)</f>
        <v>0</v>
      </c>
      <c r="Q380" s="206"/>
      <c r="R380" s="207">
        <f>SUM(R381:R392)</f>
        <v>0</v>
      </c>
      <c r="S380" s="206"/>
      <c r="T380" s="208">
        <f>SUM(T381:T392)</f>
        <v>0</v>
      </c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R380" s="209" t="s">
        <v>86</v>
      </c>
      <c r="AT380" s="210" t="s">
        <v>75</v>
      </c>
      <c r="AU380" s="210" t="s">
        <v>84</v>
      </c>
      <c r="AY380" s="209" t="s">
        <v>156</v>
      </c>
      <c r="BK380" s="211">
        <f>SUM(BK381:BK392)</f>
        <v>0</v>
      </c>
    </row>
    <row r="381" s="2" customFormat="1" ht="24.15" customHeight="1">
      <c r="A381" s="40"/>
      <c r="B381" s="41"/>
      <c r="C381" s="214" t="s">
        <v>688</v>
      </c>
      <c r="D381" s="214" t="s">
        <v>159</v>
      </c>
      <c r="E381" s="215" t="s">
        <v>689</v>
      </c>
      <c r="F381" s="216" t="s">
        <v>690</v>
      </c>
      <c r="G381" s="217" t="s">
        <v>197</v>
      </c>
      <c r="H381" s="218">
        <v>140.41999999999999</v>
      </c>
      <c r="I381" s="219"/>
      <c r="J381" s="220">
        <f>ROUND(I381*H381,2)</f>
        <v>0</v>
      </c>
      <c r="K381" s="216" t="s">
        <v>163</v>
      </c>
      <c r="L381" s="46"/>
      <c r="M381" s="221" t="s">
        <v>21</v>
      </c>
      <c r="N381" s="222" t="s">
        <v>47</v>
      </c>
      <c r="O381" s="86"/>
      <c r="P381" s="223">
        <f>O381*H381</f>
        <v>0</v>
      </c>
      <c r="Q381" s="223">
        <v>0</v>
      </c>
      <c r="R381" s="223">
        <f>Q381*H381</f>
        <v>0</v>
      </c>
      <c r="S381" s="223">
        <v>0</v>
      </c>
      <c r="T381" s="224">
        <f>S381*H381</f>
        <v>0</v>
      </c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R381" s="225" t="s">
        <v>267</v>
      </c>
      <c r="AT381" s="225" t="s">
        <v>159</v>
      </c>
      <c r="AU381" s="225" t="s">
        <v>86</v>
      </c>
      <c r="AY381" s="19" t="s">
        <v>156</v>
      </c>
      <c r="BE381" s="226">
        <f>IF(N381="základní",J381,0)</f>
        <v>0</v>
      </c>
      <c r="BF381" s="226">
        <f>IF(N381="snížená",J381,0)</f>
        <v>0</v>
      </c>
      <c r="BG381" s="226">
        <f>IF(N381="zákl. přenesená",J381,0)</f>
        <v>0</v>
      </c>
      <c r="BH381" s="226">
        <f>IF(N381="sníž. přenesená",J381,0)</f>
        <v>0</v>
      </c>
      <c r="BI381" s="226">
        <f>IF(N381="nulová",J381,0)</f>
        <v>0</v>
      </c>
      <c r="BJ381" s="19" t="s">
        <v>84</v>
      </c>
      <c r="BK381" s="226">
        <f>ROUND(I381*H381,2)</f>
        <v>0</v>
      </c>
      <c r="BL381" s="19" t="s">
        <v>267</v>
      </c>
      <c r="BM381" s="225" t="s">
        <v>691</v>
      </c>
    </row>
    <row r="382" s="2" customFormat="1">
      <c r="A382" s="40"/>
      <c r="B382" s="41"/>
      <c r="C382" s="42"/>
      <c r="D382" s="227" t="s">
        <v>166</v>
      </c>
      <c r="E382" s="42"/>
      <c r="F382" s="228" t="s">
        <v>692</v>
      </c>
      <c r="G382" s="42"/>
      <c r="H382" s="42"/>
      <c r="I382" s="229"/>
      <c r="J382" s="42"/>
      <c r="K382" s="42"/>
      <c r="L382" s="46"/>
      <c r="M382" s="230"/>
      <c r="N382" s="231"/>
      <c r="O382" s="86"/>
      <c r="P382" s="86"/>
      <c r="Q382" s="86"/>
      <c r="R382" s="86"/>
      <c r="S382" s="86"/>
      <c r="T382" s="87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T382" s="19" t="s">
        <v>166</v>
      </c>
      <c r="AU382" s="19" t="s">
        <v>86</v>
      </c>
    </row>
    <row r="383" s="15" customFormat="1">
      <c r="A383" s="15"/>
      <c r="B383" s="255"/>
      <c r="C383" s="256"/>
      <c r="D383" s="234" t="s">
        <v>168</v>
      </c>
      <c r="E383" s="257" t="s">
        <v>21</v>
      </c>
      <c r="F383" s="258" t="s">
        <v>389</v>
      </c>
      <c r="G383" s="256"/>
      <c r="H383" s="257" t="s">
        <v>21</v>
      </c>
      <c r="I383" s="259"/>
      <c r="J383" s="256"/>
      <c r="K383" s="256"/>
      <c r="L383" s="260"/>
      <c r="M383" s="261"/>
      <c r="N383" s="262"/>
      <c r="O383" s="262"/>
      <c r="P383" s="262"/>
      <c r="Q383" s="262"/>
      <c r="R383" s="262"/>
      <c r="S383" s="262"/>
      <c r="T383" s="263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T383" s="264" t="s">
        <v>168</v>
      </c>
      <c r="AU383" s="264" t="s">
        <v>86</v>
      </c>
      <c r="AV383" s="15" t="s">
        <v>84</v>
      </c>
      <c r="AW383" s="15" t="s">
        <v>36</v>
      </c>
      <c r="AX383" s="15" t="s">
        <v>76</v>
      </c>
      <c r="AY383" s="264" t="s">
        <v>156</v>
      </c>
    </row>
    <row r="384" s="13" customFormat="1">
      <c r="A384" s="13"/>
      <c r="B384" s="232"/>
      <c r="C384" s="233"/>
      <c r="D384" s="234" t="s">
        <v>168</v>
      </c>
      <c r="E384" s="235" t="s">
        <v>21</v>
      </c>
      <c r="F384" s="236" t="s">
        <v>390</v>
      </c>
      <c r="G384" s="233"/>
      <c r="H384" s="237">
        <v>72.379999999999995</v>
      </c>
      <c r="I384" s="238"/>
      <c r="J384" s="233"/>
      <c r="K384" s="233"/>
      <c r="L384" s="239"/>
      <c r="M384" s="240"/>
      <c r="N384" s="241"/>
      <c r="O384" s="241"/>
      <c r="P384" s="241"/>
      <c r="Q384" s="241"/>
      <c r="R384" s="241"/>
      <c r="S384" s="241"/>
      <c r="T384" s="242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3" t="s">
        <v>168</v>
      </c>
      <c r="AU384" s="243" t="s">
        <v>86</v>
      </c>
      <c r="AV384" s="13" t="s">
        <v>86</v>
      </c>
      <c r="AW384" s="13" t="s">
        <v>36</v>
      </c>
      <c r="AX384" s="13" t="s">
        <v>76</v>
      </c>
      <c r="AY384" s="243" t="s">
        <v>156</v>
      </c>
    </row>
    <row r="385" s="13" customFormat="1">
      <c r="A385" s="13"/>
      <c r="B385" s="232"/>
      <c r="C385" s="233"/>
      <c r="D385" s="234" t="s">
        <v>168</v>
      </c>
      <c r="E385" s="235" t="s">
        <v>21</v>
      </c>
      <c r="F385" s="236" t="s">
        <v>391</v>
      </c>
      <c r="G385" s="233"/>
      <c r="H385" s="237">
        <v>6.1900000000000004</v>
      </c>
      <c r="I385" s="238"/>
      <c r="J385" s="233"/>
      <c r="K385" s="233"/>
      <c r="L385" s="239"/>
      <c r="M385" s="240"/>
      <c r="N385" s="241"/>
      <c r="O385" s="241"/>
      <c r="P385" s="241"/>
      <c r="Q385" s="241"/>
      <c r="R385" s="241"/>
      <c r="S385" s="241"/>
      <c r="T385" s="242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43" t="s">
        <v>168</v>
      </c>
      <c r="AU385" s="243" t="s">
        <v>86</v>
      </c>
      <c r="AV385" s="13" t="s">
        <v>86</v>
      </c>
      <c r="AW385" s="13" t="s">
        <v>36</v>
      </c>
      <c r="AX385" s="13" t="s">
        <v>76</v>
      </c>
      <c r="AY385" s="243" t="s">
        <v>156</v>
      </c>
    </row>
    <row r="386" s="13" customFormat="1">
      <c r="A386" s="13"/>
      <c r="B386" s="232"/>
      <c r="C386" s="233"/>
      <c r="D386" s="234" t="s">
        <v>168</v>
      </c>
      <c r="E386" s="235" t="s">
        <v>21</v>
      </c>
      <c r="F386" s="236" t="s">
        <v>392</v>
      </c>
      <c r="G386" s="233"/>
      <c r="H386" s="237">
        <v>3.2799999999999998</v>
      </c>
      <c r="I386" s="238"/>
      <c r="J386" s="233"/>
      <c r="K386" s="233"/>
      <c r="L386" s="239"/>
      <c r="M386" s="240"/>
      <c r="N386" s="241"/>
      <c r="O386" s="241"/>
      <c r="P386" s="241"/>
      <c r="Q386" s="241"/>
      <c r="R386" s="241"/>
      <c r="S386" s="241"/>
      <c r="T386" s="242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43" t="s">
        <v>168</v>
      </c>
      <c r="AU386" s="243" t="s">
        <v>86</v>
      </c>
      <c r="AV386" s="13" t="s">
        <v>86</v>
      </c>
      <c r="AW386" s="13" t="s">
        <v>36</v>
      </c>
      <c r="AX386" s="13" t="s">
        <v>76</v>
      </c>
      <c r="AY386" s="243" t="s">
        <v>156</v>
      </c>
    </row>
    <row r="387" s="13" customFormat="1">
      <c r="A387" s="13"/>
      <c r="B387" s="232"/>
      <c r="C387" s="233"/>
      <c r="D387" s="234" t="s">
        <v>168</v>
      </c>
      <c r="E387" s="235" t="s">
        <v>21</v>
      </c>
      <c r="F387" s="236" t="s">
        <v>393</v>
      </c>
      <c r="G387" s="233"/>
      <c r="H387" s="237">
        <v>23.469999999999999</v>
      </c>
      <c r="I387" s="238"/>
      <c r="J387" s="233"/>
      <c r="K387" s="233"/>
      <c r="L387" s="239"/>
      <c r="M387" s="240"/>
      <c r="N387" s="241"/>
      <c r="O387" s="241"/>
      <c r="P387" s="241"/>
      <c r="Q387" s="241"/>
      <c r="R387" s="241"/>
      <c r="S387" s="241"/>
      <c r="T387" s="242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3" t="s">
        <v>168</v>
      </c>
      <c r="AU387" s="243" t="s">
        <v>86</v>
      </c>
      <c r="AV387" s="13" t="s">
        <v>86</v>
      </c>
      <c r="AW387" s="13" t="s">
        <v>36</v>
      </c>
      <c r="AX387" s="13" t="s">
        <v>76</v>
      </c>
      <c r="AY387" s="243" t="s">
        <v>156</v>
      </c>
    </row>
    <row r="388" s="13" customFormat="1">
      <c r="A388" s="13"/>
      <c r="B388" s="232"/>
      <c r="C388" s="233"/>
      <c r="D388" s="234" t="s">
        <v>168</v>
      </c>
      <c r="E388" s="235" t="s">
        <v>21</v>
      </c>
      <c r="F388" s="236" t="s">
        <v>394</v>
      </c>
      <c r="G388" s="233"/>
      <c r="H388" s="237">
        <v>12</v>
      </c>
      <c r="I388" s="238"/>
      <c r="J388" s="233"/>
      <c r="K388" s="233"/>
      <c r="L388" s="239"/>
      <c r="M388" s="240"/>
      <c r="N388" s="241"/>
      <c r="O388" s="241"/>
      <c r="P388" s="241"/>
      <c r="Q388" s="241"/>
      <c r="R388" s="241"/>
      <c r="S388" s="241"/>
      <c r="T388" s="242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3" t="s">
        <v>168</v>
      </c>
      <c r="AU388" s="243" t="s">
        <v>86</v>
      </c>
      <c r="AV388" s="13" t="s">
        <v>86</v>
      </c>
      <c r="AW388" s="13" t="s">
        <v>36</v>
      </c>
      <c r="AX388" s="13" t="s">
        <v>76</v>
      </c>
      <c r="AY388" s="243" t="s">
        <v>156</v>
      </c>
    </row>
    <row r="389" s="13" customFormat="1">
      <c r="A389" s="13"/>
      <c r="B389" s="232"/>
      <c r="C389" s="233"/>
      <c r="D389" s="234" t="s">
        <v>168</v>
      </c>
      <c r="E389" s="235" t="s">
        <v>21</v>
      </c>
      <c r="F389" s="236" t="s">
        <v>395</v>
      </c>
      <c r="G389" s="233"/>
      <c r="H389" s="237">
        <v>7.54</v>
      </c>
      <c r="I389" s="238"/>
      <c r="J389" s="233"/>
      <c r="K389" s="233"/>
      <c r="L389" s="239"/>
      <c r="M389" s="240"/>
      <c r="N389" s="241"/>
      <c r="O389" s="241"/>
      <c r="P389" s="241"/>
      <c r="Q389" s="241"/>
      <c r="R389" s="241"/>
      <c r="S389" s="241"/>
      <c r="T389" s="242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43" t="s">
        <v>168</v>
      </c>
      <c r="AU389" s="243" t="s">
        <v>86</v>
      </c>
      <c r="AV389" s="13" t="s">
        <v>86</v>
      </c>
      <c r="AW389" s="13" t="s">
        <v>36</v>
      </c>
      <c r="AX389" s="13" t="s">
        <v>76</v>
      </c>
      <c r="AY389" s="243" t="s">
        <v>156</v>
      </c>
    </row>
    <row r="390" s="13" customFormat="1">
      <c r="A390" s="13"/>
      <c r="B390" s="232"/>
      <c r="C390" s="233"/>
      <c r="D390" s="234" t="s">
        <v>168</v>
      </c>
      <c r="E390" s="235" t="s">
        <v>21</v>
      </c>
      <c r="F390" s="236" t="s">
        <v>396</v>
      </c>
      <c r="G390" s="233"/>
      <c r="H390" s="237">
        <v>8.4900000000000002</v>
      </c>
      <c r="I390" s="238"/>
      <c r="J390" s="233"/>
      <c r="K390" s="233"/>
      <c r="L390" s="239"/>
      <c r="M390" s="240"/>
      <c r="N390" s="241"/>
      <c r="O390" s="241"/>
      <c r="P390" s="241"/>
      <c r="Q390" s="241"/>
      <c r="R390" s="241"/>
      <c r="S390" s="241"/>
      <c r="T390" s="242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3" t="s">
        <v>168</v>
      </c>
      <c r="AU390" s="243" t="s">
        <v>86</v>
      </c>
      <c r="AV390" s="13" t="s">
        <v>86</v>
      </c>
      <c r="AW390" s="13" t="s">
        <v>36</v>
      </c>
      <c r="AX390" s="13" t="s">
        <v>76</v>
      </c>
      <c r="AY390" s="243" t="s">
        <v>156</v>
      </c>
    </row>
    <row r="391" s="13" customFormat="1">
      <c r="A391" s="13"/>
      <c r="B391" s="232"/>
      <c r="C391" s="233"/>
      <c r="D391" s="234" t="s">
        <v>168</v>
      </c>
      <c r="E391" s="235" t="s">
        <v>21</v>
      </c>
      <c r="F391" s="236" t="s">
        <v>397</v>
      </c>
      <c r="G391" s="233"/>
      <c r="H391" s="237">
        <v>7.0700000000000003</v>
      </c>
      <c r="I391" s="238"/>
      <c r="J391" s="233"/>
      <c r="K391" s="233"/>
      <c r="L391" s="239"/>
      <c r="M391" s="240"/>
      <c r="N391" s="241"/>
      <c r="O391" s="241"/>
      <c r="P391" s="241"/>
      <c r="Q391" s="241"/>
      <c r="R391" s="241"/>
      <c r="S391" s="241"/>
      <c r="T391" s="242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43" t="s">
        <v>168</v>
      </c>
      <c r="AU391" s="243" t="s">
        <v>86</v>
      </c>
      <c r="AV391" s="13" t="s">
        <v>86</v>
      </c>
      <c r="AW391" s="13" t="s">
        <v>36</v>
      </c>
      <c r="AX391" s="13" t="s">
        <v>76</v>
      </c>
      <c r="AY391" s="243" t="s">
        <v>156</v>
      </c>
    </row>
    <row r="392" s="14" customFormat="1">
      <c r="A392" s="14"/>
      <c r="B392" s="244"/>
      <c r="C392" s="245"/>
      <c r="D392" s="234" t="s">
        <v>168</v>
      </c>
      <c r="E392" s="246" t="s">
        <v>21</v>
      </c>
      <c r="F392" s="247" t="s">
        <v>193</v>
      </c>
      <c r="G392" s="245"/>
      <c r="H392" s="248">
        <v>140.41999999999999</v>
      </c>
      <c r="I392" s="249"/>
      <c r="J392" s="245"/>
      <c r="K392" s="245"/>
      <c r="L392" s="250"/>
      <c r="M392" s="251"/>
      <c r="N392" s="252"/>
      <c r="O392" s="252"/>
      <c r="P392" s="252"/>
      <c r="Q392" s="252"/>
      <c r="R392" s="252"/>
      <c r="S392" s="252"/>
      <c r="T392" s="253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54" t="s">
        <v>168</v>
      </c>
      <c r="AU392" s="254" t="s">
        <v>86</v>
      </c>
      <c r="AV392" s="14" t="s">
        <v>164</v>
      </c>
      <c r="AW392" s="14" t="s">
        <v>36</v>
      </c>
      <c r="AX392" s="14" t="s">
        <v>84</v>
      </c>
      <c r="AY392" s="254" t="s">
        <v>156</v>
      </c>
    </row>
    <row r="393" s="12" customFormat="1" ht="22.8" customHeight="1">
      <c r="A393" s="12"/>
      <c r="B393" s="198"/>
      <c r="C393" s="199"/>
      <c r="D393" s="200" t="s">
        <v>75</v>
      </c>
      <c r="E393" s="212" t="s">
        <v>693</v>
      </c>
      <c r="F393" s="212" t="s">
        <v>694</v>
      </c>
      <c r="G393" s="199"/>
      <c r="H393" s="199"/>
      <c r="I393" s="202"/>
      <c r="J393" s="213">
        <f>BK393</f>
        <v>0</v>
      </c>
      <c r="K393" s="199"/>
      <c r="L393" s="204"/>
      <c r="M393" s="205"/>
      <c r="N393" s="206"/>
      <c r="O393" s="206"/>
      <c r="P393" s="207">
        <f>SUM(P394:P436)</f>
        <v>0</v>
      </c>
      <c r="Q393" s="206"/>
      <c r="R393" s="207">
        <f>SUM(R394:R436)</f>
        <v>0.40611059999999999</v>
      </c>
      <c r="S393" s="206"/>
      <c r="T393" s="208">
        <f>SUM(T394:T436)</f>
        <v>0</v>
      </c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R393" s="209" t="s">
        <v>86</v>
      </c>
      <c r="AT393" s="210" t="s">
        <v>75</v>
      </c>
      <c r="AU393" s="210" t="s">
        <v>84</v>
      </c>
      <c r="AY393" s="209" t="s">
        <v>156</v>
      </c>
      <c r="BK393" s="211">
        <f>SUM(BK394:BK436)</f>
        <v>0</v>
      </c>
    </row>
    <row r="394" s="2" customFormat="1" ht="24.15" customHeight="1">
      <c r="A394" s="40"/>
      <c r="B394" s="41"/>
      <c r="C394" s="214" t="s">
        <v>695</v>
      </c>
      <c r="D394" s="214" t="s">
        <v>159</v>
      </c>
      <c r="E394" s="215" t="s">
        <v>696</v>
      </c>
      <c r="F394" s="216" t="s">
        <v>697</v>
      </c>
      <c r="G394" s="217" t="s">
        <v>197</v>
      </c>
      <c r="H394" s="218">
        <v>12.443</v>
      </c>
      <c r="I394" s="219"/>
      <c r="J394" s="220">
        <f>ROUND(I394*H394,2)</f>
        <v>0</v>
      </c>
      <c r="K394" s="216" t="s">
        <v>163</v>
      </c>
      <c r="L394" s="46"/>
      <c r="M394" s="221" t="s">
        <v>21</v>
      </c>
      <c r="N394" s="222" t="s">
        <v>47</v>
      </c>
      <c r="O394" s="86"/>
      <c r="P394" s="223">
        <f>O394*H394</f>
        <v>0</v>
      </c>
      <c r="Q394" s="223">
        <v>0</v>
      </c>
      <c r="R394" s="223">
        <f>Q394*H394</f>
        <v>0</v>
      </c>
      <c r="S394" s="223">
        <v>0</v>
      </c>
      <c r="T394" s="224">
        <f>S394*H394</f>
        <v>0</v>
      </c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R394" s="225" t="s">
        <v>267</v>
      </c>
      <c r="AT394" s="225" t="s">
        <v>159</v>
      </c>
      <c r="AU394" s="225" t="s">
        <v>86</v>
      </c>
      <c r="AY394" s="19" t="s">
        <v>156</v>
      </c>
      <c r="BE394" s="226">
        <f>IF(N394="základní",J394,0)</f>
        <v>0</v>
      </c>
      <c r="BF394" s="226">
        <f>IF(N394="snížená",J394,0)</f>
        <v>0</v>
      </c>
      <c r="BG394" s="226">
        <f>IF(N394="zákl. přenesená",J394,0)</f>
        <v>0</v>
      </c>
      <c r="BH394" s="226">
        <f>IF(N394="sníž. přenesená",J394,0)</f>
        <v>0</v>
      </c>
      <c r="BI394" s="226">
        <f>IF(N394="nulová",J394,0)</f>
        <v>0</v>
      </c>
      <c r="BJ394" s="19" t="s">
        <v>84</v>
      </c>
      <c r="BK394" s="226">
        <f>ROUND(I394*H394,2)</f>
        <v>0</v>
      </c>
      <c r="BL394" s="19" t="s">
        <v>267</v>
      </c>
      <c r="BM394" s="225" t="s">
        <v>698</v>
      </c>
    </row>
    <row r="395" s="2" customFormat="1">
      <c r="A395" s="40"/>
      <c r="B395" s="41"/>
      <c r="C395" s="42"/>
      <c r="D395" s="227" t="s">
        <v>166</v>
      </c>
      <c r="E395" s="42"/>
      <c r="F395" s="228" t="s">
        <v>699</v>
      </c>
      <c r="G395" s="42"/>
      <c r="H395" s="42"/>
      <c r="I395" s="229"/>
      <c r="J395" s="42"/>
      <c r="K395" s="42"/>
      <c r="L395" s="46"/>
      <c r="M395" s="230"/>
      <c r="N395" s="231"/>
      <c r="O395" s="86"/>
      <c r="P395" s="86"/>
      <c r="Q395" s="86"/>
      <c r="R395" s="86"/>
      <c r="S395" s="86"/>
      <c r="T395" s="87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T395" s="19" t="s">
        <v>166</v>
      </c>
      <c r="AU395" s="19" t="s">
        <v>86</v>
      </c>
    </row>
    <row r="396" s="13" customFormat="1">
      <c r="A396" s="13"/>
      <c r="B396" s="232"/>
      <c r="C396" s="233"/>
      <c r="D396" s="234" t="s">
        <v>168</v>
      </c>
      <c r="E396" s="235" t="s">
        <v>21</v>
      </c>
      <c r="F396" s="236" t="s">
        <v>700</v>
      </c>
      <c r="G396" s="233"/>
      <c r="H396" s="237">
        <v>12.443</v>
      </c>
      <c r="I396" s="238"/>
      <c r="J396" s="233"/>
      <c r="K396" s="233"/>
      <c r="L396" s="239"/>
      <c r="M396" s="240"/>
      <c r="N396" s="241"/>
      <c r="O396" s="241"/>
      <c r="P396" s="241"/>
      <c r="Q396" s="241"/>
      <c r="R396" s="241"/>
      <c r="S396" s="241"/>
      <c r="T396" s="242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3" t="s">
        <v>168</v>
      </c>
      <c r="AU396" s="243" t="s">
        <v>86</v>
      </c>
      <c r="AV396" s="13" t="s">
        <v>86</v>
      </c>
      <c r="AW396" s="13" t="s">
        <v>36</v>
      </c>
      <c r="AX396" s="13" t="s">
        <v>84</v>
      </c>
      <c r="AY396" s="243" t="s">
        <v>156</v>
      </c>
    </row>
    <row r="397" s="2" customFormat="1" ht="24.15" customHeight="1">
      <c r="A397" s="40"/>
      <c r="B397" s="41"/>
      <c r="C397" s="214" t="s">
        <v>701</v>
      </c>
      <c r="D397" s="214" t="s">
        <v>159</v>
      </c>
      <c r="E397" s="215" t="s">
        <v>702</v>
      </c>
      <c r="F397" s="216" t="s">
        <v>703</v>
      </c>
      <c r="G397" s="217" t="s">
        <v>197</v>
      </c>
      <c r="H397" s="218">
        <v>12.443</v>
      </c>
      <c r="I397" s="219"/>
      <c r="J397" s="220">
        <f>ROUND(I397*H397,2)</f>
        <v>0</v>
      </c>
      <c r="K397" s="216" t="s">
        <v>163</v>
      </c>
      <c r="L397" s="46"/>
      <c r="M397" s="221" t="s">
        <v>21</v>
      </c>
      <c r="N397" s="222" t="s">
        <v>47</v>
      </c>
      <c r="O397" s="86"/>
      <c r="P397" s="223">
        <f>O397*H397</f>
        <v>0</v>
      </c>
      <c r="Q397" s="223">
        <v>0</v>
      </c>
      <c r="R397" s="223">
        <f>Q397*H397</f>
        <v>0</v>
      </c>
      <c r="S397" s="223">
        <v>0</v>
      </c>
      <c r="T397" s="224">
        <f>S397*H397</f>
        <v>0</v>
      </c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R397" s="225" t="s">
        <v>267</v>
      </c>
      <c r="AT397" s="225" t="s">
        <v>159</v>
      </c>
      <c r="AU397" s="225" t="s">
        <v>86</v>
      </c>
      <c r="AY397" s="19" t="s">
        <v>156</v>
      </c>
      <c r="BE397" s="226">
        <f>IF(N397="základní",J397,0)</f>
        <v>0</v>
      </c>
      <c r="BF397" s="226">
        <f>IF(N397="snížená",J397,0)</f>
        <v>0</v>
      </c>
      <c r="BG397" s="226">
        <f>IF(N397="zákl. přenesená",J397,0)</f>
        <v>0</v>
      </c>
      <c r="BH397" s="226">
        <f>IF(N397="sníž. přenesená",J397,0)</f>
        <v>0</v>
      </c>
      <c r="BI397" s="226">
        <f>IF(N397="nulová",J397,0)</f>
        <v>0</v>
      </c>
      <c r="BJ397" s="19" t="s">
        <v>84</v>
      </c>
      <c r="BK397" s="226">
        <f>ROUND(I397*H397,2)</f>
        <v>0</v>
      </c>
      <c r="BL397" s="19" t="s">
        <v>267</v>
      </c>
      <c r="BM397" s="225" t="s">
        <v>704</v>
      </c>
    </row>
    <row r="398" s="2" customFormat="1">
      <c r="A398" s="40"/>
      <c r="B398" s="41"/>
      <c r="C398" s="42"/>
      <c r="D398" s="227" t="s">
        <v>166</v>
      </c>
      <c r="E398" s="42"/>
      <c r="F398" s="228" t="s">
        <v>705</v>
      </c>
      <c r="G398" s="42"/>
      <c r="H398" s="42"/>
      <c r="I398" s="229"/>
      <c r="J398" s="42"/>
      <c r="K398" s="42"/>
      <c r="L398" s="46"/>
      <c r="M398" s="230"/>
      <c r="N398" s="231"/>
      <c r="O398" s="86"/>
      <c r="P398" s="86"/>
      <c r="Q398" s="86"/>
      <c r="R398" s="86"/>
      <c r="S398" s="86"/>
      <c r="T398" s="87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T398" s="19" t="s">
        <v>166</v>
      </c>
      <c r="AU398" s="19" t="s">
        <v>86</v>
      </c>
    </row>
    <row r="399" s="13" customFormat="1">
      <c r="A399" s="13"/>
      <c r="B399" s="232"/>
      <c r="C399" s="233"/>
      <c r="D399" s="234" t="s">
        <v>168</v>
      </c>
      <c r="E399" s="235" t="s">
        <v>21</v>
      </c>
      <c r="F399" s="236" t="s">
        <v>700</v>
      </c>
      <c r="G399" s="233"/>
      <c r="H399" s="237">
        <v>12.443</v>
      </c>
      <c r="I399" s="238"/>
      <c r="J399" s="233"/>
      <c r="K399" s="233"/>
      <c r="L399" s="239"/>
      <c r="M399" s="240"/>
      <c r="N399" s="241"/>
      <c r="O399" s="241"/>
      <c r="P399" s="241"/>
      <c r="Q399" s="241"/>
      <c r="R399" s="241"/>
      <c r="S399" s="241"/>
      <c r="T399" s="242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3" t="s">
        <v>168</v>
      </c>
      <c r="AU399" s="243" t="s">
        <v>86</v>
      </c>
      <c r="AV399" s="13" t="s">
        <v>86</v>
      </c>
      <c r="AW399" s="13" t="s">
        <v>36</v>
      </c>
      <c r="AX399" s="13" t="s">
        <v>84</v>
      </c>
      <c r="AY399" s="243" t="s">
        <v>156</v>
      </c>
    </row>
    <row r="400" s="2" customFormat="1" ht="16.5" customHeight="1">
      <c r="A400" s="40"/>
      <c r="B400" s="41"/>
      <c r="C400" s="214" t="s">
        <v>706</v>
      </c>
      <c r="D400" s="214" t="s">
        <v>159</v>
      </c>
      <c r="E400" s="215" t="s">
        <v>707</v>
      </c>
      <c r="F400" s="216" t="s">
        <v>708</v>
      </c>
      <c r="G400" s="217" t="s">
        <v>197</v>
      </c>
      <c r="H400" s="218">
        <v>12.443</v>
      </c>
      <c r="I400" s="219"/>
      <c r="J400" s="220">
        <f>ROUND(I400*H400,2)</f>
        <v>0</v>
      </c>
      <c r="K400" s="216" t="s">
        <v>163</v>
      </c>
      <c r="L400" s="46"/>
      <c r="M400" s="221" t="s">
        <v>21</v>
      </c>
      <c r="N400" s="222" t="s">
        <v>47</v>
      </c>
      <c r="O400" s="86"/>
      <c r="P400" s="223">
        <f>O400*H400</f>
        <v>0</v>
      </c>
      <c r="Q400" s="223">
        <v>0</v>
      </c>
      <c r="R400" s="223">
        <f>Q400*H400</f>
        <v>0</v>
      </c>
      <c r="S400" s="223">
        <v>0</v>
      </c>
      <c r="T400" s="224">
        <f>S400*H400</f>
        <v>0</v>
      </c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R400" s="225" t="s">
        <v>267</v>
      </c>
      <c r="AT400" s="225" t="s">
        <v>159</v>
      </c>
      <c r="AU400" s="225" t="s">
        <v>86</v>
      </c>
      <c r="AY400" s="19" t="s">
        <v>156</v>
      </c>
      <c r="BE400" s="226">
        <f>IF(N400="základní",J400,0)</f>
        <v>0</v>
      </c>
      <c r="BF400" s="226">
        <f>IF(N400="snížená",J400,0)</f>
        <v>0</v>
      </c>
      <c r="BG400" s="226">
        <f>IF(N400="zákl. přenesená",J400,0)</f>
        <v>0</v>
      </c>
      <c r="BH400" s="226">
        <f>IF(N400="sníž. přenesená",J400,0)</f>
        <v>0</v>
      </c>
      <c r="BI400" s="226">
        <f>IF(N400="nulová",J400,0)</f>
        <v>0</v>
      </c>
      <c r="BJ400" s="19" t="s">
        <v>84</v>
      </c>
      <c r="BK400" s="226">
        <f>ROUND(I400*H400,2)</f>
        <v>0</v>
      </c>
      <c r="BL400" s="19" t="s">
        <v>267</v>
      </c>
      <c r="BM400" s="225" t="s">
        <v>709</v>
      </c>
    </row>
    <row r="401" s="2" customFormat="1">
      <c r="A401" s="40"/>
      <c r="B401" s="41"/>
      <c r="C401" s="42"/>
      <c r="D401" s="227" t="s">
        <v>166</v>
      </c>
      <c r="E401" s="42"/>
      <c r="F401" s="228" t="s">
        <v>710</v>
      </c>
      <c r="G401" s="42"/>
      <c r="H401" s="42"/>
      <c r="I401" s="229"/>
      <c r="J401" s="42"/>
      <c r="K401" s="42"/>
      <c r="L401" s="46"/>
      <c r="M401" s="230"/>
      <c r="N401" s="231"/>
      <c r="O401" s="86"/>
      <c r="P401" s="86"/>
      <c r="Q401" s="86"/>
      <c r="R401" s="86"/>
      <c r="S401" s="86"/>
      <c r="T401" s="87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T401" s="19" t="s">
        <v>166</v>
      </c>
      <c r="AU401" s="19" t="s">
        <v>86</v>
      </c>
    </row>
    <row r="402" s="13" customFormat="1">
      <c r="A402" s="13"/>
      <c r="B402" s="232"/>
      <c r="C402" s="233"/>
      <c r="D402" s="234" t="s">
        <v>168</v>
      </c>
      <c r="E402" s="235" t="s">
        <v>21</v>
      </c>
      <c r="F402" s="236" t="s">
        <v>700</v>
      </c>
      <c r="G402" s="233"/>
      <c r="H402" s="237">
        <v>12.443</v>
      </c>
      <c r="I402" s="238"/>
      <c r="J402" s="233"/>
      <c r="K402" s="233"/>
      <c r="L402" s="239"/>
      <c r="M402" s="240"/>
      <c r="N402" s="241"/>
      <c r="O402" s="241"/>
      <c r="P402" s="241"/>
      <c r="Q402" s="241"/>
      <c r="R402" s="241"/>
      <c r="S402" s="241"/>
      <c r="T402" s="242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43" t="s">
        <v>168</v>
      </c>
      <c r="AU402" s="243" t="s">
        <v>86</v>
      </c>
      <c r="AV402" s="13" t="s">
        <v>86</v>
      </c>
      <c r="AW402" s="13" t="s">
        <v>36</v>
      </c>
      <c r="AX402" s="13" t="s">
        <v>84</v>
      </c>
      <c r="AY402" s="243" t="s">
        <v>156</v>
      </c>
    </row>
    <row r="403" s="2" customFormat="1" ht="16.5" customHeight="1">
      <c r="A403" s="40"/>
      <c r="B403" s="41"/>
      <c r="C403" s="214" t="s">
        <v>711</v>
      </c>
      <c r="D403" s="214" t="s">
        <v>159</v>
      </c>
      <c r="E403" s="215" t="s">
        <v>712</v>
      </c>
      <c r="F403" s="216" t="s">
        <v>713</v>
      </c>
      <c r="G403" s="217" t="s">
        <v>197</v>
      </c>
      <c r="H403" s="218">
        <v>12.443</v>
      </c>
      <c r="I403" s="219"/>
      <c r="J403" s="220">
        <f>ROUND(I403*H403,2)</f>
        <v>0</v>
      </c>
      <c r="K403" s="216" t="s">
        <v>163</v>
      </c>
      <c r="L403" s="46"/>
      <c r="M403" s="221" t="s">
        <v>21</v>
      </c>
      <c r="N403" s="222" t="s">
        <v>47</v>
      </c>
      <c r="O403" s="86"/>
      <c r="P403" s="223">
        <f>O403*H403</f>
        <v>0</v>
      </c>
      <c r="Q403" s="223">
        <v>3.0000000000000001E-05</v>
      </c>
      <c r="R403" s="223">
        <f>Q403*H403</f>
        <v>0.00037328999999999997</v>
      </c>
      <c r="S403" s="223">
        <v>0</v>
      </c>
      <c r="T403" s="224">
        <f>S403*H403</f>
        <v>0</v>
      </c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R403" s="225" t="s">
        <v>267</v>
      </c>
      <c r="AT403" s="225" t="s">
        <v>159</v>
      </c>
      <c r="AU403" s="225" t="s">
        <v>86</v>
      </c>
      <c r="AY403" s="19" t="s">
        <v>156</v>
      </c>
      <c r="BE403" s="226">
        <f>IF(N403="základní",J403,0)</f>
        <v>0</v>
      </c>
      <c r="BF403" s="226">
        <f>IF(N403="snížená",J403,0)</f>
        <v>0</v>
      </c>
      <c r="BG403" s="226">
        <f>IF(N403="zákl. přenesená",J403,0)</f>
        <v>0</v>
      </c>
      <c r="BH403" s="226">
        <f>IF(N403="sníž. přenesená",J403,0)</f>
        <v>0</v>
      </c>
      <c r="BI403" s="226">
        <f>IF(N403="nulová",J403,0)</f>
        <v>0</v>
      </c>
      <c r="BJ403" s="19" t="s">
        <v>84</v>
      </c>
      <c r="BK403" s="226">
        <f>ROUND(I403*H403,2)</f>
        <v>0</v>
      </c>
      <c r="BL403" s="19" t="s">
        <v>267</v>
      </c>
      <c r="BM403" s="225" t="s">
        <v>714</v>
      </c>
    </row>
    <row r="404" s="2" customFormat="1">
      <c r="A404" s="40"/>
      <c r="B404" s="41"/>
      <c r="C404" s="42"/>
      <c r="D404" s="227" t="s">
        <v>166</v>
      </c>
      <c r="E404" s="42"/>
      <c r="F404" s="228" t="s">
        <v>715</v>
      </c>
      <c r="G404" s="42"/>
      <c r="H404" s="42"/>
      <c r="I404" s="229"/>
      <c r="J404" s="42"/>
      <c r="K404" s="42"/>
      <c r="L404" s="46"/>
      <c r="M404" s="230"/>
      <c r="N404" s="231"/>
      <c r="O404" s="86"/>
      <c r="P404" s="86"/>
      <c r="Q404" s="86"/>
      <c r="R404" s="86"/>
      <c r="S404" s="86"/>
      <c r="T404" s="87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T404" s="19" t="s">
        <v>166</v>
      </c>
      <c r="AU404" s="19" t="s">
        <v>86</v>
      </c>
    </row>
    <row r="405" s="13" customFormat="1">
      <c r="A405" s="13"/>
      <c r="B405" s="232"/>
      <c r="C405" s="233"/>
      <c r="D405" s="234" t="s">
        <v>168</v>
      </c>
      <c r="E405" s="235" t="s">
        <v>21</v>
      </c>
      <c r="F405" s="236" t="s">
        <v>700</v>
      </c>
      <c r="G405" s="233"/>
      <c r="H405" s="237">
        <v>12.443</v>
      </c>
      <c r="I405" s="238"/>
      <c r="J405" s="233"/>
      <c r="K405" s="233"/>
      <c r="L405" s="239"/>
      <c r="M405" s="240"/>
      <c r="N405" s="241"/>
      <c r="O405" s="241"/>
      <c r="P405" s="241"/>
      <c r="Q405" s="241"/>
      <c r="R405" s="241"/>
      <c r="S405" s="241"/>
      <c r="T405" s="242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3" t="s">
        <v>168</v>
      </c>
      <c r="AU405" s="243" t="s">
        <v>86</v>
      </c>
      <c r="AV405" s="13" t="s">
        <v>86</v>
      </c>
      <c r="AW405" s="13" t="s">
        <v>36</v>
      </c>
      <c r="AX405" s="13" t="s">
        <v>84</v>
      </c>
      <c r="AY405" s="243" t="s">
        <v>156</v>
      </c>
    </row>
    <row r="406" s="2" customFormat="1" ht="24.15" customHeight="1">
      <c r="A406" s="40"/>
      <c r="B406" s="41"/>
      <c r="C406" s="214" t="s">
        <v>716</v>
      </c>
      <c r="D406" s="214" t="s">
        <v>159</v>
      </c>
      <c r="E406" s="215" t="s">
        <v>717</v>
      </c>
      <c r="F406" s="216" t="s">
        <v>718</v>
      </c>
      <c r="G406" s="217" t="s">
        <v>197</v>
      </c>
      <c r="H406" s="218">
        <v>12.443</v>
      </c>
      <c r="I406" s="219"/>
      <c r="J406" s="220">
        <f>ROUND(I406*H406,2)</f>
        <v>0</v>
      </c>
      <c r="K406" s="216" t="s">
        <v>163</v>
      </c>
      <c r="L406" s="46"/>
      <c r="M406" s="221" t="s">
        <v>21</v>
      </c>
      <c r="N406" s="222" t="s">
        <v>47</v>
      </c>
      <c r="O406" s="86"/>
      <c r="P406" s="223">
        <f>O406*H406</f>
        <v>0</v>
      </c>
      <c r="Q406" s="223">
        <v>0.022499999999999999</v>
      </c>
      <c r="R406" s="223">
        <f>Q406*H406</f>
        <v>0.27996749999999998</v>
      </c>
      <c r="S406" s="223">
        <v>0</v>
      </c>
      <c r="T406" s="224">
        <f>S406*H406</f>
        <v>0</v>
      </c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R406" s="225" t="s">
        <v>267</v>
      </c>
      <c r="AT406" s="225" t="s">
        <v>159</v>
      </c>
      <c r="AU406" s="225" t="s">
        <v>86</v>
      </c>
      <c r="AY406" s="19" t="s">
        <v>156</v>
      </c>
      <c r="BE406" s="226">
        <f>IF(N406="základní",J406,0)</f>
        <v>0</v>
      </c>
      <c r="BF406" s="226">
        <f>IF(N406="snížená",J406,0)</f>
        <v>0</v>
      </c>
      <c r="BG406" s="226">
        <f>IF(N406="zákl. přenesená",J406,0)</f>
        <v>0</v>
      </c>
      <c r="BH406" s="226">
        <f>IF(N406="sníž. přenesená",J406,0)</f>
        <v>0</v>
      </c>
      <c r="BI406" s="226">
        <f>IF(N406="nulová",J406,0)</f>
        <v>0</v>
      </c>
      <c r="BJ406" s="19" t="s">
        <v>84</v>
      </c>
      <c r="BK406" s="226">
        <f>ROUND(I406*H406,2)</f>
        <v>0</v>
      </c>
      <c r="BL406" s="19" t="s">
        <v>267</v>
      </c>
      <c r="BM406" s="225" t="s">
        <v>719</v>
      </c>
    </row>
    <row r="407" s="2" customFormat="1">
      <c r="A407" s="40"/>
      <c r="B407" s="41"/>
      <c r="C407" s="42"/>
      <c r="D407" s="227" t="s">
        <v>166</v>
      </c>
      <c r="E407" s="42"/>
      <c r="F407" s="228" t="s">
        <v>720</v>
      </c>
      <c r="G407" s="42"/>
      <c r="H407" s="42"/>
      <c r="I407" s="229"/>
      <c r="J407" s="42"/>
      <c r="K407" s="42"/>
      <c r="L407" s="46"/>
      <c r="M407" s="230"/>
      <c r="N407" s="231"/>
      <c r="O407" s="86"/>
      <c r="P407" s="86"/>
      <c r="Q407" s="86"/>
      <c r="R407" s="86"/>
      <c r="S407" s="86"/>
      <c r="T407" s="87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T407" s="19" t="s">
        <v>166</v>
      </c>
      <c r="AU407" s="19" t="s">
        <v>86</v>
      </c>
    </row>
    <row r="408" s="13" customFormat="1">
      <c r="A408" s="13"/>
      <c r="B408" s="232"/>
      <c r="C408" s="233"/>
      <c r="D408" s="234" t="s">
        <v>168</v>
      </c>
      <c r="E408" s="235" t="s">
        <v>21</v>
      </c>
      <c r="F408" s="236" t="s">
        <v>700</v>
      </c>
      <c r="G408" s="233"/>
      <c r="H408" s="237">
        <v>12.443</v>
      </c>
      <c r="I408" s="238"/>
      <c r="J408" s="233"/>
      <c r="K408" s="233"/>
      <c r="L408" s="239"/>
      <c r="M408" s="240"/>
      <c r="N408" s="241"/>
      <c r="O408" s="241"/>
      <c r="P408" s="241"/>
      <c r="Q408" s="241"/>
      <c r="R408" s="241"/>
      <c r="S408" s="241"/>
      <c r="T408" s="242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43" t="s">
        <v>168</v>
      </c>
      <c r="AU408" s="243" t="s">
        <v>86</v>
      </c>
      <c r="AV408" s="13" t="s">
        <v>86</v>
      </c>
      <c r="AW408" s="13" t="s">
        <v>36</v>
      </c>
      <c r="AX408" s="13" t="s">
        <v>84</v>
      </c>
      <c r="AY408" s="243" t="s">
        <v>156</v>
      </c>
    </row>
    <row r="409" s="2" customFormat="1" ht="16.5" customHeight="1">
      <c r="A409" s="40"/>
      <c r="B409" s="41"/>
      <c r="C409" s="214" t="s">
        <v>721</v>
      </c>
      <c r="D409" s="214" t="s">
        <v>159</v>
      </c>
      <c r="E409" s="215" t="s">
        <v>722</v>
      </c>
      <c r="F409" s="216" t="s">
        <v>723</v>
      </c>
      <c r="G409" s="217" t="s">
        <v>197</v>
      </c>
      <c r="H409" s="218">
        <v>12.443</v>
      </c>
      <c r="I409" s="219"/>
      <c r="J409" s="220">
        <f>ROUND(I409*H409,2)</f>
        <v>0</v>
      </c>
      <c r="K409" s="216" t="s">
        <v>163</v>
      </c>
      <c r="L409" s="46"/>
      <c r="M409" s="221" t="s">
        <v>21</v>
      </c>
      <c r="N409" s="222" t="s">
        <v>47</v>
      </c>
      <c r="O409" s="86"/>
      <c r="P409" s="223">
        <f>O409*H409</f>
        <v>0</v>
      </c>
      <c r="Q409" s="223">
        <v>0.00029999999999999997</v>
      </c>
      <c r="R409" s="223">
        <f>Q409*H409</f>
        <v>0.0037328999999999995</v>
      </c>
      <c r="S409" s="223">
        <v>0</v>
      </c>
      <c r="T409" s="224">
        <f>S409*H409</f>
        <v>0</v>
      </c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R409" s="225" t="s">
        <v>267</v>
      </c>
      <c r="AT409" s="225" t="s">
        <v>159</v>
      </c>
      <c r="AU409" s="225" t="s">
        <v>86</v>
      </c>
      <c r="AY409" s="19" t="s">
        <v>156</v>
      </c>
      <c r="BE409" s="226">
        <f>IF(N409="základní",J409,0)</f>
        <v>0</v>
      </c>
      <c r="BF409" s="226">
        <f>IF(N409="snížená",J409,0)</f>
        <v>0</v>
      </c>
      <c r="BG409" s="226">
        <f>IF(N409="zákl. přenesená",J409,0)</f>
        <v>0</v>
      </c>
      <c r="BH409" s="226">
        <f>IF(N409="sníž. přenesená",J409,0)</f>
        <v>0</v>
      </c>
      <c r="BI409" s="226">
        <f>IF(N409="nulová",J409,0)</f>
        <v>0</v>
      </c>
      <c r="BJ409" s="19" t="s">
        <v>84</v>
      </c>
      <c r="BK409" s="226">
        <f>ROUND(I409*H409,2)</f>
        <v>0</v>
      </c>
      <c r="BL409" s="19" t="s">
        <v>267</v>
      </c>
      <c r="BM409" s="225" t="s">
        <v>724</v>
      </c>
    </row>
    <row r="410" s="2" customFormat="1">
      <c r="A410" s="40"/>
      <c r="B410" s="41"/>
      <c r="C410" s="42"/>
      <c r="D410" s="227" t="s">
        <v>166</v>
      </c>
      <c r="E410" s="42"/>
      <c r="F410" s="228" t="s">
        <v>725</v>
      </c>
      <c r="G410" s="42"/>
      <c r="H410" s="42"/>
      <c r="I410" s="229"/>
      <c r="J410" s="42"/>
      <c r="K410" s="42"/>
      <c r="L410" s="46"/>
      <c r="M410" s="230"/>
      <c r="N410" s="231"/>
      <c r="O410" s="86"/>
      <c r="P410" s="86"/>
      <c r="Q410" s="86"/>
      <c r="R410" s="86"/>
      <c r="S410" s="86"/>
      <c r="T410" s="87"/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T410" s="19" t="s">
        <v>166</v>
      </c>
      <c r="AU410" s="19" t="s">
        <v>86</v>
      </c>
    </row>
    <row r="411" s="13" customFormat="1">
      <c r="A411" s="13"/>
      <c r="B411" s="232"/>
      <c r="C411" s="233"/>
      <c r="D411" s="234" t="s">
        <v>168</v>
      </c>
      <c r="E411" s="235" t="s">
        <v>21</v>
      </c>
      <c r="F411" s="236" t="s">
        <v>700</v>
      </c>
      <c r="G411" s="233"/>
      <c r="H411" s="237">
        <v>12.443</v>
      </c>
      <c r="I411" s="238"/>
      <c r="J411" s="233"/>
      <c r="K411" s="233"/>
      <c r="L411" s="239"/>
      <c r="M411" s="240"/>
      <c r="N411" s="241"/>
      <c r="O411" s="241"/>
      <c r="P411" s="241"/>
      <c r="Q411" s="241"/>
      <c r="R411" s="241"/>
      <c r="S411" s="241"/>
      <c r="T411" s="242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43" t="s">
        <v>168</v>
      </c>
      <c r="AU411" s="243" t="s">
        <v>86</v>
      </c>
      <c r="AV411" s="13" t="s">
        <v>86</v>
      </c>
      <c r="AW411" s="13" t="s">
        <v>36</v>
      </c>
      <c r="AX411" s="13" t="s">
        <v>84</v>
      </c>
      <c r="AY411" s="243" t="s">
        <v>156</v>
      </c>
    </row>
    <row r="412" s="2" customFormat="1" ht="16.5" customHeight="1">
      <c r="A412" s="40"/>
      <c r="B412" s="41"/>
      <c r="C412" s="265" t="s">
        <v>726</v>
      </c>
      <c r="D412" s="265" t="s">
        <v>329</v>
      </c>
      <c r="E412" s="266" t="s">
        <v>727</v>
      </c>
      <c r="F412" s="267" t="s">
        <v>728</v>
      </c>
      <c r="G412" s="268" t="s">
        <v>197</v>
      </c>
      <c r="H412" s="269">
        <v>13.686999999999999</v>
      </c>
      <c r="I412" s="270"/>
      <c r="J412" s="271">
        <f>ROUND(I412*H412,2)</f>
        <v>0</v>
      </c>
      <c r="K412" s="267" t="s">
        <v>163</v>
      </c>
      <c r="L412" s="272"/>
      <c r="M412" s="273" t="s">
        <v>21</v>
      </c>
      <c r="N412" s="274" t="s">
        <v>47</v>
      </c>
      <c r="O412" s="86"/>
      <c r="P412" s="223">
        <f>O412*H412</f>
        <v>0</v>
      </c>
      <c r="Q412" s="223">
        <v>0.0018</v>
      </c>
      <c r="R412" s="223">
        <f>Q412*H412</f>
        <v>0.024636599999999998</v>
      </c>
      <c r="S412" s="223">
        <v>0</v>
      </c>
      <c r="T412" s="224">
        <f>S412*H412</f>
        <v>0</v>
      </c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R412" s="225" t="s">
        <v>367</v>
      </c>
      <c r="AT412" s="225" t="s">
        <v>329</v>
      </c>
      <c r="AU412" s="225" t="s">
        <v>86</v>
      </c>
      <c r="AY412" s="19" t="s">
        <v>156</v>
      </c>
      <c r="BE412" s="226">
        <f>IF(N412="základní",J412,0)</f>
        <v>0</v>
      </c>
      <c r="BF412" s="226">
        <f>IF(N412="snížená",J412,0)</f>
        <v>0</v>
      </c>
      <c r="BG412" s="226">
        <f>IF(N412="zákl. přenesená",J412,0)</f>
        <v>0</v>
      </c>
      <c r="BH412" s="226">
        <f>IF(N412="sníž. přenesená",J412,0)</f>
        <v>0</v>
      </c>
      <c r="BI412" s="226">
        <f>IF(N412="nulová",J412,0)</f>
        <v>0</v>
      </c>
      <c r="BJ412" s="19" t="s">
        <v>84</v>
      </c>
      <c r="BK412" s="226">
        <f>ROUND(I412*H412,2)</f>
        <v>0</v>
      </c>
      <c r="BL412" s="19" t="s">
        <v>267</v>
      </c>
      <c r="BM412" s="225" t="s">
        <v>729</v>
      </c>
    </row>
    <row r="413" s="13" customFormat="1">
      <c r="A413" s="13"/>
      <c r="B413" s="232"/>
      <c r="C413" s="233"/>
      <c r="D413" s="234" t="s">
        <v>168</v>
      </c>
      <c r="E413" s="233"/>
      <c r="F413" s="236" t="s">
        <v>730</v>
      </c>
      <c r="G413" s="233"/>
      <c r="H413" s="237">
        <v>13.686999999999999</v>
      </c>
      <c r="I413" s="238"/>
      <c r="J413" s="233"/>
      <c r="K413" s="233"/>
      <c r="L413" s="239"/>
      <c r="M413" s="240"/>
      <c r="N413" s="241"/>
      <c r="O413" s="241"/>
      <c r="P413" s="241"/>
      <c r="Q413" s="241"/>
      <c r="R413" s="241"/>
      <c r="S413" s="241"/>
      <c r="T413" s="242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43" t="s">
        <v>168</v>
      </c>
      <c r="AU413" s="243" t="s">
        <v>86</v>
      </c>
      <c r="AV413" s="13" t="s">
        <v>86</v>
      </c>
      <c r="AW413" s="13" t="s">
        <v>4</v>
      </c>
      <c r="AX413" s="13" t="s">
        <v>84</v>
      </c>
      <c r="AY413" s="243" t="s">
        <v>156</v>
      </c>
    </row>
    <row r="414" s="2" customFormat="1" ht="16.5" customHeight="1">
      <c r="A414" s="40"/>
      <c r="B414" s="41"/>
      <c r="C414" s="214" t="s">
        <v>731</v>
      </c>
      <c r="D414" s="214" t="s">
        <v>159</v>
      </c>
      <c r="E414" s="215" t="s">
        <v>732</v>
      </c>
      <c r="F414" s="216" t="s">
        <v>733</v>
      </c>
      <c r="G414" s="217" t="s">
        <v>211</v>
      </c>
      <c r="H414" s="218">
        <v>244.971</v>
      </c>
      <c r="I414" s="219"/>
      <c r="J414" s="220">
        <f>ROUND(I414*H414,2)</f>
        <v>0</v>
      </c>
      <c r="K414" s="216" t="s">
        <v>163</v>
      </c>
      <c r="L414" s="46"/>
      <c r="M414" s="221" t="s">
        <v>21</v>
      </c>
      <c r="N414" s="222" t="s">
        <v>47</v>
      </c>
      <c r="O414" s="86"/>
      <c r="P414" s="223">
        <f>O414*H414</f>
        <v>0</v>
      </c>
      <c r="Q414" s="223">
        <v>1.0000000000000001E-05</v>
      </c>
      <c r="R414" s="223">
        <f>Q414*H414</f>
        <v>0.0024497100000000003</v>
      </c>
      <c r="S414" s="223">
        <v>0</v>
      </c>
      <c r="T414" s="224">
        <f>S414*H414</f>
        <v>0</v>
      </c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R414" s="225" t="s">
        <v>267</v>
      </c>
      <c r="AT414" s="225" t="s">
        <v>159</v>
      </c>
      <c r="AU414" s="225" t="s">
        <v>86</v>
      </c>
      <c r="AY414" s="19" t="s">
        <v>156</v>
      </c>
      <c r="BE414" s="226">
        <f>IF(N414="základní",J414,0)</f>
        <v>0</v>
      </c>
      <c r="BF414" s="226">
        <f>IF(N414="snížená",J414,0)</f>
        <v>0</v>
      </c>
      <c r="BG414" s="226">
        <f>IF(N414="zákl. přenesená",J414,0)</f>
        <v>0</v>
      </c>
      <c r="BH414" s="226">
        <f>IF(N414="sníž. přenesená",J414,0)</f>
        <v>0</v>
      </c>
      <c r="BI414" s="226">
        <f>IF(N414="nulová",J414,0)</f>
        <v>0</v>
      </c>
      <c r="BJ414" s="19" t="s">
        <v>84</v>
      </c>
      <c r="BK414" s="226">
        <f>ROUND(I414*H414,2)</f>
        <v>0</v>
      </c>
      <c r="BL414" s="19" t="s">
        <v>267</v>
      </c>
      <c r="BM414" s="225" t="s">
        <v>734</v>
      </c>
    </row>
    <row r="415" s="2" customFormat="1">
      <c r="A415" s="40"/>
      <c r="B415" s="41"/>
      <c r="C415" s="42"/>
      <c r="D415" s="227" t="s">
        <v>166</v>
      </c>
      <c r="E415" s="42"/>
      <c r="F415" s="228" t="s">
        <v>735</v>
      </c>
      <c r="G415" s="42"/>
      <c r="H415" s="42"/>
      <c r="I415" s="229"/>
      <c r="J415" s="42"/>
      <c r="K415" s="42"/>
      <c r="L415" s="46"/>
      <c r="M415" s="230"/>
      <c r="N415" s="231"/>
      <c r="O415" s="86"/>
      <c r="P415" s="86"/>
      <c r="Q415" s="86"/>
      <c r="R415" s="86"/>
      <c r="S415" s="86"/>
      <c r="T415" s="87"/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T415" s="19" t="s">
        <v>166</v>
      </c>
      <c r="AU415" s="19" t="s">
        <v>86</v>
      </c>
    </row>
    <row r="416" s="15" customFormat="1">
      <c r="A416" s="15"/>
      <c r="B416" s="255"/>
      <c r="C416" s="256"/>
      <c r="D416" s="234" t="s">
        <v>168</v>
      </c>
      <c r="E416" s="257" t="s">
        <v>21</v>
      </c>
      <c r="F416" s="258" t="s">
        <v>736</v>
      </c>
      <c r="G416" s="256"/>
      <c r="H416" s="257" t="s">
        <v>21</v>
      </c>
      <c r="I416" s="259"/>
      <c r="J416" s="256"/>
      <c r="K416" s="256"/>
      <c r="L416" s="260"/>
      <c r="M416" s="261"/>
      <c r="N416" s="262"/>
      <c r="O416" s="262"/>
      <c r="P416" s="262"/>
      <c r="Q416" s="262"/>
      <c r="R416" s="262"/>
      <c r="S416" s="262"/>
      <c r="T416" s="263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T416" s="264" t="s">
        <v>168</v>
      </c>
      <c r="AU416" s="264" t="s">
        <v>86</v>
      </c>
      <c r="AV416" s="15" t="s">
        <v>84</v>
      </c>
      <c r="AW416" s="15" t="s">
        <v>36</v>
      </c>
      <c r="AX416" s="15" t="s">
        <v>76</v>
      </c>
      <c r="AY416" s="264" t="s">
        <v>156</v>
      </c>
    </row>
    <row r="417" s="13" customFormat="1">
      <c r="A417" s="13"/>
      <c r="B417" s="232"/>
      <c r="C417" s="233"/>
      <c r="D417" s="234" t="s">
        <v>168</v>
      </c>
      <c r="E417" s="235" t="s">
        <v>21</v>
      </c>
      <c r="F417" s="236" t="s">
        <v>737</v>
      </c>
      <c r="G417" s="233"/>
      <c r="H417" s="237">
        <v>26.829999999999998</v>
      </c>
      <c r="I417" s="238"/>
      <c r="J417" s="233"/>
      <c r="K417" s="233"/>
      <c r="L417" s="239"/>
      <c r="M417" s="240"/>
      <c r="N417" s="241"/>
      <c r="O417" s="241"/>
      <c r="P417" s="241"/>
      <c r="Q417" s="241"/>
      <c r="R417" s="241"/>
      <c r="S417" s="241"/>
      <c r="T417" s="242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43" t="s">
        <v>168</v>
      </c>
      <c r="AU417" s="243" t="s">
        <v>86</v>
      </c>
      <c r="AV417" s="13" t="s">
        <v>86</v>
      </c>
      <c r="AW417" s="13" t="s">
        <v>36</v>
      </c>
      <c r="AX417" s="13" t="s">
        <v>76</v>
      </c>
      <c r="AY417" s="243" t="s">
        <v>156</v>
      </c>
    </row>
    <row r="418" s="13" customFormat="1">
      <c r="A418" s="13"/>
      <c r="B418" s="232"/>
      <c r="C418" s="233"/>
      <c r="D418" s="234" t="s">
        <v>168</v>
      </c>
      <c r="E418" s="235" t="s">
        <v>21</v>
      </c>
      <c r="F418" s="236" t="s">
        <v>738</v>
      </c>
      <c r="G418" s="233"/>
      <c r="H418" s="237">
        <v>28.658000000000001</v>
      </c>
      <c r="I418" s="238"/>
      <c r="J418" s="233"/>
      <c r="K418" s="233"/>
      <c r="L418" s="239"/>
      <c r="M418" s="240"/>
      <c r="N418" s="241"/>
      <c r="O418" s="241"/>
      <c r="P418" s="241"/>
      <c r="Q418" s="241"/>
      <c r="R418" s="241"/>
      <c r="S418" s="241"/>
      <c r="T418" s="242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43" t="s">
        <v>168</v>
      </c>
      <c r="AU418" s="243" t="s">
        <v>86</v>
      </c>
      <c r="AV418" s="13" t="s">
        <v>86</v>
      </c>
      <c r="AW418" s="13" t="s">
        <v>36</v>
      </c>
      <c r="AX418" s="13" t="s">
        <v>76</v>
      </c>
      <c r="AY418" s="243" t="s">
        <v>156</v>
      </c>
    </row>
    <row r="419" s="13" customFormat="1">
      <c r="A419" s="13"/>
      <c r="B419" s="232"/>
      <c r="C419" s="233"/>
      <c r="D419" s="234" t="s">
        <v>168</v>
      </c>
      <c r="E419" s="235" t="s">
        <v>21</v>
      </c>
      <c r="F419" s="236" t="s">
        <v>739</v>
      </c>
      <c r="G419" s="233"/>
      <c r="H419" s="237">
        <v>13.300000000000001</v>
      </c>
      <c r="I419" s="238"/>
      <c r="J419" s="233"/>
      <c r="K419" s="233"/>
      <c r="L419" s="239"/>
      <c r="M419" s="240"/>
      <c r="N419" s="241"/>
      <c r="O419" s="241"/>
      <c r="P419" s="241"/>
      <c r="Q419" s="241"/>
      <c r="R419" s="241"/>
      <c r="S419" s="241"/>
      <c r="T419" s="242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43" t="s">
        <v>168</v>
      </c>
      <c r="AU419" s="243" t="s">
        <v>86</v>
      </c>
      <c r="AV419" s="13" t="s">
        <v>86</v>
      </c>
      <c r="AW419" s="13" t="s">
        <v>36</v>
      </c>
      <c r="AX419" s="13" t="s">
        <v>76</v>
      </c>
      <c r="AY419" s="243" t="s">
        <v>156</v>
      </c>
    </row>
    <row r="420" s="13" customFormat="1">
      <c r="A420" s="13"/>
      <c r="B420" s="232"/>
      <c r="C420" s="233"/>
      <c r="D420" s="234" t="s">
        <v>168</v>
      </c>
      <c r="E420" s="235" t="s">
        <v>21</v>
      </c>
      <c r="F420" s="236" t="s">
        <v>740</v>
      </c>
      <c r="G420" s="233"/>
      <c r="H420" s="237">
        <v>13.318</v>
      </c>
      <c r="I420" s="238"/>
      <c r="J420" s="233"/>
      <c r="K420" s="233"/>
      <c r="L420" s="239"/>
      <c r="M420" s="240"/>
      <c r="N420" s="241"/>
      <c r="O420" s="241"/>
      <c r="P420" s="241"/>
      <c r="Q420" s="241"/>
      <c r="R420" s="241"/>
      <c r="S420" s="241"/>
      <c r="T420" s="242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43" t="s">
        <v>168</v>
      </c>
      <c r="AU420" s="243" t="s">
        <v>86</v>
      </c>
      <c r="AV420" s="13" t="s">
        <v>86</v>
      </c>
      <c r="AW420" s="13" t="s">
        <v>36</v>
      </c>
      <c r="AX420" s="13" t="s">
        <v>76</v>
      </c>
      <c r="AY420" s="243" t="s">
        <v>156</v>
      </c>
    </row>
    <row r="421" s="13" customFormat="1">
      <c r="A421" s="13"/>
      <c r="B421" s="232"/>
      <c r="C421" s="233"/>
      <c r="D421" s="234" t="s">
        <v>168</v>
      </c>
      <c r="E421" s="235" t="s">
        <v>21</v>
      </c>
      <c r="F421" s="236" t="s">
        <v>741</v>
      </c>
      <c r="G421" s="233"/>
      <c r="H421" s="237">
        <v>13.268000000000001</v>
      </c>
      <c r="I421" s="238"/>
      <c r="J421" s="233"/>
      <c r="K421" s="233"/>
      <c r="L421" s="239"/>
      <c r="M421" s="240"/>
      <c r="N421" s="241"/>
      <c r="O421" s="241"/>
      <c r="P421" s="241"/>
      <c r="Q421" s="241"/>
      <c r="R421" s="241"/>
      <c r="S421" s="241"/>
      <c r="T421" s="242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43" t="s">
        <v>168</v>
      </c>
      <c r="AU421" s="243" t="s">
        <v>86</v>
      </c>
      <c r="AV421" s="13" t="s">
        <v>86</v>
      </c>
      <c r="AW421" s="13" t="s">
        <v>36</v>
      </c>
      <c r="AX421" s="13" t="s">
        <v>76</v>
      </c>
      <c r="AY421" s="243" t="s">
        <v>156</v>
      </c>
    </row>
    <row r="422" s="13" customFormat="1">
      <c r="A422" s="13"/>
      <c r="B422" s="232"/>
      <c r="C422" s="233"/>
      <c r="D422" s="234" t="s">
        <v>168</v>
      </c>
      <c r="E422" s="235" t="s">
        <v>21</v>
      </c>
      <c r="F422" s="236" t="s">
        <v>742</v>
      </c>
      <c r="G422" s="233"/>
      <c r="H422" s="237">
        <v>30.934000000000001</v>
      </c>
      <c r="I422" s="238"/>
      <c r="J422" s="233"/>
      <c r="K422" s="233"/>
      <c r="L422" s="239"/>
      <c r="M422" s="240"/>
      <c r="N422" s="241"/>
      <c r="O422" s="241"/>
      <c r="P422" s="241"/>
      <c r="Q422" s="241"/>
      <c r="R422" s="241"/>
      <c r="S422" s="241"/>
      <c r="T422" s="242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43" t="s">
        <v>168</v>
      </c>
      <c r="AU422" s="243" t="s">
        <v>86</v>
      </c>
      <c r="AV422" s="13" t="s">
        <v>86</v>
      </c>
      <c r="AW422" s="13" t="s">
        <v>36</v>
      </c>
      <c r="AX422" s="13" t="s">
        <v>76</v>
      </c>
      <c r="AY422" s="243" t="s">
        <v>156</v>
      </c>
    </row>
    <row r="423" s="13" customFormat="1">
      <c r="A423" s="13"/>
      <c r="B423" s="232"/>
      <c r="C423" s="233"/>
      <c r="D423" s="234" t="s">
        <v>168</v>
      </c>
      <c r="E423" s="235" t="s">
        <v>21</v>
      </c>
      <c r="F423" s="236" t="s">
        <v>743</v>
      </c>
      <c r="G423" s="233"/>
      <c r="H423" s="237">
        <v>14.859999999999999</v>
      </c>
      <c r="I423" s="238"/>
      <c r="J423" s="233"/>
      <c r="K423" s="233"/>
      <c r="L423" s="239"/>
      <c r="M423" s="240"/>
      <c r="N423" s="241"/>
      <c r="O423" s="241"/>
      <c r="P423" s="241"/>
      <c r="Q423" s="241"/>
      <c r="R423" s="241"/>
      <c r="S423" s="241"/>
      <c r="T423" s="242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43" t="s">
        <v>168</v>
      </c>
      <c r="AU423" s="243" t="s">
        <v>86</v>
      </c>
      <c r="AV423" s="13" t="s">
        <v>86</v>
      </c>
      <c r="AW423" s="13" t="s">
        <v>36</v>
      </c>
      <c r="AX423" s="13" t="s">
        <v>76</v>
      </c>
      <c r="AY423" s="243" t="s">
        <v>156</v>
      </c>
    </row>
    <row r="424" s="13" customFormat="1">
      <c r="A424" s="13"/>
      <c r="B424" s="232"/>
      <c r="C424" s="233"/>
      <c r="D424" s="234" t="s">
        <v>168</v>
      </c>
      <c r="E424" s="235" t="s">
        <v>21</v>
      </c>
      <c r="F424" s="236" t="s">
        <v>744</v>
      </c>
      <c r="G424" s="233"/>
      <c r="H424" s="237">
        <v>24.039999999999999</v>
      </c>
      <c r="I424" s="238"/>
      <c r="J424" s="233"/>
      <c r="K424" s="233"/>
      <c r="L424" s="239"/>
      <c r="M424" s="240"/>
      <c r="N424" s="241"/>
      <c r="O424" s="241"/>
      <c r="P424" s="241"/>
      <c r="Q424" s="241"/>
      <c r="R424" s="241"/>
      <c r="S424" s="241"/>
      <c r="T424" s="242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43" t="s">
        <v>168</v>
      </c>
      <c r="AU424" s="243" t="s">
        <v>86</v>
      </c>
      <c r="AV424" s="13" t="s">
        <v>86</v>
      </c>
      <c r="AW424" s="13" t="s">
        <v>36</v>
      </c>
      <c r="AX424" s="13" t="s">
        <v>76</v>
      </c>
      <c r="AY424" s="243" t="s">
        <v>156</v>
      </c>
    </row>
    <row r="425" s="13" customFormat="1">
      <c r="A425" s="13"/>
      <c r="B425" s="232"/>
      <c r="C425" s="233"/>
      <c r="D425" s="234" t="s">
        <v>168</v>
      </c>
      <c r="E425" s="235" t="s">
        <v>21</v>
      </c>
      <c r="F425" s="236" t="s">
        <v>745</v>
      </c>
      <c r="G425" s="233"/>
      <c r="H425" s="237">
        <v>22.552</v>
      </c>
      <c r="I425" s="238"/>
      <c r="J425" s="233"/>
      <c r="K425" s="233"/>
      <c r="L425" s="239"/>
      <c r="M425" s="240"/>
      <c r="N425" s="241"/>
      <c r="O425" s="241"/>
      <c r="P425" s="241"/>
      <c r="Q425" s="241"/>
      <c r="R425" s="241"/>
      <c r="S425" s="241"/>
      <c r="T425" s="242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43" t="s">
        <v>168</v>
      </c>
      <c r="AU425" s="243" t="s">
        <v>86</v>
      </c>
      <c r="AV425" s="13" t="s">
        <v>86</v>
      </c>
      <c r="AW425" s="13" t="s">
        <v>36</v>
      </c>
      <c r="AX425" s="13" t="s">
        <v>76</v>
      </c>
      <c r="AY425" s="243" t="s">
        <v>156</v>
      </c>
    </row>
    <row r="426" s="13" customFormat="1">
      <c r="A426" s="13"/>
      <c r="B426" s="232"/>
      <c r="C426" s="233"/>
      <c r="D426" s="234" t="s">
        <v>168</v>
      </c>
      <c r="E426" s="235" t="s">
        <v>21</v>
      </c>
      <c r="F426" s="236" t="s">
        <v>746</v>
      </c>
      <c r="G426" s="233"/>
      <c r="H426" s="237">
        <v>15.130000000000001</v>
      </c>
      <c r="I426" s="238"/>
      <c r="J426" s="233"/>
      <c r="K426" s="233"/>
      <c r="L426" s="239"/>
      <c r="M426" s="240"/>
      <c r="N426" s="241"/>
      <c r="O426" s="241"/>
      <c r="P426" s="241"/>
      <c r="Q426" s="241"/>
      <c r="R426" s="241"/>
      <c r="S426" s="241"/>
      <c r="T426" s="242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43" t="s">
        <v>168</v>
      </c>
      <c r="AU426" s="243" t="s">
        <v>86</v>
      </c>
      <c r="AV426" s="13" t="s">
        <v>86</v>
      </c>
      <c r="AW426" s="13" t="s">
        <v>36</v>
      </c>
      <c r="AX426" s="13" t="s">
        <v>76</v>
      </c>
      <c r="AY426" s="243" t="s">
        <v>156</v>
      </c>
    </row>
    <row r="427" s="13" customFormat="1">
      <c r="A427" s="13"/>
      <c r="B427" s="232"/>
      <c r="C427" s="233"/>
      <c r="D427" s="234" t="s">
        <v>168</v>
      </c>
      <c r="E427" s="235" t="s">
        <v>21</v>
      </c>
      <c r="F427" s="236" t="s">
        <v>747</v>
      </c>
      <c r="G427" s="233"/>
      <c r="H427" s="237">
        <v>13.140000000000001</v>
      </c>
      <c r="I427" s="238"/>
      <c r="J427" s="233"/>
      <c r="K427" s="233"/>
      <c r="L427" s="239"/>
      <c r="M427" s="240"/>
      <c r="N427" s="241"/>
      <c r="O427" s="241"/>
      <c r="P427" s="241"/>
      <c r="Q427" s="241"/>
      <c r="R427" s="241"/>
      <c r="S427" s="241"/>
      <c r="T427" s="242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43" t="s">
        <v>168</v>
      </c>
      <c r="AU427" s="243" t="s">
        <v>86</v>
      </c>
      <c r="AV427" s="13" t="s">
        <v>86</v>
      </c>
      <c r="AW427" s="13" t="s">
        <v>36</v>
      </c>
      <c r="AX427" s="13" t="s">
        <v>76</v>
      </c>
      <c r="AY427" s="243" t="s">
        <v>156</v>
      </c>
    </row>
    <row r="428" s="13" customFormat="1">
      <c r="A428" s="13"/>
      <c r="B428" s="232"/>
      <c r="C428" s="233"/>
      <c r="D428" s="234" t="s">
        <v>168</v>
      </c>
      <c r="E428" s="235" t="s">
        <v>21</v>
      </c>
      <c r="F428" s="236" t="s">
        <v>748</v>
      </c>
      <c r="G428" s="233"/>
      <c r="H428" s="237">
        <v>14.83</v>
      </c>
      <c r="I428" s="238"/>
      <c r="J428" s="233"/>
      <c r="K428" s="233"/>
      <c r="L428" s="239"/>
      <c r="M428" s="240"/>
      <c r="N428" s="241"/>
      <c r="O428" s="241"/>
      <c r="P428" s="241"/>
      <c r="Q428" s="241"/>
      <c r="R428" s="241"/>
      <c r="S428" s="241"/>
      <c r="T428" s="242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43" t="s">
        <v>168</v>
      </c>
      <c r="AU428" s="243" t="s">
        <v>86</v>
      </c>
      <c r="AV428" s="13" t="s">
        <v>86</v>
      </c>
      <c r="AW428" s="13" t="s">
        <v>36</v>
      </c>
      <c r="AX428" s="13" t="s">
        <v>76</v>
      </c>
      <c r="AY428" s="243" t="s">
        <v>156</v>
      </c>
    </row>
    <row r="429" s="13" customFormat="1">
      <c r="A429" s="13"/>
      <c r="B429" s="232"/>
      <c r="C429" s="233"/>
      <c r="D429" s="234" t="s">
        <v>168</v>
      </c>
      <c r="E429" s="235" t="s">
        <v>21</v>
      </c>
      <c r="F429" s="236" t="s">
        <v>749</v>
      </c>
      <c r="G429" s="233"/>
      <c r="H429" s="237">
        <v>5.9199999999999999</v>
      </c>
      <c r="I429" s="238"/>
      <c r="J429" s="233"/>
      <c r="K429" s="233"/>
      <c r="L429" s="239"/>
      <c r="M429" s="240"/>
      <c r="N429" s="241"/>
      <c r="O429" s="241"/>
      <c r="P429" s="241"/>
      <c r="Q429" s="241"/>
      <c r="R429" s="241"/>
      <c r="S429" s="241"/>
      <c r="T429" s="242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43" t="s">
        <v>168</v>
      </c>
      <c r="AU429" s="243" t="s">
        <v>86</v>
      </c>
      <c r="AV429" s="13" t="s">
        <v>86</v>
      </c>
      <c r="AW429" s="13" t="s">
        <v>36</v>
      </c>
      <c r="AX429" s="13" t="s">
        <v>76</v>
      </c>
      <c r="AY429" s="243" t="s">
        <v>156</v>
      </c>
    </row>
    <row r="430" s="13" customFormat="1">
      <c r="A430" s="13"/>
      <c r="B430" s="232"/>
      <c r="C430" s="233"/>
      <c r="D430" s="234" t="s">
        <v>168</v>
      </c>
      <c r="E430" s="235" t="s">
        <v>21</v>
      </c>
      <c r="F430" s="236" t="s">
        <v>750</v>
      </c>
      <c r="G430" s="233"/>
      <c r="H430" s="237">
        <v>4.1210000000000004</v>
      </c>
      <c r="I430" s="238"/>
      <c r="J430" s="233"/>
      <c r="K430" s="233"/>
      <c r="L430" s="239"/>
      <c r="M430" s="240"/>
      <c r="N430" s="241"/>
      <c r="O430" s="241"/>
      <c r="P430" s="241"/>
      <c r="Q430" s="241"/>
      <c r="R430" s="241"/>
      <c r="S430" s="241"/>
      <c r="T430" s="242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43" t="s">
        <v>168</v>
      </c>
      <c r="AU430" s="243" t="s">
        <v>86</v>
      </c>
      <c r="AV430" s="13" t="s">
        <v>86</v>
      </c>
      <c r="AW430" s="13" t="s">
        <v>36</v>
      </c>
      <c r="AX430" s="13" t="s">
        <v>76</v>
      </c>
      <c r="AY430" s="243" t="s">
        <v>156</v>
      </c>
    </row>
    <row r="431" s="13" customFormat="1">
      <c r="A431" s="13"/>
      <c r="B431" s="232"/>
      <c r="C431" s="233"/>
      <c r="D431" s="234" t="s">
        <v>168</v>
      </c>
      <c r="E431" s="235" t="s">
        <v>21</v>
      </c>
      <c r="F431" s="236" t="s">
        <v>751</v>
      </c>
      <c r="G431" s="233"/>
      <c r="H431" s="237">
        <v>4.0700000000000003</v>
      </c>
      <c r="I431" s="238"/>
      <c r="J431" s="233"/>
      <c r="K431" s="233"/>
      <c r="L431" s="239"/>
      <c r="M431" s="240"/>
      <c r="N431" s="241"/>
      <c r="O431" s="241"/>
      <c r="P431" s="241"/>
      <c r="Q431" s="241"/>
      <c r="R431" s="241"/>
      <c r="S431" s="241"/>
      <c r="T431" s="242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43" t="s">
        <v>168</v>
      </c>
      <c r="AU431" s="243" t="s">
        <v>86</v>
      </c>
      <c r="AV431" s="13" t="s">
        <v>86</v>
      </c>
      <c r="AW431" s="13" t="s">
        <v>36</v>
      </c>
      <c r="AX431" s="13" t="s">
        <v>76</v>
      </c>
      <c r="AY431" s="243" t="s">
        <v>156</v>
      </c>
    </row>
    <row r="432" s="14" customFormat="1">
      <c r="A432" s="14"/>
      <c r="B432" s="244"/>
      <c r="C432" s="245"/>
      <c r="D432" s="234" t="s">
        <v>168</v>
      </c>
      <c r="E432" s="246" t="s">
        <v>21</v>
      </c>
      <c r="F432" s="247" t="s">
        <v>193</v>
      </c>
      <c r="G432" s="245"/>
      <c r="H432" s="248">
        <v>244.97099999999998</v>
      </c>
      <c r="I432" s="249"/>
      <c r="J432" s="245"/>
      <c r="K432" s="245"/>
      <c r="L432" s="250"/>
      <c r="M432" s="251"/>
      <c r="N432" s="252"/>
      <c r="O432" s="252"/>
      <c r="P432" s="252"/>
      <c r="Q432" s="252"/>
      <c r="R432" s="252"/>
      <c r="S432" s="252"/>
      <c r="T432" s="253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54" t="s">
        <v>168</v>
      </c>
      <c r="AU432" s="254" t="s">
        <v>86</v>
      </c>
      <c r="AV432" s="14" t="s">
        <v>164</v>
      </c>
      <c r="AW432" s="14" t="s">
        <v>36</v>
      </c>
      <c r="AX432" s="14" t="s">
        <v>84</v>
      </c>
      <c r="AY432" s="254" t="s">
        <v>156</v>
      </c>
    </row>
    <row r="433" s="2" customFormat="1" ht="16.5" customHeight="1">
      <c r="A433" s="40"/>
      <c r="B433" s="41"/>
      <c r="C433" s="265" t="s">
        <v>752</v>
      </c>
      <c r="D433" s="265" t="s">
        <v>329</v>
      </c>
      <c r="E433" s="266" t="s">
        <v>753</v>
      </c>
      <c r="F433" s="267" t="s">
        <v>754</v>
      </c>
      <c r="G433" s="268" t="s">
        <v>211</v>
      </c>
      <c r="H433" s="269">
        <v>249.87000000000001</v>
      </c>
      <c r="I433" s="270"/>
      <c r="J433" s="271">
        <f>ROUND(I433*H433,2)</f>
        <v>0</v>
      </c>
      <c r="K433" s="267" t="s">
        <v>21</v>
      </c>
      <c r="L433" s="272"/>
      <c r="M433" s="273" t="s">
        <v>21</v>
      </c>
      <c r="N433" s="274" t="s">
        <v>47</v>
      </c>
      <c r="O433" s="86"/>
      <c r="P433" s="223">
        <f>O433*H433</f>
        <v>0</v>
      </c>
      <c r="Q433" s="223">
        <v>0.00038000000000000002</v>
      </c>
      <c r="R433" s="223">
        <f>Q433*H433</f>
        <v>0.09495060000000001</v>
      </c>
      <c r="S433" s="223">
        <v>0</v>
      </c>
      <c r="T433" s="224">
        <f>S433*H433</f>
        <v>0</v>
      </c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R433" s="225" t="s">
        <v>367</v>
      </c>
      <c r="AT433" s="225" t="s">
        <v>329</v>
      </c>
      <c r="AU433" s="225" t="s">
        <v>86</v>
      </c>
      <c r="AY433" s="19" t="s">
        <v>156</v>
      </c>
      <c r="BE433" s="226">
        <f>IF(N433="základní",J433,0)</f>
        <v>0</v>
      </c>
      <c r="BF433" s="226">
        <f>IF(N433="snížená",J433,0)</f>
        <v>0</v>
      </c>
      <c r="BG433" s="226">
        <f>IF(N433="zákl. přenesená",J433,0)</f>
        <v>0</v>
      </c>
      <c r="BH433" s="226">
        <f>IF(N433="sníž. přenesená",J433,0)</f>
        <v>0</v>
      </c>
      <c r="BI433" s="226">
        <f>IF(N433="nulová",J433,0)</f>
        <v>0</v>
      </c>
      <c r="BJ433" s="19" t="s">
        <v>84</v>
      </c>
      <c r="BK433" s="226">
        <f>ROUND(I433*H433,2)</f>
        <v>0</v>
      </c>
      <c r="BL433" s="19" t="s">
        <v>267</v>
      </c>
      <c r="BM433" s="225" t="s">
        <v>755</v>
      </c>
    </row>
    <row r="434" s="13" customFormat="1">
      <c r="A434" s="13"/>
      <c r="B434" s="232"/>
      <c r="C434" s="233"/>
      <c r="D434" s="234" t="s">
        <v>168</v>
      </c>
      <c r="E434" s="233"/>
      <c r="F434" s="236" t="s">
        <v>756</v>
      </c>
      <c r="G434" s="233"/>
      <c r="H434" s="237">
        <v>249.87000000000001</v>
      </c>
      <c r="I434" s="238"/>
      <c r="J434" s="233"/>
      <c r="K434" s="233"/>
      <c r="L434" s="239"/>
      <c r="M434" s="240"/>
      <c r="N434" s="241"/>
      <c r="O434" s="241"/>
      <c r="P434" s="241"/>
      <c r="Q434" s="241"/>
      <c r="R434" s="241"/>
      <c r="S434" s="241"/>
      <c r="T434" s="242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43" t="s">
        <v>168</v>
      </c>
      <c r="AU434" s="243" t="s">
        <v>86</v>
      </c>
      <c r="AV434" s="13" t="s">
        <v>86</v>
      </c>
      <c r="AW434" s="13" t="s">
        <v>4</v>
      </c>
      <c r="AX434" s="13" t="s">
        <v>84</v>
      </c>
      <c r="AY434" s="243" t="s">
        <v>156</v>
      </c>
    </row>
    <row r="435" s="2" customFormat="1" ht="24.15" customHeight="1">
      <c r="A435" s="40"/>
      <c r="B435" s="41"/>
      <c r="C435" s="214" t="s">
        <v>757</v>
      </c>
      <c r="D435" s="214" t="s">
        <v>159</v>
      </c>
      <c r="E435" s="215" t="s">
        <v>758</v>
      </c>
      <c r="F435" s="216" t="s">
        <v>759</v>
      </c>
      <c r="G435" s="217" t="s">
        <v>187</v>
      </c>
      <c r="H435" s="218">
        <v>0.40600000000000003</v>
      </c>
      <c r="I435" s="219"/>
      <c r="J435" s="220">
        <f>ROUND(I435*H435,2)</f>
        <v>0</v>
      </c>
      <c r="K435" s="216" t="s">
        <v>163</v>
      </c>
      <c r="L435" s="46"/>
      <c r="M435" s="221" t="s">
        <v>21</v>
      </c>
      <c r="N435" s="222" t="s">
        <v>47</v>
      </c>
      <c r="O435" s="86"/>
      <c r="P435" s="223">
        <f>O435*H435</f>
        <v>0</v>
      </c>
      <c r="Q435" s="223">
        <v>0</v>
      </c>
      <c r="R435" s="223">
        <f>Q435*H435</f>
        <v>0</v>
      </c>
      <c r="S435" s="223">
        <v>0</v>
      </c>
      <c r="T435" s="224">
        <f>S435*H435</f>
        <v>0</v>
      </c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R435" s="225" t="s">
        <v>267</v>
      </c>
      <c r="AT435" s="225" t="s">
        <v>159</v>
      </c>
      <c r="AU435" s="225" t="s">
        <v>86</v>
      </c>
      <c r="AY435" s="19" t="s">
        <v>156</v>
      </c>
      <c r="BE435" s="226">
        <f>IF(N435="základní",J435,0)</f>
        <v>0</v>
      </c>
      <c r="BF435" s="226">
        <f>IF(N435="snížená",J435,0)</f>
        <v>0</v>
      </c>
      <c r="BG435" s="226">
        <f>IF(N435="zákl. přenesená",J435,0)</f>
        <v>0</v>
      </c>
      <c r="BH435" s="226">
        <f>IF(N435="sníž. přenesená",J435,0)</f>
        <v>0</v>
      </c>
      <c r="BI435" s="226">
        <f>IF(N435="nulová",J435,0)</f>
        <v>0</v>
      </c>
      <c r="BJ435" s="19" t="s">
        <v>84</v>
      </c>
      <c r="BK435" s="226">
        <f>ROUND(I435*H435,2)</f>
        <v>0</v>
      </c>
      <c r="BL435" s="19" t="s">
        <v>267</v>
      </c>
      <c r="BM435" s="225" t="s">
        <v>760</v>
      </c>
    </row>
    <row r="436" s="2" customFormat="1">
      <c r="A436" s="40"/>
      <c r="B436" s="41"/>
      <c r="C436" s="42"/>
      <c r="D436" s="227" t="s">
        <v>166</v>
      </c>
      <c r="E436" s="42"/>
      <c r="F436" s="228" t="s">
        <v>761</v>
      </c>
      <c r="G436" s="42"/>
      <c r="H436" s="42"/>
      <c r="I436" s="229"/>
      <c r="J436" s="42"/>
      <c r="K436" s="42"/>
      <c r="L436" s="46"/>
      <c r="M436" s="230"/>
      <c r="N436" s="231"/>
      <c r="O436" s="86"/>
      <c r="P436" s="86"/>
      <c r="Q436" s="86"/>
      <c r="R436" s="86"/>
      <c r="S436" s="86"/>
      <c r="T436" s="87"/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T436" s="19" t="s">
        <v>166</v>
      </c>
      <c r="AU436" s="19" t="s">
        <v>86</v>
      </c>
    </row>
    <row r="437" s="12" customFormat="1" ht="22.8" customHeight="1">
      <c r="A437" s="12"/>
      <c r="B437" s="198"/>
      <c r="C437" s="199"/>
      <c r="D437" s="200" t="s">
        <v>75</v>
      </c>
      <c r="E437" s="212" t="s">
        <v>762</v>
      </c>
      <c r="F437" s="212" t="s">
        <v>763</v>
      </c>
      <c r="G437" s="199"/>
      <c r="H437" s="199"/>
      <c r="I437" s="202"/>
      <c r="J437" s="213">
        <f>BK437</f>
        <v>0</v>
      </c>
      <c r="K437" s="199"/>
      <c r="L437" s="204"/>
      <c r="M437" s="205"/>
      <c r="N437" s="206"/>
      <c r="O437" s="206"/>
      <c r="P437" s="207">
        <f>SUM(P438:P469)</f>
        <v>0</v>
      </c>
      <c r="Q437" s="206"/>
      <c r="R437" s="207">
        <f>SUM(R438:R469)</f>
        <v>5.4543935999999995</v>
      </c>
      <c r="S437" s="206"/>
      <c r="T437" s="208">
        <f>SUM(T438:T469)</f>
        <v>0</v>
      </c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R437" s="209" t="s">
        <v>86</v>
      </c>
      <c r="AT437" s="210" t="s">
        <v>75</v>
      </c>
      <c r="AU437" s="210" t="s">
        <v>84</v>
      </c>
      <c r="AY437" s="209" t="s">
        <v>156</v>
      </c>
      <c r="BK437" s="211">
        <f>SUM(BK438:BK469)</f>
        <v>0</v>
      </c>
    </row>
    <row r="438" s="2" customFormat="1" ht="16.5" customHeight="1">
      <c r="A438" s="40"/>
      <c r="B438" s="41"/>
      <c r="C438" s="214" t="s">
        <v>764</v>
      </c>
      <c r="D438" s="214" t="s">
        <v>159</v>
      </c>
      <c r="E438" s="215" t="s">
        <v>765</v>
      </c>
      <c r="F438" s="216" t="s">
        <v>766</v>
      </c>
      <c r="G438" s="217" t="s">
        <v>197</v>
      </c>
      <c r="H438" s="218">
        <v>184.78999999999999</v>
      </c>
      <c r="I438" s="219"/>
      <c r="J438" s="220">
        <f>ROUND(I438*H438,2)</f>
        <v>0</v>
      </c>
      <c r="K438" s="216" t="s">
        <v>163</v>
      </c>
      <c r="L438" s="46"/>
      <c r="M438" s="221" t="s">
        <v>21</v>
      </c>
      <c r="N438" s="222" t="s">
        <v>47</v>
      </c>
      <c r="O438" s="86"/>
      <c r="P438" s="223">
        <f>O438*H438</f>
        <v>0</v>
      </c>
      <c r="Q438" s="223">
        <v>0</v>
      </c>
      <c r="R438" s="223">
        <f>Q438*H438</f>
        <v>0</v>
      </c>
      <c r="S438" s="223">
        <v>0</v>
      </c>
      <c r="T438" s="224">
        <f>S438*H438</f>
        <v>0</v>
      </c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R438" s="225" t="s">
        <v>267</v>
      </c>
      <c r="AT438" s="225" t="s">
        <v>159</v>
      </c>
      <c r="AU438" s="225" t="s">
        <v>86</v>
      </c>
      <c r="AY438" s="19" t="s">
        <v>156</v>
      </c>
      <c r="BE438" s="226">
        <f>IF(N438="základní",J438,0)</f>
        <v>0</v>
      </c>
      <c r="BF438" s="226">
        <f>IF(N438="snížená",J438,0)</f>
        <v>0</v>
      </c>
      <c r="BG438" s="226">
        <f>IF(N438="zákl. přenesená",J438,0)</f>
        <v>0</v>
      </c>
      <c r="BH438" s="226">
        <f>IF(N438="sníž. přenesená",J438,0)</f>
        <v>0</v>
      </c>
      <c r="BI438" s="226">
        <f>IF(N438="nulová",J438,0)</f>
        <v>0</v>
      </c>
      <c r="BJ438" s="19" t="s">
        <v>84</v>
      </c>
      <c r="BK438" s="226">
        <f>ROUND(I438*H438,2)</f>
        <v>0</v>
      </c>
      <c r="BL438" s="19" t="s">
        <v>267</v>
      </c>
      <c r="BM438" s="225" t="s">
        <v>767</v>
      </c>
    </row>
    <row r="439" s="2" customFormat="1">
      <c r="A439" s="40"/>
      <c r="B439" s="41"/>
      <c r="C439" s="42"/>
      <c r="D439" s="227" t="s">
        <v>166</v>
      </c>
      <c r="E439" s="42"/>
      <c r="F439" s="228" t="s">
        <v>768</v>
      </c>
      <c r="G439" s="42"/>
      <c r="H439" s="42"/>
      <c r="I439" s="229"/>
      <c r="J439" s="42"/>
      <c r="K439" s="42"/>
      <c r="L439" s="46"/>
      <c r="M439" s="230"/>
      <c r="N439" s="231"/>
      <c r="O439" s="86"/>
      <c r="P439" s="86"/>
      <c r="Q439" s="86"/>
      <c r="R439" s="86"/>
      <c r="S439" s="86"/>
      <c r="T439" s="87"/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T439" s="19" t="s">
        <v>166</v>
      </c>
      <c r="AU439" s="19" t="s">
        <v>86</v>
      </c>
    </row>
    <row r="440" s="13" customFormat="1">
      <c r="A440" s="13"/>
      <c r="B440" s="232"/>
      <c r="C440" s="233"/>
      <c r="D440" s="234" t="s">
        <v>168</v>
      </c>
      <c r="E440" s="235" t="s">
        <v>21</v>
      </c>
      <c r="F440" s="236" t="s">
        <v>769</v>
      </c>
      <c r="G440" s="233"/>
      <c r="H440" s="237">
        <v>174.34</v>
      </c>
      <c r="I440" s="238"/>
      <c r="J440" s="233"/>
      <c r="K440" s="233"/>
      <c r="L440" s="239"/>
      <c r="M440" s="240"/>
      <c r="N440" s="241"/>
      <c r="O440" s="241"/>
      <c r="P440" s="241"/>
      <c r="Q440" s="241"/>
      <c r="R440" s="241"/>
      <c r="S440" s="241"/>
      <c r="T440" s="242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43" t="s">
        <v>168</v>
      </c>
      <c r="AU440" s="243" t="s">
        <v>86</v>
      </c>
      <c r="AV440" s="13" t="s">
        <v>86</v>
      </c>
      <c r="AW440" s="13" t="s">
        <v>36</v>
      </c>
      <c r="AX440" s="13" t="s">
        <v>76</v>
      </c>
      <c r="AY440" s="243" t="s">
        <v>156</v>
      </c>
    </row>
    <row r="441" s="13" customFormat="1">
      <c r="A441" s="13"/>
      <c r="B441" s="232"/>
      <c r="C441" s="233"/>
      <c r="D441" s="234" t="s">
        <v>168</v>
      </c>
      <c r="E441" s="235" t="s">
        <v>21</v>
      </c>
      <c r="F441" s="236" t="s">
        <v>231</v>
      </c>
      <c r="G441" s="233"/>
      <c r="H441" s="237">
        <v>10.449999999999999</v>
      </c>
      <c r="I441" s="238"/>
      <c r="J441" s="233"/>
      <c r="K441" s="233"/>
      <c r="L441" s="239"/>
      <c r="M441" s="240"/>
      <c r="N441" s="241"/>
      <c r="O441" s="241"/>
      <c r="P441" s="241"/>
      <c r="Q441" s="241"/>
      <c r="R441" s="241"/>
      <c r="S441" s="241"/>
      <c r="T441" s="242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43" t="s">
        <v>168</v>
      </c>
      <c r="AU441" s="243" t="s">
        <v>86</v>
      </c>
      <c r="AV441" s="13" t="s">
        <v>86</v>
      </c>
      <c r="AW441" s="13" t="s">
        <v>36</v>
      </c>
      <c r="AX441" s="13" t="s">
        <v>76</v>
      </c>
      <c r="AY441" s="243" t="s">
        <v>156</v>
      </c>
    </row>
    <row r="442" s="14" customFormat="1">
      <c r="A442" s="14"/>
      <c r="B442" s="244"/>
      <c r="C442" s="245"/>
      <c r="D442" s="234" t="s">
        <v>168</v>
      </c>
      <c r="E442" s="246" t="s">
        <v>21</v>
      </c>
      <c r="F442" s="247" t="s">
        <v>193</v>
      </c>
      <c r="G442" s="245"/>
      <c r="H442" s="248">
        <v>184.78999999999999</v>
      </c>
      <c r="I442" s="249"/>
      <c r="J442" s="245"/>
      <c r="K442" s="245"/>
      <c r="L442" s="250"/>
      <c r="M442" s="251"/>
      <c r="N442" s="252"/>
      <c r="O442" s="252"/>
      <c r="P442" s="252"/>
      <c r="Q442" s="252"/>
      <c r="R442" s="252"/>
      <c r="S442" s="252"/>
      <c r="T442" s="253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54" t="s">
        <v>168</v>
      </c>
      <c r="AU442" s="254" t="s">
        <v>86</v>
      </c>
      <c r="AV442" s="14" t="s">
        <v>164</v>
      </c>
      <c r="AW442" s="14" t="s">
        <v>36</v>
      </c>
      <c r="AX442" s="14" t="s">
        <v>84</v>
      </c>
      <c r="AY442" s="254" t="s">
        <v>156</v>
      </c>
    </row>
    <row r="443" s="2" customFormat="1" ht="16.5" customHeight="1">
      <c r="A443" s="40"/>
      <c r="B443" s="41"/>
      <c r="C443" s="214" t="s">
        <v>770</v>
      </c>
      <c r="D443" s="214" t="s">
        <v>159</v>
      </c>
      <c r="E443" s="215" t="s">
        <v>771</v>
      </c>
      <c r="F443" s="216" t="s">
        <v>772</v>
      </c>
      <c r="G443" s="217" t="s">
        <v>197</v>
      </c>
      <c r="H443" s="218">
        <v>184.78999999999999</v>
      </c>
      <c r="I443" s="219"/>
      <c r="J443" s="220">
        <f>ROUND(I443*H443,2)</f>
        <v>0</v>
      </c>
      <c r="K443" s="216" t="s">
        <v>163</v>
      </c>
      <c r="L443" s="46"/>
      <c r="M443" s="221" t="s">
        <v>21</v>
      </c>
      <c r="N443" s="222" t="s">
        <v>47</v>
      </c>
      <c r="O443" s="86"/>
      <c r="P443" s="223">
        <f>O443*H443</f>
        <v>0</v>
      </c>
      <c r="Q443" s="223">
        <v>4.0000000000000003E-05</v>
      </c>
      <c r="R443" s="223">
        <f>Q443*H443</f>
        <v>0.0073915999999999999</v>
      </c>
      <c r="S443" s="223">
        <v>0</v>
      </c>
      <c r="T443" s="224">
        <f>S443*H443</f>
        <v>0</v>
      </c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R443" s="225" t="s">
        <v>267</v>
      </c>
      <c r="AT443" s="225" t="s">
        <v>159</v>
      </c>
      <c r="AU443" s="225" t="s">
        <v>86</v>
      </c>
      <c r="AY443" s="19" t="s">
        <v>156</v>
      </c>
      <c r="BE443" s="226">
        <f>IF(N443="základní",J443,0)</f>
        <v>0</v>
      </c>
      <c r="BF443" s="226">
        <f>IF(N443="snížená",J443,0)</f>
        <v>0</v>
      </c>
      <c r="BG443" s="226">
        <f>IF(N443="zákl. přenesená",J443,0)</f>
        <v>0</v>
      </c>
      <c r="BH443" s="226">
        <f>IF(N443="sníž. přenesená",J443,0)</f>
        <v>0</v>
      </c>
      <c r="BI443" s="226">
        <f>IF(N443="nulová",J443,0)</f>
        <v>0</v>
      </c>
      <c r="BJ443" s="19" t="s">
        <v>84</v>
      </c>
      <c r="BK443" s="226">
        <f>ROUND(I443*H443,2)</f>
        <v>0</v>
      </c>
      <c r="BL443" s="19" t="s">
        <v>267</v>
      </c>
      <c r="BM443" s="225" t="s">
        <v>773</v>
      </c>
    </row>
    <row r="444" s="2" customFormat="1">
      <c r="A444" s="40"/>
      <c r="B444" s="41"/>
      <c r="C444" s="42"/>
      <c r="D444" s="227" t="s">
        <v>166</v>
      </c>
      <c r="E444" s="42"/>
      <c r="F444" s="228" t="s">
        <v>774</v>
      </c>
      <c r="G444" s="42"/>
      <c r="H444" s="42"/>
      <c r="I444" s="229"/>
      <c r="J444" s="42"/>
      <c r="K444" s="42"/>
      <c r="L444" s="46"/>
      <c r="M444" s="230"/>
      <c r="N444" s="231"/>
      <c r="O444" s="86"/>
      <c r="P444" s="86"/>
      <c r="Q444" s="86"/>
      <c r="R444" s="86"/>
      <c r="S444" s="86"/>
      <c r="T444" s="87"/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T444" s="19" t="s">
        <v>166</v>
      </c>
      <c r="AU444" s="19" t="s">
        <v>86</v>
      </c>
    </row>
    <row r="445" s="13" customFormat="1">
      <c r="A445" s="13"/>
      <c r="B445" s="232"/>
      <c r="C445" s="233"/>
      <c r="D445" s="234" t="s">
        <v>168</v>
      </c>
      <c r="E445" s="235" t="s">
        <v>21</v>
      </c>
      <c r="F445" s="236" t="s">
        <v>769</v>
      </c>
      <c r="G445" s="233"/>
      <c r="H445" s="237">
        <v>174.34</v>
      </c>
      <c r="I445" s="238"/>
      <c r="J445" s="233"/>
      <c r="K445" s="233"/>
      <c r="L445" s="239"/>
      <c r="M445" s="240"/>
      <c r="N445" s="241"/>
      <c r="O445" s="241"/>
      <c r="P445" s="241"/>
      <c r="Q445" s="241"/>
      <c r="R445" s="241"/>
      <c r="S445" s="241"/>
      <c r="T445" s="242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43" t="s">
        <v>168</v>
      </c>
      <c r="AU445" s="243" t="s">
        <v>86</v>
      </c>
      <c r="AV445" s="13" t="s">
        <v>86</v>
      </c>
      <c r="AW445" s="13" t="s">
        <v>36</v>
      </c>
      <c r="AX445" s="13" t="s">
        <v>76</v>
      </c>
      <c r="AY445" s="243" t="s">
        <v>156</v>
      </c>
    </row>
    <row r="446" s="13" customFormat="1">
      <c r="A446" s="13"/>
      <c r="B446" s="232"/>
      <c r="C446" s="233"/>
      <c r="D446" s="234" t="s">
        <v>168</v>
      </c>
      <c r="E446" s="235" t="s">
        <v>21</v>
      </c>
      <c r="F446" s="236" t="s">
        <v>231</v>
      </c>
      <c r="G446" s="233"/>
      <c r="H446" s="237">
        <v>10.449999999999999</v>
      </c>
      <c r="I446" s="238"/>
      <c r="J446" s="233"/>
      <c r="K446" s="233"/>
      <c r="L446" s="239"/>
      <c r="M446" s="240"/>
      <c r="N446" s="241"/>
      <c r="O446" s="241"/>
      <c r="P446" s="241"/>
      <c r="Q446" s="241"/>
      <c r="R446" s="241"/>
      <c r="S446" s="241"/>
      <c r="T446" s="242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43" t="s">
        <v>168</v>
      </c>
      <c r="AU446" s="243" t="s">
        <v>86</v>
      </c>
      <c r="AV446" s="13" t="s">
        <v>86</v>
      </c>
      <c r="AW446" s="13" t="s">
        <v>36</v>
      </c>
      <c r="AX446" s="13" t="s">
        <v>76</v>
      </c>
      <c r="AY446" s="243" t="s">
        <v>156</v>
      </c>
    </row>
    <row r="447" s="14" customFormat="1">
      <c r="A447" s="14"/>
      <c r="B447" s="244"/>
      <c r="C447" s="245"/>
      <c r="D447" s="234" t="s">
        <v>168</v>
      </c>
      <c r="E447" s="246" t="s">
        <v>21</v>
      </c>
      <c r="F447" s="247" t="s">
        <v>193</v>
      </c>
      <c r="G447" s="245"/>
      <c r="H447" s="248">
        <v>184.78999999999999</v>
      </c>
      <c r="I447" s="249"/>
      <c r="J447" s="245"/>
      <c r="K447" s="245"/>
      <c r="L447" s="250"/>
      <c r="M447" s="251"/>
      <c r="N447" s="252"/>
      <c r="O447" s="252"/>
      <c r="P447" s="252"/>
      <c r="Q447" s="252"/>
      <c r="R447" s="252"/>
      <c r="S447" s="252"/>
      <c r="T447" s="253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54" t="s">
        <v>168</v>
      </c>
      <c r="AU447" s="254" t="s">
        <v>86</v>
      </c>
      <c r="AV447" s="14" t="s">
        <v>164</v>
      </c>
      <c r="AW447" s="14" t="s">
        <v>36</v>
      </c>
      <c r="AX447" s="14" t="s">
        <v>84</v>
      </c>
      <c r="AY447" s="254" t="s">
        <v>156</v>
      </c>
    </row>
    <row r="448" s="2" customFormat="1" ht="21.75" customHeight="1">
      <c r="A448" s="40"/>
      <c r="B448" s="41"/>
      <c r="C448" s="214" t="s">
        <v>775</v>
      </c>
      <c r="D448" s="214" t="s">
        <v>159</v>
      </c>
      <c r="E448" s="215" t="s">
        <v>776</v>
      </c>
      <c r="F448" s="216" t="s">
        <v>777</v>
      </c>
      <c r="G448" s="217" t="s">
        <v>197</v>
      </c>
      <c r="H448" s="218">
        <v>174.34</v>
      </c>
      <c r="I448" s="219"/>
      <c r="J448" s="220">
        <f>ROUND(I448*H448,2)</f>
        <v>0</v>
      </c>
      <c r="K448" s="216" t="s">
        <v>163</v>
      </c>
      <c r="L448" s="46"/>
      <c r="M448" s="221" t="s">
        <v>21</v>
      </c>
      <c r="N448" s="222" t="s">
        <v>47</v>
      </c>
      <c r="O448" s="86"/>
      <c r="P448" s="223">
        <f>O448*H448</f>
        <v>0</v>
      </c>
      <c r="Q448" s="223">
        <v>0.0089999999999999993</v>
      </c>
      <c r="R448" s="223">
        <f>Q448*H448</f>
        <v>1.5690599999999999</v>
      </c>
      <c r="S448" s="223">
        <v>0</v>
      </c>
      <c r="T448" s="224">
        <f>S448*H448</f>
        <v>0</v>
      </c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R448" s="225" t="s">
        <v>267</v>
      </c>
      <c r="AT448" s="225" t="s">
        <v>159</v>
      </c>
      <c r="AU448" s="225" t="s">
        <v>86</v>
      </c>
      <c r="AY448" s="19" t="s">
        <v>156</v>
      </c>
      <c r="BE448" s="226">
        <f>IF(N448="základní",J448,0)</f>
        <v>0</v>
      </c>
      <c r="BF448" s="226">
        <f>IF(N448="snížená",J448,0)</f>
        <v>0</v>
      </c>
      <c r="BG448" s="226">
        <f>IF(N448="zákl. přenesená",J448,0)</f>
        <v>0</v>
      </c>
      <c r="BH448" s="226">
        <f>IF(N448="sníž. přenesená",J448,0)</f>
        <v>0</v>
      </c>
      <c r="BI448" s="226">
        <f>IF(N448="nulová",J448,0)</f>
        <v>0</v>
      </c>
      <c r="BJ448" s="19" t="s">
        <v>84</v>
      </c>
      <c r="BK448" s="226">
        <f>ROUND(I448*H448,2)</f>
        <v>0</v>
      </c>
      <c r="BL448" s="19" t="s">
        <v>267</v>
      </c>
      <c r="BM448" s="225" t="s">
        <v>778</v>
      </c>
    </row>
    <row r="449" s="2" customFormat="1">
      <c r="A449" s="40"/>
      <c r="B449" s="41"/>
      <c r="C449" s="42"/>
      <c r="D449" s="227" t="s">
        <v>166</v>
      </c>
      <c r="E449" s="42"/>
      <c r="F449" s="228" t="s">
        <v>779</v>
      </c>
      <c r="G449" s="42"/>
      <c r="H449" s="42"/>
      <c r="I449" s="229"/>
      <c r="J449" s="42"/>
      <c r="K449" s="42"/>
      <c r="L449" s="46"/>
      <c r="M449" s="230"/>
      <c r="N449" s="231"/>
      <c r="O449" s="86"/>
      <c r="P449" s="86"/>
      <c r="Q449" s="86"/>
      <c r="R449" s="86"/>
      <c r="S449" s="86"/>
      <c r="T449" s="87"/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T449" s="19" t="s">
        <v>166</v>
      </c>
      <c r="AU449" s="19" t="s">
        <v>86</v>
      </c>
    </row>
    <row r="450" s="13" customFormat="1">
      <c r="A450" s="13"/>
      <c r="B450" s="232"/>
      <c r="C450" s="233"/>
      <c r="D450" s="234" t="s">
        <v>168</v>
      </c>
      <c r="E450" s="235" t="s">
        <v>21</v>
      </c>
      <c r="F450" s="236" t="s">
        <v>769</v>
      </c>
      <c r="G450" s="233"/>
      <c r="H450" s="237">
        <v>174.34</v>
      </c>
      <c r="I450" s="238"/>
      <c r="J450" s="233"/>
      <c r="K450" s="233"/>
      <c r="L450" s="239"/>
      <c r="M450" s="240"/>
      <c r="N450" s="241"/>
      <c r="O450" s="241"/>
      <c r="P450" s="241"/>
      <c r="Q450" s="241"/>
      <c r="R450" s="241"/>
      <c r="S450" s="241"/>
      <c r="T450" s="242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43" t="s">
        <v>168</v>
      </c>
      <c r="AU450" s="243" t="s">
        <v>86</v>
      </c>
      <c r="AV450" s="13" t="s">
        <v>86</v>
      </c>
      <c r="AW450" s="13" t="s">
        <v>36</v>
      </c>
      <c r="AX450" s="13" t="s">
        <v>84</v>
      </c>
      <c r="AY450" s="243" t="s">
        <v>156</v>
      </c>
    </row>
    <row r="451" s="2" customFormat="1" ht="24.15" customHeight="1">
      <c r="A451" s="40"/>
      <c r="B451" s="41"/>
      <c r="C451" s="214" t="s">
        <v>780</v>
      </c>
      <c r="D451" s="214" t="s">
        <v>159</v>
      </c>
      <c r="E451" s="215" t="s">
        <v>781</v>
      </c>
      <c r="F451" s="216" t="s">
        <v>782</v>
      </c>
      <c r="G451" s="217" t="s">
        <v>197</v>
      </c>
      <c r="H451" s="218">
        <v>1394.72</v>
      </c>
      <c r="I451" s="219"/>
      <c r="J451" s="220">
        <f>ROUND(I451*H451,2)</f>
        <v>0</v>
      </c>
      <c r="K451" s="216" t="s">
        <v>163</v>
      </c>
      <c r="L451" s="46"/>
      <c r="M451" s="221" t="s">
        <v>21</v>
      </c>
      <c r="N451" s="222" t="s">
        <v>47</v>
      </c>
      <c r="O451" s="86"/>
      <c r="P451" s="223">
        <f>O451*H451</f>
        <v>0</v>
      </c>
      <c r="Q451" s="223">
        <v>0.0018</v>
      </c>
      <c r="R451" s="223">
        <f>Q451*H451</f>
        <v>2.5104959999999998</v>
      </c>
      <c r="S451" s="223">
        <v>0</v>
      </c>
      <c r="T451" s="224">
        <f>S451*H451</f>
        <v>0</v>
      </c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R451" s="225" t="s">
        <v>267</v>
      </c>
      <c r="AT451" s="225" t="s">
        <v>159</v>
      </c>
      <c r="AU451" s="225" t="s">
        <v>86</v>
      </c>
      <c r="AY451" s="19" t="s">
        <v>156</v>
      </c>
      <c r="BE451" s="226">
        <f>IF(N451="základní",J451,0)</f>
        <v>0</v>
      </c>
      <c r="BF451" s="226">
        <f>IF(N451="snížená",J451,0)</f>
        <v>0</v>
      </c>
      <c r="BG451" s="226">
        <f>IF(N451="zákl. přenesená",J451,0)</f>
        <v>0</v>
      </c>
      <c r="BH451" s="226">
        <f>IF(N451="sníž. přenesená",J451,0)</f>
        <v>0</v>
      </c>
      <c r="BI451" s="226">
        <f>IF(N451="nulová",J451,0)</f>
        <v>0</v>
      </c>
      <c r="BJ451" s="19" t="s">
        <v>84</v>
      </c>
      <c r="BK451" s="226">
        <f>ROUND(I451*H451,2)</f>
        <v>0</v>
      </c>
      <c r="BL451" s="19" t="s">
        <v>267</v>
      </c>
      <c r="BM451" s="225" t="s">
        <v>783</v>
      </c>
    </row>
    <row r="452" s="2" customFormat="1">
      <c r="A452" s="40"/>
      <c r="B452" s="41"/>
      <c r="C452" s="42"/>
      <c r="D452" s="227" t="s">
        <v>166</v>
      </c>
      <c r="E452" s="42"/>
      <c r="F452" s="228" t="s">
        <v>784</v>
      </c>
      <c r="G452" s="42"/>
      <c r="H452" s="42"/>
      <c r="I452" s="229"/>
      <c r="J452" s="42"/>
      <c r="K452" s="42"/>
      <c r="L452" s="46"/>
      <c r="M452" s="230"/>
      <c r="N452" s="231"/>
      <c r="O452" s="86"/>
      <c r="P452" s="86"/>
      <c r="Q452" s="86"/>
      <c r="R452" s="86"/>
      <c r="S452" s="86"/>
      <c r="T452" s="87"/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T452" s="19" t="s">
        <v>166</v>
      </c>
      <c r="AU452" s="19" t="s">
        <v>86</v>
      </c>
    </row>
    <row r="453" s="13" customFormat="1">
      <c r="A453" s="13"/>
      <c r="B453" s="232"/>
      <c r="C453" s="233"/>
      <c r="D453" s="234" t="s">
        <v>168</v>
      </c>
      <c r="E453" s="235" t="s">
        <v>21</v>
      </c>
      <c r="F453" s="236" t="s">
        <v>785</v>
      </c>
      <c r="G453" s="233"/>
      <c r="H453" s="237">
        <v>1394.72</v>
      </c>
      <c r="I453" s="238"/>
      <c r="J453" s="233"/>
      <c r="K453" s="233"/>
      <c r="L453" s="239"/>
      <c r="M453" s="240"/>
      <c r="N453" s="241"/>
      <c r="O453" s="241"/>
      <c r="P453" s="241"/>
      <c r="Q453" s="241"/>
      <c r="R453" s="241"/>
      <c r="S453" s="241"/>
      <c r="T453" s="242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43" t="s">
        <v>168</v>
      </c>
      <c r="AU453" s="243" t="s">
        <v>86</v>
      </c>
      <c r="AV453" s="13" t="s">
        <v>86</v>
      </c>
      <c r="AW453" s="13" t="s">
        <v>36</v>
      </c>
      <c r="AX453" s="13" t="s">
        <v>84</v>
      </c>
      <c r="AY453" s="243" t="s">
        <v>156</v>
      </c>
    </row>
    <row r="454" s="2" customFormat="1" ht="16.5" customHeight="1">
      <c r="A454" s="40"/>
      <c r="B454" s="41"/>
      <c r="C454" s="214" t="s">
        <v>786</v>
      </c>
      <c r="D454" s="214" t="s">
        <v>159</v>
      </c>
      <c r="E454" s="215" t="s">
        <v>787</v>
      </c>
      <c r="F454" s="216" t="s">
        <v>788</v>
      </c>
      <c r="G454" s="217" t="s">
        <v>197</v>
      </c>
      <c r="H454" s="218">
        <v>184.78999999999999</v>
      </c>
      <c r="I454" s="219"/>
      <c r="J454" s="220">
        <f>ROUND(I454*H454,2)</f>
        <v>0</v>
      </c>
      <c r="K454" s="216" t="s">
        <v>163</v>
      </c>
      <c r="L454" s="46"/>
      <c r="M454" s="221" t="s">
        <v>21</v>
      </c>
      <c r="N454" s="222" t="s">
        <v>47</v>
      </c>
      <c r="O454" s="86"/>
      <c r="P454" s="223">
        <f>O454*H454</f>
        <v>0</v>
      </c>
      <c r="Q454" s="223">
        <v>0.00020000000000000001</v>
      </c>
      <c r="R454" s="223">
        <f>Q454*H454</f>
        <v>0.036957999999999998</v>
      </c>
      <c r="S454" s="223">
        <v>0</v>
      </c>
      <c r="T454" s="224">
        <f>S454*H454</f>
        <v>0</v>
      </c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R454" s="225" t="s">
        <v>267</v>
      </c>
      <c r="AT454" s="225" t="s">
        <v>159</v>
      </c>
      <c r="AU454" s="225" t="s">
        <v>86</v>
      </c>
      <c r="AY454" s="19" t="s">
        <v>156</v>
      </c>
      <c r="BE454" s="226">
        <f>IF(N454="základní",J454,0)</f>
        <v>0</v>
      </c>
      <c r="BF454" s="226">
        <f>IF(N454="snížená",J454,0)</f>
        <v>0</v>
      </c>
      <c r="BG454" s="226">
        <f>IF(N454="zákl. přenesená",J454,0)</f>
        <v>0</v>
      </c>
      <c r="BH454" s="226">
        <f>IF(N454="sníž. přenesená",J454,0)</f>
        <v>0</v>
      </c>
      <c r="BI454" s="226">
        <f>IF(N454="nulová",J454,0)</f>
        <v>0</v>
      </c>
      <c r="BJ454" s="19" t="s">
        <v>84</v>
      </c>
      <c r="BK454" s="226">
        <f>ROUND(I454*H454,2)</f>
        <v>0</v>
      </c>
      <c r="BL454" s="19" t="s">
        <v>267</v>
      </c>
      <c r="BM454" s="225" t="s">
        <v>789</v>
      </c>
    </row>
    <row r="455" s="2" customFormat="1">
      <c r="A455" s="40"/>
      <c r="B455" s="41"/>
      <c r="C455" s="42"/>
      <c r="D455" s="227" t="s">
        <v>166</v>
      </c>
      <c r="E455" s="42"/>
      <c r="F455" s="228" t="s">
        <v>790</v>
      </c>
      <c r="G455" s="42"/>
      <c r="H455" s="42"/>
      <c r="I455" s="229"/>
      <c r="J455" s="42"/>
      <c r="K455" s="42"/>
      <c r="L455" s="46"/>
      <c r="M455" s="230"/>
      <c r="N455" s="231"/>
      <c r="O455" s="86"/>
      <c r="P455" s="86"/>
      <c r="Q455" s="86"/>
      <c r="R455" s="86"/>
      <c r="S455" s="86"/>
      <c r="T455" s="87"/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T455" s="19" t="s">
        <v>166</v>
      </c>
      <c r="AU455" s="19" t="s">
        <v>86</v>
      </c>
    </row>
    <row r="456" s="13" customFormat="1">
      <c r="A456" s="13"/>
      <c r="B456" s="232"/>
      <c r="C456" s="233"/>
      <c r="D456" s="234" t="s">
        <v>168</v>
      </c>
      <c r="E456" s="235" t="s">
        <v>21</v>
      </c>
      <c r="F456" s="236" t="s">
        <v>769</v>
      </c>
      <c r="G456" s="233"/>
      <c r="H456" s="237">
        <v>174.34</v>
      </c>
      <c r="I456" s="238"/>
      <c r="J456" s="233"/>
      <c r="K456" s="233"/>
      <c r="L456" s="239"/>
      <c r="M456" s="240"/>
      <c r="N456" s="241"/>
      <c r="O456" s="241"/>
      <c r="P456" s="241"/>
      <c r="Q456" s="241"/>
      <c r="R456" s="241"/>
      <c r="S456" s="241"/>
      <c r="T456" s="242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43" t="s">
        <v>168</v>
      </c>
      <c r="AU456" s="243" t="s">
        <v>86</v>
      </c>
      <c r="AV456" s="13" t="s">
        <v>86</v>
      </c>
      <c r="AW456" s="13" t="s">
        <v>36</v>
      </c>
      <c r="AX456" s="13" t="s">
        <v>76</v>
      </c>
      <c r="AY456" s="243" t="s">
        <v>156</v>
      </c>
    </row>
    <row r="457" s="13" customFormat="1">
      <c r="A457" s="13"/>
      <c r="B457" s="232"/>
      <c r="C457" s="233"/>
      <c r="D457" s="234" t="s">
        <v>168</v>
      </c>
      <c r="E457" s="235" t="s">
        <v>21</v>
      </c>
      <c r="F457" s="236" t="s">
        <v>231</v>
      </c>
      <c r="G457" s="233"/>
      <c r="H457" s="237">
        <v>10.449999999999999</v>
      </c>
      <c r="I457" s="238"/>
      <c r="J457" s="233"/>
      <c r="K457" s="233"/>
      <c r="L457" s="239"/>
      <c r="M457" s="240"/>
      <c r="N457" s="241"/>
      <c r="O457" s="241"/>
      <c r="P457" s="241"/>
      <c r="Q457" s="241"/>
      <c r="R457" s="241"/>
      <c r="S457" s="241"/>
      <c r="T457" s="242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43" t="s">
        <v>168</v>
      </c>
      <c r="AU457" s="243" t="s">
        <v>86</v>
      </c>
      <c r="AV457" s="13" t="s">
        <v>86</v>
      </c>
      <c r="AW457" s="13" t="s">
        <v>36</v>
      </c>
      <c r="AX457" s="13" t="s">
        <v>76</v>
      </c>
      <c r="AY457" s="243" t="s">
        <v>156</v>
      </c>
    </row>
    <row r="458" s="14" customFormat="1">
      <c r="A458" s="14"/>
      <c r="B458" s="244"/>
      <c r="C458" s="245"/>
      <c r="D458" s="234" t="s">
        <v>168</v>
      </c>
      <c r="E458" s="246" t="s">
        <v>21</v>
      </c>
      <c r="F458" s="247" t="s">
        <v>193</v>
      </c>
      <c r="G458" s="245"/>
      <c r="H458" s="248">
        <v>184.78999999999999</v>
      </c>
      <c r="I458" s="249"/>
      <c r="J458" s="245"/>
      <c r="K458" s="245"/>
      <c r="L458" s="250"/>
      <c r="M458" s="251"/>
      <c r="N458" s="252"/>
      <c r="O458" s="252"/>
      <c r="P458" s="252"/>
      <c r="Q458" s="252"/>
      <c r="R458" s="252"/>
      <c r="S458" s="252"/>
      <c r="T458" s="253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54" t="s">
        <v>168</v>
      </c>
      <c r="AU458" s="254" t="s">
        <v>86</v>
      </c>
      <c r="AV458" s="14" t="s">
        <v>164</v>
      </c>
      <c r="AW458" s="14" t="s">
        <v>36</v>
      </c>
      <c r="AX458" s="14" t="s">
        <v>84</v>
      </c>
      <c r="AY458" s="254" t="s">
        <v>156</v>
      </c>
    </row>
    <row r="459" s="2" customFormat="1" ht="16.5" customHeight="1">
      <c r="A459" s="40"/>
      <c r="B459" s="41"/>
      <c r="C459" s="214" t="s">
        <v>791</v>
      </c>
      <c r="D459" s="214" t="s">
        <v>159</v>
      </c>
      <c r="E459" s="215" t="s">
        <v>792</v>
      </c>
      <c r="F459" s="216" t="s">
        <v>793</v>
      </c>
      <c r="G459" s="217" t="s">
        <v>197</v>
      </c>
      <c r="H459" s="218">
        <v>184.78999999999999</v>
      </c>
      <c r="I459" s="219"/>
      <c r="J459" s="220">
        <f>ROUND(I459*H459,2)</f>
        <v>0</v>
      </c>
      <c r="K459" s="216" t="s">
        <v>21</v>
      </c>
      <c r="L459" s="46"/>
      <c r="M459" s="221" t="s">
        <v>21</v>
      </c>
      <c r="N459" s="222" t="s">
        <v>47</v>
      </c>
      <c r="O459" s="86"/>
      <c r="P459" s="223">
        <f>O459*H459</f>
        <v>0</v>
      </c>
      <c r="Q459" s="223">
        <v>0.0040000000000000001</v>
      </c>
      <c r="R459" s="223">
        <f>Q459*H459</f>
        <v>0.73915999999999993</v>
      </c>
      <c r="S459" s="223">
        <v>0</v>
      </c>
      <c r="T459" s="224">
        <f>S459*H459</f>
        <v>0</v>
      </c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R459" s="225" t="s">
        <v>267</v>
      </c>
      <c r="AT459" s="225" t="s">
        <v>159</v>
      </c>
      <c r="AU459" s="225" t="s">
        <v>86</v>
      </c>
      <c r="AY459" s="19" t="s">
        <v>156</v>
      </c>
      <c r="BE459" s="226">
        <f>IF(N459="základní",J459,0)</f>
        <v>0</v>
      </c>
      <c r="BF459" s="226">
        <f>IF(N459="snížená",J459,0)</f>
        <v>0</v>
      </c>
      <c r="BG459" s="226">
        <f>IF(N459="zákl. přenesená",J459,0)</f>
        <v>0</v>
      </c>
      <c r="BH459" s="226">
        <f>IF(N459="sníž. přenesená",J459,0)</f>
        <v>0</v>
      </c>
      <c r="BI459" s="226">
        <f>IF(N459="nulová",J459,0)</f>
        <v>0</v>
      </c>
      <c r="BJ459" s="19" t="s">
        <v>84</v>
      </c>
      <c r="BK459" s="226">
        <f>ROUND(I459*H459,2)</f>
        <v>0</v>
      </c>
      <c r="BL459" s="19" t="s">
        <v>267</v>
      </c>
      <c r="BM459" s="225" t="s">
        <v>794</v>
      </c>
    </row>
    <row r="460" s="13" customFormat="1">
      <c r="A460" s="13"/>
      <c r="B460" s="232"/>
      <c r="C460" s="233"/>
      <c r="D460" s="234" t="s">
        <v>168</v>
      </c>
      <c r="E460" s="235" t="s">
        <v>21</v>
      </c>
      <c r="F460" s="236" t="s">
        <v>769</v>
      </c>
      <c r="G460" s="233"/>
      <c r="H460" s="237">
        <v>174.34</v>
      </c>
      <c r="I460" s="238"/>
      <c r="J460" s="233"/>
      <c r="K460" s="233"/>
      <c r="L460" s="239"/>
      <c r="M460" s="240"/>
      <c r="N460" s="241"/>
      <c r="O460" s="241"/>
      <c r="P460" s="241"/>
      <c r="Q460" s="241"/>
      <c r="R460" s="241"/>
      <c r="S460" s="241"/>
      <c r="T460" s="242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43" t="s">
        <v>168</v>
      </c>
      <c r="AU460" s="243" t="s">
        <v>86</v>
      </c>
      <c r="AV460" s="13" t="s">
        <v>86</v>
      </c>
      <c r="AW460" s="13" t="s">
        <v>36</v>
      </c>
      <c r="AX460" s="13" t="s">
        <v>76</v>
      </c>
      <c r="AY460" s="243" t="s">
        <v>156</v>
      </c>
    </row>
    <row r="461" s="13" customFormat="1">
      <c r="A461" s="13"/>
      <c r="B461" s="232"/>
      <c r="C461" s="233"/>
      <c r="D461" s="234" t="s">
        <v>168</v>
      </c>
      <c r="E461" s="235" t="s">
        <v>21</v>
      </c>
      <c r="F461" s="236" t="s">
        <v>231</v>
      </c>
      <c r="G461" s="233"/>
      <c r="H461" s="237">
        <v>10.449999999999999</v>
      </c>
      <c r="I461" s="238"/>
      <c r="J461" s="233"/>
      <c r="K461" s="233"/>
      <c r="L461" s="239"/>
      <c r="M461" s="240"/>
      <c r="N461" s="241"/>
      <c r="O461" s="241"/>
      <c r="P461" s="241"/>
      <c r="Q461" s="241"/>
      <c r="R461" s="241"/>
      <c r="S461" s="241"/>
      <c r="T461" s="242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43" t="s">
        <v>168</v>
      </c>
      <c r="AU461" s="243" t="s">
        <v>86</v>
      </c>
      <c r="AV461" s="13" t="s">
        <v>86</v>
      </c>
      <c r="AW461" s="13" t="s">
        <v>36</v>
      </c>
      <c r="AX461" s="13" t="s">
        <v>76</v>
      </c>
      <c r="AY461" s="243" t="s">
        <v>156</v>
      </c>
    </row>
    <row r="462" s="14" customFormat="1">
      <c r="A462" s="14"/>
      <c r="B462" s="244"/>
      <c r="C462" s="245"/>
      <c r="D462" s="234" t="s">
        <v>168</v>
      </c>
      <c r="E462" s="246" t="s">
        <v>21</v>
      </c>
      <c r="F462" s="247" t="s">
        <v>193</v>
      </c>
      <c r="G462" s="245"/>
      <c r="H462" s="248">
        <v>184.78999999999999</v>
      </c>
      <c r="I462" s="249"/>
      <c r="J462" s="245"/>
      <c r="K462" s="245"/>
      <c r="L462" s="250"/>
      <c r="M462" s="251"/>
      <c r="N462" s="252"/>
      <c r="O462" s="252"/>
      <c r="P462" s="252"/>
      <c r="Q462" s="252"/>
      <c r="R462" s="252"/>
      <c r="S462" s="252"/>
      <c r="T462" s="253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54" t="s">
        <v>168</v>
      </c>
      <c r="AU462" s="254" t="s">
        <v>86</v>
      </c>
      <c r="AV462" s="14" t="s">
        <v>164</v>
      </c>
      <c r="AW462" s="14" t="s">
        <v>36</v>
      </c>
      <c r="AX462" s="14" t="s">
        <v>84</v>
      </c>
      <c r="AY462" s="254" t="s">
        <v>156</v>
      </c>
    </row>
    <row r="463" s="2" customFormat="1" ht="129.3" customHeight="1">
      <c r="A463" s="40"/>
      <c r="B463" s="41"/>
      <c r="C463" s="214" t="s">
        <v>795</v>
      </c>
      <c r="D463" s="214" t="s">
        <v>159</v>
      </c>
      <c r="E463" s="215" t="s">
        <v>796</v>
      </c>
      <c r="F463" s="216" t="s">
        <v>797</v>
      </c>
      <c r="G463" s="217" t="s">
        <v>197</v>
      </c>
      <c r="H463" s="218">
        <v>184.78999999999999</v>
      </c>
      <c r="I463" s="219"/>
      <c r="J463" s="220">
        <f>ROUND(I463*H463,2)</f>
        <v>0</v>
      </c>
      <c r="K463" s="216" t="s">
        <v>163</v>
      </c>
      <c r="L463" s="46"/>
      <c r="M463" s="221" t="s">
        <v>21</v>
      </c>
      <c r="N463" s="222" t="s">
        <v>47</v>
      </c>
      <c r="O463" s="86"/>
      <c r="P463" s="223">
        <f>O463*H463</f>
        <v>0</v>
      </c>
      <c r="Q463" s="223">
        <v>0.0032000000000000002</v>
      </c>
      <c r="R463" s="223">
        <f>Q463*H463</f>
        <v>0.59132799999999996</v>
      </c>
      <c r="S463" s="223">
        <v>0</v>
      </c>
      <c r="T463" s="224">
        <f>S463*H463</f>
        <v>0</v>
      </c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R463" s="225" t="s">
        <v>267</v>
      </c>
      <c r="AT463" s="225" t="s">
        <v>159</v>
      </c>
      <c r="AU463" s="225" t="s">
        <v>86</v>
      </c>
      <c r="AY463" s="19" t="s">
        <v>156</v>
      </c>
      <c r="BE463" s="226">
        <f>IF(N463="základní",J463,0)</f>
        <v>0</v>
      </c>
      <c r="BF463" s="226">
        <f>IF(N463="snížená",J463,0)</f>
        <v>0</v>
      </c>
      <c r="BG463" s="226">
        <f>IF(N463="zákl. přenesená",J463,0)</f>
        <v>0</v>
      </c>
      <c r="BH463" s="226">
        <f>IF(N463="sníž. přenesená",J463,0)</f>
        <v>0</v>
      </c>
      <c r="BI463" s="226">
        <f>IF(N463="nulová",J463,0)</f>
        <v>0</v>
      </c>
      <c r="BJ463" s="19" t="s">
        <v>84</v>
      </c>
      <c r="BK463" s="226">
        <f>ROUND(I463*H463,2)</f>
        <v>0</v>
      </c>
      <c r="BL463" s="19" t="s">
        <v>267</v>
      </c>
      <c r="BM463" s="225" t="s">
        <v>798</v>
      </c>
    </row>
    <row r="464" s="2" customFormat="1">
      <c r="A464" s="40"/>
      <c r="B464" s="41"/>
      <c r="C464" s="42"/>
      <c r="D464" s="227" t="s">
        <v>166</v>
      </c>
      <c r="E464" s="42"/>
      <c r="F464" s="228" t="s">
        <v>799</v>
      </c>
      <c r="G464" s="42"/>
      <c r="H464" s="42"/>
      <c r="I464" s="229"/>
      <c r="J464" s="42"/>
      <c r="K464" s="42"/>
      <c r="L464" s="46"/>
      <c r="M464" s="230"/>
      <c r="N464" s="231"/>
      <c r="O464" s="86"/>
      <c r="P464" s="86"/>
      <c r="Q464" s="86"/>
      <c r="R464" s="86"/>
      <c r="S464" s="86"/>
      <c r="T464" s="87"/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T464" s="19" t="s">
        <v>166</v>
      </c>
      <c r="AU464" s="19" t="s">
        <v>86</v>
      </c>
    </row>
    <row r="465" s="13" customFormat="1">
      <c r="A465" s="13"/>
      <c r="B465" s="232"/>
      <c r="C465" s="233"/>
      <c r="D465" s="234" t="s">
        <v>168</v>
      </c>
      <c r="E465" s="235" t="s">
        <v>21</v>
      </c>
      <c r="F465" s="236" t="s">
        <v>769</v>
      </c>
      <c r="G465" s="233"/>
      <c r="H465" s="237">
        <v>174.34</v>
      </c>
      <c r="I465" s="238"/>
      <c r="J465" s="233"/>
      <c r="K465" s="233"/>
      <c r="L465" s="239"/>
      <c r="M465" s="240"/>
      <c r="N465" s="241"/>
      <c r="O465" s="241"/>
      <c r="P465" s="241"/>
      <c r="Q465" s="241"/>
      <c r="R465" s="241"/>
      <c r="S465" s="241"/>
      <c r="T465" s="242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43" t="s">
        <v>168</v>
      </c>
      <c r="AU465" s="243" t="s">
        <v>86</v>
      </c>
      <c r="AV465" s="13" t="s">
        <v>86</v>
      </c>
      <c r="AW465" s="13" t="s">
        <v>36</v>
      </c>
      <c r="AX465" s="13" t="s">
        <v>76</v>
      </c>
      <c r="AY465" s="243" t="s">
        <v>156</v>
      </c>
    </row>
    <row r="466" s="13" customFormat="1">
      <c r="A466" s="13"/>
      <c r="B466" s="232"/>
      <c r="C466" s="233"/>
      <c r="D466" s="234" t="s">
        <v>168</v>
      </c>
      <c r="E466" s="235" t="s">
        <v>21</v>
      </c>
      <c r="F466" s="236" t="s">
        <v>231</v>
      </c>
      <c r="G466" s="233"/>
      <c r="H466" s="237">
        <v>10.449999999999999</v>
      </c>
      <c r="I466" s="238"/>
      <c r="J466" s="233"/>
      <c r="K466" s="233"/>
      <c r="L466" s="239"/>
      <c r="M466" s="240"/>
      <c r="N466" s="241"/>
      <c r="O466" s="241"/>
      <c r="P466" s="241"/>
      <c r="Q466" s="241"/>
      <c r="R466" s="241"/>
      <c r="S466" s="241"/>
      <c r="T466" s="242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43" t="s">
        <v>168</v>
      </c>
      <c r="AU466" s="243" t="s">
        <v>86</v>
      </c>
      <c r="AV466" s="13" t="s">
        <v>86</v>
      </c>
      <c r="AW466" s="13" t="s">
        <v>36</v>
      </c>
      <c r="AX466" s="13" t="s">
        <v>76</v>
      </c>
      <c r="AY466" s="243" t="s">
        <v>156</v>
      </c>
    </row>
    <row r="467" s="14" customFormat="1">
      <c r="A467" s="14"/>
      <c r="B467" s="244"/>
      <c r="C467" s="245"/>
      <c r="D467" s="234" t="s">
        <v>168</v>
      </c>
      <c r="E467" s="246" t="s">
        <v>21</v>
      </c>
      <c r="F467" s="247" t="s">
        <v>193</v>
      </c>
      <c r="G467" s="245"/>
      <c r="H467" s="248">
        <v>184.78999999999999</v>
      </c>
      <c r="I467" s="249"/>
      <c r="J467" s="245"/>
      <c r="K467" s="245"/>
      <c r="L467" s="250"/>
      <c r="M467" s="251"/>
      <c r="N467" s="252"/>
      <c r="O467" s="252"/>
      <c r="P467" s="252"/>
      <c r="Q467" s="252"/>
      <c r="R467" s="252"/>
      <c r="S467" s="252"/>
      <c r="T467" s="253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54" t="s">
        <v>168</v>
      </c>
      <c r="AU467" s="254" t="s">
        <v>86</v>
      </c>
      <c r="AV467" s="14" t="s">
        <v>164</v>
      </c>
      <c r="AW467" s="14" t="s">
        <v>36</v>
      </c>
      <c r="AX467" s="14" t="s">
        <v>84</v>
      </c>
      <c r="AY467" s="254" t="s">
        <v>156</v>
      </c>
    </row>
    <row r="468" s="2" customFormat="1" ht="24.15" customHeight="1">
      <c r="A468" s="40"/>
      <c r="B468" s="41"/>
      <c r="C468" s="214" t="s">
        <v>800</v>
      </c>
      <c r="D468" s="214" t="s">
        <v>159</v>
      </c>
      <c r="E468" s="215" t="s">
        <v>801</v>
      </c>
      <c r="F468" s="216" t="s">
        <v>802</v>
      </c>
      <c r="G468" s="217" t="s">
        <v>187</v>
      </c>
      <c r="H468" s="218">
        <v>5.4539999999999997</v>
      </c>
      <c r="I468" s="219"/>
      <c r="J468" s="220">
        <f>ROUND(I468*H468,2)</f>
        <v>0</v>
      </c>
      <c r="K468" s="216" t="s">
        <v>163</v>
      </c>
      <c r="L468" s="46"/>
      <c r="M468" s="221" t="s">
        <v>21</v>
      </c>
      <c r="N468" s="222" t="s">
        <v>47</v>
      </c>
      <c r="O468" s="86"/>
      <c r="P468" s="223">
        <f>O468*H468</f>
        <v>0</v>
      </c>
      <c r="Q468" s="223">
        <v>0</v>
      </c>
      <c r="R468" s="223">
        <f>Q468*H468</f>
        <v>0</v>
      </c>
      <c r="S468" s="223">
        <v>0</v>
      </c>
      <c r="T468" s="224">
        <f>S468*H468</f>
        <v>0</v>
      </c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R468" s="225" t="s">
        <v>267</v>
      </c>
      <c r="AT468" s="225" t="s">
        <v>159</v>
      </c>
      <c r="AU468" s="225" t="s">
        <v>86</v>
      </c>
      <c r="AY468" s="19" t="s">
        <v>156</v>
      </c>
      <c r="BE468" s="226">
        <f>IF(N468="základní",J468,0)</f>
        <v>0</v>
      </c>
      <c r="BF468" s="226">
        <f>IF(N468="snížená",J468,0)</f>
        <v>0</v>
      </c>
      <c r="BG468" s="226">
        <f>IF(N468="zákl. přenesená",J468,0)</f>
        <v>0</v>
      </c>
      <c r="BH468" s="226">
        <f>IF(N468="sníž. přenesená",J468,0)</f>
        <v>0</v>
      </c>
      <c r="BI468" s="226">
        <f>IF(N468="nulová",J468,0)</f>
        <v>0</v>
      </c>
      <c r="BJ468" s="19" t="s">
        <v>84</v>
      </c>
      <c r="BK468" s="226">
        <f>ROUND(I468*H468,2)</f>
        <v>0</v>
      </c>
      <c r="BL468" s="19" t="s">
        <v>267</v>
      </c>
      <c r="BM468" s="225" t="s">
        <v>803</v>
      </c>
    </row>
    <row r="469" s="2" customFormat="1">
      <c r="A469" s="40"/>
      <c r="B469" s="41"/>
      <c r="C469" s="42"/>
      <c r="D469" s="227" t="s">
        <v>166</v>
      </c>
      <c r="E469" s="42"/>
      <c r="F469" s="228" t="s">
        <v>804</v>
      </c>
      <c r="G469" s="42"/>
      <c r="H469" s="42"/>
      <c r="I469" s="229"/>
      <c r="J469" s="42"/>
      <c r="K469" s="42"/>
      <c r="L469" s="46"/>
      <c r="M469" s="230"/>
      <c r="N469" s="231"/>
      <c r="O469" s="86"/>
      <c r="P469" s="86"/>
      <c r="Q469" s="86"/>
      <c r="R469" s="86"/>
      <c r="S469" s="86"/>
      <c r="T469" s="87"/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T469" s="19" t="s">
        <v>166</v>
      </c>
      <c r="AU469" s="19" t="s">
        <v>86</v>
      </c>
    </row>
    <row r="470" s="12" customFormat="1" ht="22.8" customHeight="1">
      <c r="A470" s="12"/>
      <c r="B470" s="198"/>
      <c r="C470" s="199"/>
      <c r="D470" s="200" t="s">
        <v>75</v>
      </c>
      <c r="E470" s="212" t="s">
        <v>805</v>
      </c>
      <c r="F470" s="212" t="s">
        <v>806</v>
      </c>
      <c r="G470" s="199"/>
      <c r="H470" s="199"/>
      <c r="I470" s="202"/>
      <c r="J470" s="213">
        <f>BK470</f>
        <v>0</v>
      </c>
      <c r="K470" s="199"/>
      <c r="L470" s="204"/>
      <c r="M470" s="205"/>
      <c r="N470" s="206"/>
      <c r="O470" s="206"/>
      <c r="P470" s="207">
        <f>SUM(P471:P501)</f>
        <v>0</v>
      </c>
      <c r="Q470" s="206"/>
      <c r="R470" s="207">
        <f>SUM(R471:R501)</f>
        <v>0.48245708000000004</v>
      </c>
      <c r="S470" s="206"/>
      <c r="T470" s="208">
        <f>SUM(T471:T501)</f>
        <v>0</v>
      </c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R470" s="209" t="s">
        <v>86</v>
      </c>
      <c r="AT470" s="210" t="s">
        <v>75</v>
      </c>
      <c r="AU470" s="210" t="s">
        <v>84</v>
      </c>
      <c r="AY470" s="209" t="s">
        <v>156</v>
      </c>
      <c r="BK470" s="211">
        <f>SUM(BK471:BK501)</f>
        <v>0</v>
      </c>
    </row>
    <row r="471" s="2" customFormat="1" ht="16.5" customHeight="1">
      <c r="A471" s="40"/>
      <c r="B471" s="41"/>
      <c r="C471" s="214" t="s">
        <v>807</v>
      </c>
      <c r="D471" s="214" t="s">
        <v>159</v>
      </c>
      <c r="E471" s="215" t="s">
        <v>808</v>
      </c>
      <c r="F471" s="216" t="s">
        <v>809</v>
      </c>
      <c r="G471" s="217" t="s">
        <v>197</v>
      </c>
      <c r="H471" s="218">
        <v>16.920000000000002</v>
      </c>
      <c r="I471" s="219"/>
      <c r="J471" s="220">
        <f>ROUND(I471*H471,2)</f>
        <v>0</v>
      </c>
      <c r="K471" s="216" t="s">
        <v>163</v>
      </c>
      <c r="L471" s="46"/>
      <c r="M471" s="221" t="s">
        <v>21</v>
      </c>
      <c r="N471" s="222" t="s">
        <v>47</v>
      </c>
      <c r="O471" s="86"/>
      <c r="P471" s="223">
        <f>O471*H471</f>
        <v>0</v>
      </c>
      <c r="Q471" s="223">
        <v>0.00029999999999999997</v>
      </c>
      <c r="R471" s="223">
        <f>Q471*H471</f>
        <v>0.0050759999999999998</v>
      </c>
      <c r="S471" s="223">
        <v>0</v>
      </c>
      <c r="T471" s="224">
        <f>S471*H471</f>
        <v>0</v>
      </c>
      <c r="U471" s="40"/>
      <c r="V471" s="40"/>
      <c r="W471" s="40"/>
      <c r="X471" s="40"/>
      <c r="Y471" s="40"/>
      <c r="Z471" s="40"/>
      <c r="AA471" s="40"/>
      <c r="AB471" s="40"/>
      <c r="AC471" s="40"/>
      <c r="AD471" s="40"/>
      <c r="AE471" s="40"/>
      <c r="AR471" s="225" t="s">
        <v>267</v>
      </c>
      <c r="AT471" s="225" t="s">
        <v>159</v>
      </c>
      <c r="AU471" s="225" t="s">
        <v>86</v>
      </c>
      <c r="AY471" s="19" t="s">
        <v>156</v>
      </c>
      <c r="BE471" s="226">
        <f>IF(N471="základní",J471,0)</f>
        <v>0</v>
      </c>
      <c r="BF471" s="226">
        <f>IF(N471="snížená",J471,0)</f>
        <v>0</v>
      </c>
      <c r="BG471" s="226">
        <f>IF(N471="zákl. přenesená",J471,0)</f>
        <v>0</v>
      </c>
      <c r="BH471" s="226">
        <f>IF(N471="sníž. přenesená",J471,0)</f>
        <v>0</v>
      </c>
      <c r="BI471" s="226">
        <f>IF(N471="nulová",J471,0)</f>
        <v>0</v>
      </c>
      <c r="BJ471" s="19" t="s">
        <v>84</v>
      </c>
      <c r="BK471" s="226">
        <f>ROUND(I471*H471,2)</f>
        <v>0</v>
      </c>
      <c r="BL471" s="19" t="s">
        <v>267</v>
      </c>
      <c r="BM471" s="225" t="s">
        <v>810</v>
      </c>
    </row>
    <row r="472" s="2" customFormat="1">
      <c r="A472" s="40"/>
      <c r="B472" s="41"/>
      <c r="C472" s="42"/>
      <c r="D472" s="227" t="s">
        <v>166</v>
      </c>
      <c r="E472" s="42"/>
      <c r="F472" s="228" t="s">
        <v>811</v>
      </c>
      <c r="G472" s="42"/>
      <c r="H472" s="42"/>
      <c r="I472" s="229"/>
      <c r="J472" s="42"/>
      <c r="K472" s="42"/>
      <c r="L472" s="46"/>
      <c r="M472" s="230"/>
      <c r="N472" s="231"/>
      <c r="O472" s="86"/>
      <c r="P472" s="86"/>
      <c r="Q472" s="86"/>
      <c r="R472" s="86"/>
      <c r="S472" s="86"/>
      <c r="T472" s="87"/>
      <c r="U472" s="40"/>
      <c r="V472" s="40"/>
      <c r="W472" s="40"/>
      <c r="X472" s="40"/>
      <c r="Y472" s="40"/>
      <c r="Z472" s="40"/>
      <c r="AA472" s="40"/>
      <c r="AB472" s="40"/>
      <c r="AC472" s="40"/>
      <c r="AD472" s="40"/>
      <c r="AE472" s="40"/>
      <c r="AT472" s="19" t="s">
        <v>166</v>
      </c>
      <c r="AU472" s="19" t="s">
        <v>86</v>
      </c>
    </row>
    <row r="473" s="15" customFormat="1">
      <c r="A473" s="15"/>
      <c r="B473" s="255"/>
      <c r="C473" s="256"/>
      <c r="D473" s="234" t="s">
        <v>168</v>
      </c>
      <c r="E473" s="257" t="s">
        <v>21</v>
      </c>
      <c r="F473" s="258" t="s">
        <v>586</v>
      </c>
      <c r="G473" s="256"/>
      <c r="H473" s="257" t="s">
        <v>21</v>
      </c>
      <c r="I473" s="259"/>
      <c r="J473" s="256"/>
      <c r="K473" s="256"/>
      <c r="L473" s="260"/>
      <c r="M473" s="261"/>
      <c r="N473" s="262"/>
      <c r="O473" s="262"/>
      <c r="P473" s="262"/>
      <c r="Q473" s="262"/>
      <c r="R473" s="262"/>
      <c r="S473" s="262"/>
      <c r="T473" s="263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T473" s="264" t="s">
        <v>168</v>
      </c>
      <c r="AU473" s="264" t="s">
        <v>86</v>
      </c>
      <c r="AV473" s="15" t="s">
        <v>84</v>
      </c>
      <c r="AW473" s="15" t="s">
        <v>36</v>
      </c>
      <c r="AX473" s="15" t="s">
        <v>76</v>
      </c>
      <c r="AY473" s="264" t="s">
        <v>156</v>
      </c>
    </row>
    <row r="474" s="13" customFormat="1">
      <c r="A474" s="13"/>
      <c r="B474" s="232"/>
      <c r="C474" s="233"/>
      <c r="D474" s="234" t="s">
        <v>168</v>
      </c>
      <c r="E474" s="235" t="s">
        <v>21</v>
      </c>
      <c r="F474" s="236" t="s">
        <v>251</v>
      </c>
      <c r="G474" s="233"/>
      <c r="H474" s="237">
        <v>8.5800000000000001</v>
      </c>
      <c r="I474" s="238"/>
      <c r="J474" s="233"/>
      <c r="K474" s="233"/>
      <c r="L474" s="239"/>
      <c r="M474" s="240"/>
      <c r="N474" s="241"/>
      <c r="O474" s="241"/>
      <c r="P474" s="241"/>
      <c r="Q474" s="241"/>
      <c r="R474" s="241"/>
      <c r="S474" s="241"/>
      <c r="T474" s="242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43" t="s">
        <v>168</v>
      </c>
      <c r="AU474" s="243" t="s">
        <v>86</v>
      </c>
      <c r="AV474" s="13" t="s">
        <v>86</v>
      </c>
      <c r="AW474" s="13" t="s">
        <v>36</v>
      </c>
      <c r="AX474" s="13" t="s">
        <v>76</v>
      </c>
      <c r="AY474" s="243" t="s">
        <v>156</v>
      </c>
    </row>
    <row r="475" s="13" customFormat="1">
      <c r="A475" s="13"/>
      <c r="B475" s="232"/>
      <c r="C475" s="233"/>
      <c r="D475" s="234" t="s">
        <v>168</v>
      </c>
      <c r="E475" s="235" t="s">
        <v>21</v>
      </c>
      <c r="F475" s="236" t="s">
        <v>252</v>
      </c>
      <c r="G475" s="233"/>
      <c r="H475" s="237">
        <v>3.6600000000000001</v>
      </c>
      <c r="I475" s="238"/>
      <c r="J475" s="233"/>
      <c r="K475" s="233"/>
      <c r="L475" s="239"/>
      <c r="M475" s="240"/>
      <c r="N475" s="241"/>
      <c r="O475" s="241"/>
      <c r="P475" s="241"/>
      <c r="Q475" s="241"/>
      <c r="R475" s="241"/>
      <c r="S475" s="241"/>
      <c r="T475" s="242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43" t="s">
        <v>168</v>
      </c>
      <c r="AU475" s="243" t="s">
        <v>86</v>
      </c>
      <c r="AV475" s="13" t="s">
        <v>86</v>
      </c>
      <c r="AW475" s="13" t="s">
        <v>36</v>
      </c>
      <c r="AX475" s="13" t="s">
        <v>76</v>
      </c>
      <c r="AY475" s="243" t="s">
        <v>156</v>
      </c>
    </row>
    <row r="476" s="13" customFormat="1">
      <c r="A476" s="13"/>
      <c r="B476" s="232"/>
      <c r="C476" s="233"/>
      <c r="D476" s="234" t="s">
        <v>168</v>
      </c>
      <c r="E476" s="235" t="s">
        <v>21</v>
      </c>
      <c r="F476" s="236" t="s">
        <v>253</v>
      </c>
      <c r="G476" s="233"/>
      <c r="H476" s="237">
        <v>4.6799999999999997</v>
      </c>
      <c r="I476" s="238"/>
      <c r="J476" s="233"/>
      <c r="K476" s="233"/>
      <c r="L476" s="239"/>
      <c r="M476" s="240"/>
      <c r="N476" s="241"/>
      <c r="O476" s="241"/>
      <c r="P476" s="241"/>
      <c r="Q476" s="241"/>
      <c r="R476" s="241"/>
      <c r="S476" s="241"/>
      <c r="T476" s="242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43" t="s">
        <v>168</v>
      </c>
      <c r="AU476" s="243" t="s">
        <v>86</v>
      </c>
      <c r="AV476" s="13" t="s">
        <v>86</v>
      </c>
      <c r="AW476" s="13" t="s">
        <v>36</v>
      </c>
      <c r="AX476" s="13" t="s">
        <v>76</v>
      </c>
      <c r="AY476" s="243" t="s">
        <v>156</v>
      </c>
    </row>
    <row r="477" s="14" customFormat="1">
      <c r="A477" s="14"/>
      <c r="B477" s="244"/>
      <c r="C477" s="245"/>
      <c r="D477" s="234" t="s">
        <v>168</v>
      </c>
      <c r="E477" s="246" t="s">
        <v>21</v>
      </c>
      <c r="F477" s="247" t="s">
        <v>193</v>
      </c>
      <c r="G477" s="245"/>
      <c r="H477" s="248">
        <v>16.920000000000002</v>
      </c>
      <c r="I477" s="249"/>
      <c r="J477" s="245"/>
      <c r="K477" s="245"/>
      <c r="L477" s="250"/>
      <c r="M477" s="251"/>
      <c r="N477" s="252"/>
      <c r="O477" s="252"/>
      <c r="P477" s="252"/>
      <c r="Q477" s="252"/>
      <c r="R477" s="252"/>
      <c r="S477" s="252"/>
      <c r="T477" s="253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54" t="s">
        <v>168</v>
      </c>
      <c r="AU477" s="254" t="s">
        <v>86</v>
      </c>
      <c r="AV477" s="14" t="s">
        <v>164</v>
      </c>
      <c r="AW477" s="14" t="s">
        <v>36</v>
      </c>
      <c r="AX477" s="14" t="s">
        <v>84</v>
      </c>
      <c r="AY477" s="254" t="s">
        <v>156</v>
      </c>
    </row>
    <row r="478" s="2" customFormat="1" ht="16.5" customHeight="1">
      <c r="A478" s="40"/>
      <c r="B478" s="41"/>
      <c r="C478" s="214" t="s">
        <v>812</v>
      </c>
      <c r="D478" s="214" t="s">
        <v>159</v>
      </c>
      <c r="E478" s="215" t="s">
        <v>813</v>
      </c>
      <c r="F478" s="216" t="s">
        <v>814</v>
      </c>
      <c r="G478" s="217" t="s">
        <v>197</v>
      </c>
      <c r="H478" s="218">
        <v>16.920000000000002</v>
      </c>
      <c r="I478" s="219"/>
      <c r="J478" s="220">
        <f>ROUND(I478*H478,2)</f>
        <v>0</v>
      </c>
      <c r="K478" s="216" t="s">
        <v>163</v>
      </c>
      <c r="L478" s="46"/>
      <c r="M478" s="221" t="s">
        <v>21</v>
      </c>
      <c r="N478" s="222" t="s">
        <v>47</v>
      </c>
      <c r="O478" s="86"/>
      <c r="P478" s="223">
        <f>O478*H478</f>
        <v>0</v>
      </c>
      <c r="Q478" s="223">
        <v>0.0015</v>
      </c>
      <c r="R478" s="223">
        <f>Q478*H478</f>
        <v>0.025380000000000003</v>
      </c>
      <c r="S478" s="223">
        <v>0</v>
      </c>
      <c r="T478" s="224">
        <f>S478*H478</f>
        <v>0</v>
      </c>
      <c r="U478" s="40"/>
      <c r="V478" s="40"/>
      <c r="W478" s="40"/>
      <c r="X478" s="40"/>
      <c r="Y478" s="40"/>
      <c r="Z478" s="40"/>
      <c r="AA478" s="40"/>
      <c r="AB478" s="40"/>
      <c r="AC478" s="40"/>
      <c r="AD478" s="40"/>
      <c r="AE478" s="40"/>
      <c r="AR478" s="225" t="s">
        <v>267</v>
      </c>
      <c r="AT478" s="225" t="s">
        <v>159</v>
      </c>
      <c r="AU478" s="225" t="s">
        <v>86</v>
      </c>
      <c r="AY478" s="19" t="s">
        <v>156</v>
      </c>
      <c r="BE478" s="226">
        <f>IF(N478="základní",J478,0)</f>
        <v>0</v>
      </c>
      <c r="BF478" s="226">
        <f>IF(N478="snížená",J478,0)</f>
        <v>0</v>
      </c>
      <c r="BG478" s="226">
        <f>IF(N478="zákl. přenesená",J478,0)</f>
        <v>0</v>
      </c>
      <c r="BH478" s="226">
        <f>IF(N478="sníž. přenesená",J478,0)</f>
        <v>0</v>
      </c>
      <c r="BI478" s="226">
        <f>IF(N478="nulová",J478,0)</f>
        <v>0</v>
      </c>
      <c r="BJ478" s="19" t="s">
        <v>84</v>
      </c>
      <c r="BK478" s="226">
        <f>ROUND(I478*H478,2)</f>
        <v>0</v>
      </c>
      <c r="BL478" s="19" t="s">
        <v>267</v>
      </c>
      <c r="BM478" s="225" t="s">
        <v>815</v>
      </c>
    </row>
    <row r="479" s="2" customFormat="1">
      <c r="A479" s="40"/>
      <c r="B479" s="41"/>
      <c r="C479" s="42"/>
      <c r="D479" s="227" t="s">
        <v>166</v>
      </c>
      <c r="E479" s="42"/>
      <c r="F479" s="228" t="s">
        <v>816</v>
      </c>
      <c r="G479" s="42"/>
      <c r="H479" s="42"/>
      <c r="I479" s="229"/>
      <c r="J479" s="42"/>
      <c r="K479" s="42"/>
      <c r="L479" s="46"/>
      <c r="M479" s="230"/>
      <c r="N479" s="231"/>
      <c r="O479" s="86"/>
      <c r="P479" s="86"/>
      <c r="Q479" s="86"/>
      <c r="R479" s="86"/>
      <c r="S479" s="86"/>
      <c r="T479" s="87"/>
      <c r="U479" s="40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T479" s="19" t="s">
        <v>166</v>
      </c>
      <c r="AU479" s="19" t="s">
        <v>86</v>
      </c>
    </row>
    <row r="480" s="15" customFormat="1">
      <c r="A480" s="15"/>
      <c r="B480" s="255"/>
      <c r="C480" s="256"/>
      <c r="D480" s="234" t="s">
        <v>168</v>
      </c>
      <c r="E480" s="257" t="s">
        <v>21</v>
      </c>
      <c r="F480" s="258" t="s">
        <v>586</v>
      </c>
      <c r="G480" s="256"/>
      <c r="H480" s="257" t="s">
        <v>21</v>
      </c>
      <c r="I480" s="259"/>
      <c r="J480" s="256"/>
      <c r="K480" s="256"/>
      <c r="L480" s="260"/>
      <c r="M480" s="261"/>
      <c r="N480" s="262"/>
      <c r="O480" s="262"/>
      <c r="P480" s="262"/>
      <c r="Q480" s="262"/>
      <c r="R480" s="262"/>
      <c r="S480" s="262"/>
      <c r="T480" s="263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T480" s="264" t="s">
        <v>168</v>
      </c>
      <c r="AU480" s="264" t="s">
        <v>86</v>
      </c>
      <c r="AV480" s="15" t="s">
        <v>84</v>
      </c>
      <c r="AW480" s="15" t="s">
        <v>36</v>
      </c>
      <c r="AX480" s="15" t="s">
        <v>76</v>
      </c>
      <c r="AY480" s="264" t="s">
        <v>156</v>
      </c>
    </row>
    <row r="481" s="13" customFormat="1">
      <c r="A481" s="13"/>
      <c r="B481" s="232"/>
      <c r="C481" s="233"/>
      <c r="D481" s="234" t="s">
        <v>168</v>
      </c>
      <c r="E481" s="235" t="s">
        <v>21</v>
      </c>
      <c r="F481" s="236" t="s">
        <v>251</v>
      </c>
      <c r="G481" s="233"/>
      <c r="H481" s="237">
        <v>8.5800000000000001</v>
      </c>
      <c r="I481" s="238"/>
      <c r="J481" s="233"/>
      <c r="K481" s="233"/>
      <c r="L481" s="239"/>
      <c r="M481" s="240"/>
      <c r="N481" s="241"/>
      <c r="O481" s="241"/>
      <c r="P481" s="241"/>
      <c r="Q481" s="241"/>
      <c r="R481" s="241"/>
      <c r="S481" s="241"/>
      <c r="T481" s="242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43" t="s">
        <v>168</v>
      </c>
      <c r="AU481" s="243" t="s">
        <v>86</v>
      </c>
      <c r="AV481" s="13" t="s">
        <v>86</v>
      </c>
      <c r="AW481" s="13" t="s">
        <v>36</v>
      </c>
      <c r="AX481" s="13" t="s">
        <v>76</v>
      </c>
      <c r="AY481" s="243" t="s">
        <v>156</v>
      </c>
    </row>
    <row r="482" s="13" customFormat="1">
      <c r="A482" s="13"/>
      <c r="B482" s="232"/>
      <c r="C482" s="233"/>
      <c r="D482" s="234" t="s">
        <v>168</v>
      </c>
      <c r="E482" s="235" t="s">
        <v>21</v>
      </c>
      <c r="F482" s="236" t="s">
        <v>252</v>
      </c>
      <c r="G482" s="233"/>
      <c r="H482" s="237">
        <v>3.6600000000000001</v>
      </c>
      <c r="I482" s="238"/>
      <c r="J482" s="233"/>
      <c r="K482" s="233"/>
      <c r="L482" s="239"/>
      <c r="M482" s="240"/>
      <c r="N482" s="241"/>
      <c r="O482" s="241"/>
      <c r="P482" s="241"/>
      <c r="Q482" s="241"/>
      <c r="R482" s="241"/>
      <c r="S482" s="241"/>
      <c r="T482" s="242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43" t="s">
        <v>168</v>
      </c>
      <c r="AU482" s="243" t="s">
        <v>86</v>
      </c>
      <c r="AV482" s="13" t="s">
        <v>86</v>
      </c>
      <c r="AW482" s="13" t="s">
        <v>36</v>
      </c>
      <c r="AX482" s="13" t="s">
        <v>76</v>
      </c>
      <c r="AY482" s="243" t="s">
        <v>156</v>
      </c>
    </row>
    <row r="483" s="13" customFormat="1">
      <c r="A483" s="13"/>
      <c r="B483" s="232"/>
      <c r="C483" s="233"/>
      <c r="D483" s="234" t="s">
        <v>168</v>
      </c>
      <c r="E483" s="235" t="s">
        <v>21</v>
      </c>
      <c r="F483" s="236" t="s">
        <v>253</v>
      </c>
      <c r="G483" s="233"/>
      <c r="H483" s="237">
        <v>4.6799999999999997</v>
      </c>
      <c r="I483" s="238"/>
      <c r="J483" s="233"/>
      <c r="K483" s="233"/>
      <c r="L483" s="239"/>
      <c r="M483" s="240"/>
      <c r="N483" s="241"/>
      <c r="O483" s="241"/>
      <c r="P483" s="241"/>
      <c r="Q483" s="241"/>
      <c r="R483" s="241"/>
      <c r="S483" s="241"/>
      <c r="T483" s="242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43" t="s">
        <v>168</v>
      </c>
      <c r="AU483" s="243" t="s">
        <v>86</v>
      </c>
      <c r="AV483" s="13" t="s">
        <v>86</v>
      </c>
      <c r="AW483" s="13" t="s">
        <v>36</v>
      </c>
      <c r="AX483" s="13" t="s">
        <v>76</v>
      </c>
      <c r="AY483" s="243" t="s">
        <v>156</v>
      </c>
    </row>
    <row r="484" s="14" customFormat="1">
      <c r="A484" s="14"/>
      <c r="B484" s="244"/>
      <c r="C484" s="245"/>
      <c r="D484" s="234" t="s">
        <v>168</v>
      </c>
      <c r="E484" s="246" t="s">
        <v>21</v>
      </c>
      <c r="F484" s="247" t="s">
        <v>193</v>
      </c>
      <c r="G484" s="245"/>
      <c r="H484" s="248">
        <v>16.920000000000002</v>
      </c>
      <c r="I484" s="249"/>
      <c r="J484" s="245"/>
      <c r="K484" s="245"/>
      <c r="L484" s="250"/>
      <c r="M484" s="251"/>
      <c r="N484" s="252"/>
      <c r="O484" s="252"/>
      <c r="P484" s="252"/>
      <c r="Q484" s="252"/>
      <c r="R484" s="252"/>
      <c r="S484" s="252"/>
      <c r="T484" s="253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54" t="s">
        <v>168</v>
      </c>
      <c r="AU484" s="254" t="s">
        <v>86</v>
      </c>
      <c r="AV484" s="14" t="s">
        <v>164</v>
      </c>
      <c r="AW484" s="14" t="s">
        <v>36</v>
      </c>
      <c r="AX484" s="14" t="s">
        <v>84</v>
      </c>
      <c r="AY484" s="254" t="s">
        <v>156</v>
      </c>
    </row>
    <row r="485" s="2" customFormat="1" ht="21.75" customHeight="1">
      <c r="A485" s="40"/>
      <c r="B485" s="41"/>
      <c r="C485" s="214" t="s">
        <v>817</v>
      </c>
      <c r="D485" s="214" t="s">
        <v>159</v>
      </c>
      <c r="E485" s="215" t="s">
        <v>818</v>
      </c>
      <c r="F485" s="216" t="s">
        <v>819</v>
      </c>
      <c r="G485" s="217" t="s">
        <v>197</v>
      </c>
      <c r="H485" s="218">
        <v>16.920000000000002</v>
      </c>
      <c r="I485" s="219"/>
      <c r="J485" s="220">
        <f>ROUND(I485*H485,2)</f>
        <v>0</v>
      </c>
      <c r="K485" s="216" t="s">
        <v>163</v>
      </c>
      <c r="L485" s="46"/>
      <c r="M485" s="221" t="s">
        <v>21</v>
      </c>
      <c r="N485" s="222" t="s">
        <v>47</v>
      </c>
      <c r="O485" s="86"/>
      <c r="P485" s="223">
        <f>O485*H485</f>
        <v>0</v>
      </c>
      <c r="Q485" s="223">
        <v>0.0044999999999999997</v>
      </c>
      <c r="R485" s="223">
        <f>Q485*H485</f>
        <v>0.076139999999999999</v>
      </c>
      <c r="S485" s="223">
        <v>0</v>
      </c>
      <c r="T485" s="224">
        <f>S485*H485</f>
        <v>0</v>
      </c>
      <c r="U485" s="40"/>
      <c r="V485" s="40"/>
      <c r="W485" s="40"/>
      <c r="X485" s="40"/>
      <c r="Y485" s="40"/>
      <c r="Z485" s="40"/>
      <c r="AA485" s="40"/>
      <c r="AB485" s="40"/>
      <c r="AC485" s="40"/>
      <c r="AD485" s="40"/>
      <c r="AE485" s="40"/>
      <c r="AR485" s="225" t="s">
        <v>267</v>
      </c>
      <c r="AT485" s="225" t="s">
        <v>159</v>
      </c>
      <c r="AU485" s="225" t="s">
        <v>86</v>
      </c>
      <c r="AY485" s="19" t="s">
        <v>156</v>
      </c>
      <c r="BE485" s="226">
        <f>IF(N485="základní",J485,0)</f>
        <v>0</v>
      </c>
      <c r="BF485" s="226">
        <f>IF(N485="snížená",J485,0)</f>
        <v>0</v>
      </c>
      <c r="BG485" s="226">
        <f>IF(N485="zákl. přenesená",J485,0)</f>
        <v>0</v>
      </c>
      <c r="BH485" s="226">
        <f>IF(N485="sníž. přenesená",J485,0)</f>
        <v>0</v>
      </c>
      <c r="BI485" s="226">
        <f>IF(N485="nulová",J485,0)</f>
        <v>0</v>
      </c>
      <c r="BJ485" s="19" t="s">
        <v>84</v>
      </c>
      <c r="BK485" s="226">
        <f>ROUND(I485*H485,2)</f>
        <v>0</v>
      </c>
      <c r="BL485" s="19" t="s">
        <v>267</v>
      </c>
      <c r="BM485" s="225" t="s">
        <v>820</v>
      </c>
    </row>
    <row r="486" s="2" customFormat="1">
      <c r="A486" s="40"/>
      <c r="B486" s="41"/>
      <c r="C486" s="42"/>
      <c r="D486" s="227" t="s">
        <v>166</v>
      </c>
      <c r="E486" s="42"/>
      <c r="F486" s="228" t="s">
        <v>821</v>
      </c>
      <c r="G486" s="42"/>
      <c r="H486" s="42"/>
      <c r="I486" s="229"/>
      <c r="J486" s="42"/>
      <c r="K486" s="42"/>
      <c r="L486" s="46"/>
      <c r="M486" s="230"/>
      <c r="N486" s="231"/>
      <c r="O486" s="86"/>
      <c r="P486" s="86"/>
      <c r="Q486" s="86"/>
      <c r="R486" s="86"/>
      <c r="S486" s="86"/>
      <c r="T486" s="87"/>
      <c r="U486" s="40"/>
      <c r="V486" s="40"/>
      <c r="W486" s="40"/>
      <c r="X486" s="40"/>
      <c r="Y486" s="40"/>
      <c r="Z486" s="40"/>
      <c r="AA486" s="40"/>
      <c r="AB486" s="40"/>
      <c r="AC486" s="40"/>
      <c r="AD486" s="40"/>
      <c r="AE486" s="40"/>
      <c r="AT486" s="19" t="s">
        <v>166</v>
      </c>
      <c r="AU486" s="19" t="s">
        <v>86</v>
      </c>
    </row>
    <row r="487" s="2" customFormat="1" ht="21.75" customHeight="1">
      <c r="A487" s="40"/>
      <c r="B487" s="41"/>
      <c r="C487" s="214" t="s">
        <v>822</v>
      </c>
      <c r="D487" s="214" t="s">
        <v>159</v>
      </c>
      <c r="E487" s="215" t="s">
        <v>823</v>
      </c>
      <c r="F487" s="216" t="s">
        <v>824</v>
      </c>
      <c r="G487" s="217" t="s">
        <v>197</v>
      </c>
      <c r="H487" s="218">
        <v>16.920000000000002</v>
      </c>
      <c r="I487" s="219"/>
      <c r="J487" s="220">
        <f>ROUND(I487*H487,2)</f>
        <v>0</v>
      </c>
      <c r="K487" s="216" t="s">
        <v>163</v>
      </c>
      <c r="L487" s="46"/>
      <c r="M487" s="221" t="s">
        <v>21</v>
      </c>
      <c r="N487" s="222" t="s">
        <v>47</v>
      </c>
      <c r="O487" s="86"/>
      <c r="P487" s="223">
        <f>O487*H487</f>
        <v>0</v>
      </c>
      <c r="Q487" s="223">
        <v>0.0055799999999999999</v>
      </c>
      <c r="R487" s="223">
        <f>Q487*H487</f>
        <v>0.094413600000000014</v>
      </c>
      <c r="S487" s="223">
        <v>0</v>
      </c>
      <c r="T487" s="224">
        <f>S487*H487</f>
        <v>0</v>
      </c>
      <c r="U487" s="40"/>
      <c r="V487" s="40"/>
      <c r="W487" s="40"/>
      <c r="X487" s="40"/>
      <c r="Y487" s="40"/>
      <c r="Z487" s="40"/>
      <c r="AA487" s="40"/>
      <c r="AB487" s="40"/>
      <c r="AC487" s="40"/>
      <c r="AD487" s="40"/>
      <c r="AE487" s="40"/>
      <c r="AR487" s="225" t="s">
        <v>267</v>
      </c>
      <c r="AT487" s="225" t="s">
        <v>159</v>
      </c>
      <c r="AU487" s="225" t="s">
        <v>86</v>
      </c>
      <c r="AY487" s="19" t="s">
        <v>156</v>
      </c>
      <c r="BE487" s="226">
        <f>IF(N487="základní",J487,0)</f>
        <v>0</v>
      </c>
      <c r="BF487" s="226">
        <f>IF(N487="snížená",J487,0)</f>
        <v>0</v>
      </c>
      <c r="BG487" s="226">
        <f>IF(N487="zákl. přenesená",J487,0)</f>
        <v>0</v>
      </c>
      <c r="BH487" s="226">
        <f>IF(N487="sníž. přenesená",J487,0)</f>
        <v>0</v>
      </c>
      <c r="BI487" s="226">
        <f>IF(N487="nulová",J487,0)</f>
        <v>0</v>
      </c>
      <c r="BJ487" s="19" t="s">
        <v>84</v>
      </c>
      <c r="BK487" s="226">
        <f>ROUND(I487*H487,2)</f>
        <v>0</v>
      </c>
      <c r="BL487" s="19" t="s">
        <v>267</v>
      </c>
      <c r="BM487" s="225" t="s">
        <v>825</v>
      </c>
    </row>
    <row r="488" s="2" customFormat="1">
      <c r="A488" s="40"/>
      <c r="B488" s="41"/>
      <c r="C488" s="42"/>
      <c r="D488" s="227" t="s">
        <v>166</v>
      </c>
      <c r="E488" s="42"/>
      <c r="F488" s="228" t="s">
        <v>826</v>
      </c>
      <c r="G488" s="42"/>
      <c r="H488" s="42"/>
      <c r="I488" s="229"/>
      <c r="J488" s="42"/>
      <c r="K488" s="42"/>
      <c r="L488" s="46"/>
      <c r="M488" s="230"/>
      <c r="N488" s="231"/>
      <c r="O488" s="86"/>
      <c r="P488" s="86"/>
      <c r="Q488" s="86"/>
      <c r="R488" s="86"/>
      <c r="S488" s="86"/>
      <c r="T488" s="87"/>
      <c r="U488" s="40"/>
      <c r="V488" s="40"/>
      <c r="W488" s="40"/>
      <c r="X488" s="40"/>
      <c r="Y488" s="40"/>
      <c r="Z488" s="40"/>
      <c r="AA488" s="40"/>
      <c r="AB488" s="40"/>
      <c r="AC488" s="40"/>
      <c r="AD488" s="40"/>
      <c r="AE488" s="40"/>
      <c r="AT488" s="19" t="s">
        <v>166</v>
      </c>
      <c r="AU488" s="19" t="s">
        <v>86</v>
      </c>
    </row>
    <row r="489" s="15" customFormat="1">
      <c r="A489" s="15"/>
      <c r="B489" s="255"/>
      <c r="C489" s="256"/>
      <c r="D489" s="234" t="s">
        <v>168</v>
      </c>
      <c r="E489" s="257" t="s">
        <v>21</v>
      </c>
      <c r="F489" s="258" t="s">
        <v>586</v>
      </c>
      <c r="G489" s="256"/>
      <c r="H489" s="257" t="s">
        <v>21</v>
      </c>
      <c r="I489" s="259"/>
      <c r="J489" s="256"/>
      <c r="K489" s="256"/>
      <c r="L489" s="260"/>
      <c r="M489" s="261"/>
      <c r="N489" s="262"/>
      <c r="O489" s="262"/>
      <c r="P489" s="262"/>
      <c r="Q489" s="262"/>
      <c r="R489" s="262"/>
      <c r="S489" s="262"/>
      <c r="T489" s="263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T489" s="264" t="s">
        <v>168</v>
      </c>
      <c r="AU489" s="264" t="s">
        <v>86</v>
      </c>
      <c r="AV489" s="15" t="s">
        <v>84</v>
      </c>
      <c r="AW489" s="15" t="s">
        <v>36</v>
      </c>
      <c r="AX489" s="15" t="s">
        <v>76</v>
      </c>
      <c r="AY489" s="264" t="s">
        <v>156</v>
      </c>
    </row>
    <row r="490" s="13" customFormat="1">
      <c r="A490" s="13"/>
      <c r="B490" s="232"/>
      <c r="C490" s="233"/>
      <c r="D490" s="234" t="s">
        <v>168</v>
      </c>
      <c r="E490" s="235" t="s">
        <v>21</v>
      </c>
      <c r="F490" s="236" t="s">
        <v>251</v>
      </c>
      <c r="G490" s="233"/>
      <c r="H490" s="237">
        <v>8.5800000000000001</v>
      </c>
      <c r="I490" s="238"/>
      <c r="J490" s="233"/>
      <c r="K490" s="233"/>
      <c r="L490" s="239"/>
      <c r="M490" s="240"/>
      <c r="N490" s="241"/>
      <c r="O490" s="241"/>
      <c r="P490" s="241"/>
      <c r="Q490" s="241"/>
      <c r="R490" s="241"/>
      <c r="S490" s="241"/>
      <c r="T490" s="242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43" t="s">
        <v>168</v>
      </c>
      <c r="AU490" s="243" t="s">
        <v>86</v>
      </c>
      <c r="AV490" s="13" t="s">
        <v>86</v>
      </c>
      <c r="AW490" s="13" t="s">
        <v>36</v>
      </c>
      <c r="AX490" s="13" t="s">
        <v>76</v>
      </c>
      <c r="AY490" s="243" t="s">
        <v>156</v>
      </c>
    </row>
    <row r="491" s="13" customFormat="1">
      <c r="A491" s="13"/>
      <c r="B491" s="232"/>
      <c r="C491" s="233"/>
      <c r="D491" s="234" t="s">
        <v>168</v>
      </c>
      <c r="E491" s="235" t="s">
        <v>21</v>
      </c>
      <c r="F491" s="236" t="s">
        <v>252</v>
      </c>
      <c r="G491" s="233"/>
      <c r="H491" s="237">
        <v>3.6600000000000001</v>
      </c>
      <c r="I491" s="238"/>
      <c r="J491" s="233"/>
      <c r="K491" s="233"/>
      <c r="L491" s="239"/>
      <c r="M491" s="240"/>
      <c r="N491" s="241"/>
      <c r="O491" s="241"/>
      <c r="P491" s="241"/>
      <c r="Q491" s="241"/>
      <c r="R491" s="241"/>
      <c r="S491" s="241"/>
      <c r="T491" s="242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43" t="s">
        <v>168</v>
      </c>
      <c r="AU491" s="243" t="s">
        <v>86</v>
      </c>
      <c r="AV491" s="13" t="s">
        <v>86</v>
      </c>
      <c r="AW491" s="13" t="s">
        <v>36</v>
      </c>
      <c r="AX491" s="13" t="s">
        <v>76</v>
      </c>
      <c r="AY491" s="243" t="s">
        <v>156</v>
      </c>
    </row>
    <row r="492" s="13" customFormat="1">
      <c r="A492" s="13"/>
      <c r="B492" s="232"/>
      <c r="C492" s="233"/>
      <c r="D492" s="234" t="s">
        <v>168</v>
      </c>
      <c r="E492" s="235" t="s">
        <v>21</v>
      </c>
      <c r="F492" s="236" t="s">
        <v>253</v>
      </c>
      <c r="G492" s="233"/>
      <c r="H492" s="237">
        <v>4.6799999999999997</v>
      </c>
      <c r="I492" s="238"/>
      <c r="J492" s="233"/>
      <c r="K492" s="233"/>
      <c r="L492" s="239"/>
      <c r="M492" s="240"/>
      <c r="N492" s="241"/>
      <c r="O492" s="241"/>
      <c r="P492" s="241"/>
      <c r="Q492" s="241"/>
      <c r="R492" s="241"/>
      <c r="S492" s="241"/>
      <c r="T492" s="242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43" t="s">
        <v>168</v>
      </c>
      <c r="AU492" s="243" t="s">
        <v>86</v>
      </c>
      <c r="AV492" s="13" t="s">
        <v>86</v>
      </c>
      <c r="AW492" s="13" t="s">
        <v>36</v>
      </c>
      <c r="AX492" s="13" t="s">
        <v>76</v>
      </c>
      <c r="AY492" s="243" t="s">
        <v>156</v>
      </c>
    </row>
    <row r="493" s="14" customFormat="1">
      <c r="A493" s="14"/>
      <c r="B493" s="244"/>
      <c r="C493" s="245"/>
      <c r="D493" s="234" t="s">
        <v>168</v>
      </c>
      <c r="E493" s="246" t="s">
        <v>21</v>
      </c>
      <c r="F493" s="247" t="s">
        <v>193</v>
      </c>
      <c r="G493" s="245"/>
      <c r="H493" s="248">
        <v>16.920000000000002</v>
      </c>
      <c r="I493" s="249"/>
      <c r="J493" s="245"/>
      <c r="K493" s="245"/>
      <c r="L493" s="250"/>
      <c r="M493" s="251"/>
      <c r="N493" s="252"/>
      <c r="O493" s="252"/>
      <c r="P493" s="252"/>
      <c r="Q493" s="252"/>
      <c r="R493" s="252"/>
      <c r="S493" s="252"/>
      <c r="T493" s="253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54" t="s">
        <v>168</v>
      </c>
      <c r="AU493" s="254" t="s">
        <v>86</v>
      </c>
      <c r="AV493" s="14" t="s">
        <v>164</v>
      </c>
      <c r="AW493" s="14" t="s">
        <v>36</v>
      </c>
      <c r="AX493" s="14" t="s">
        <v>84</v>
      </c>
      <c r="AY493" s="254" t="s">
        <v>156</v>
      </c>
    </row>
    <row r="494" s="2" customFormat="1" ht="16.5" customHeight="1">
      <c r="A494" s="40"/>
      <c r="B494" s="41"/>
      <c r="C494" s="265" t="s">
        <v>827</v>
      </c>
      <c r="D494" s="265" t="s">
        <v>329</v>
      </c>
      <c r="E494" s="266" t="s">
        <v>828</v>
      </c>
      <c r="F494" s="267" t="s">
        <v>829</v>
      </c>
      <c r="G494" s="268" t="s">
        <v>197</v>
      </c>
      <c r="H494" s="269">
        <v>18.611999999999998</v>
      </c>
      <c r="I494" s="270"/>
      <c r="J494" s="271">
        <f>ROUND(I494*H494,2)</f>
        <v>0</v>
      </c>
      <c r="K494" s="267" t="s">
        <v>163</v>
      </c>
      <c r="L494" s="272"/>
      <c r="M494" s="273" t="s">
        <v>21</v>
      </c>
      <c r="N494" s="274" t="s">
        <v>47</v>
      </c>
      <c r="O494" s="86"/>
      <c r="P494" s="223">
        <f>O494*H494</f>
        <v>0</v>
      </c>
      <c r="Q494" s="223">
        <v>0.014290000000000001</v>
      </c>
      <c r="R494" s="223">
        <f>Q494*H494</f>
        <v>0.26596547999999998</v>
      </c>
      <c r="S494" s="223">
        <v>0</v>
      </c>
      <c r="T494" s="224">
        <f>S494*H494</f>
        <v>0</v>
      </c>
      <c r="U494" s="40"/>
      <c r="V494" s="40"/>
      <c r="W494" s="40"/>
      <c r="X494" s="40"/>
      <c r="Y494" s="40"/>
      <c r="Z494" s="40"/>
      <c r="AA494" s="40"/>
      <c r="AB494" s="40"/>
      <c r="AC494" s="40"/>
      <c r="AD494" s="40"/>
      <c r="AE494" s="40"/>
      <c r="AR494" s="225" t="s">
        <v>367</v>
      </c>
      <c r="AT494" s="225" t="s">
        <v>329</v>
      </c>
      <c r="AU494" s="225" t="s">
        <v>86</v>
      </c>
      <c r="AY494" s="19" t="s">
        <v>156</v>
      </c>
      <c r="BE494" s="226">
        <f>IF(N494="základní",J494,0)</f>
        <v>0</v>
      </c>
      <c r="BF494" s="226">
        <f>IF(N494="snížená",J494,0)</f>
        <v>0</v>
      </c>
      <c r="BG494" s="226">
        <f>IF(N494="zákl. přenesená",J494,0)</f>
        <v>0</v>
      </c>
      <c r="BH494" s="226">
        <f>IF(N494="sníž. přenesená",J494,0)</f>
        <v>0</v>
      </c>
      <c r="BI494" s="226">
        <f>IF(N494="nulová",J494,0)</f>
        <v>0</v>
      </c>
      <c r="BJ494" s="19" t="s">
        <v>84</v>
      </c>
      <c r="BK494" s="226">
        <f>ROUND(I494*H494,2)</f>
        <v>0</v>
      </c>
      <c r="BL494" s="19" t="s">
        <v>267</v>
      </c>
      <c r="BM494" s="225" t="s">
        <v>830</v>
      </c>
    </row>
    <row r="495" s="13" customFormat="1">
      <c r="A495" s="13"/>
      <c r="B495" s="232"/>
      <c r="C495" s="233"/>
      <c r="D495" s="234" t="s">
        <v>168</v>
      </c>
      <c r="E495" s="233"/>
      <c r="F495" s="236" t="s">
        <v>831</v>
      </c>
      <c r="G495" s="233"/>
      <c r="H495" s="237">
        <v>18.611999999999998</v>
      </c>
      <c r="I495" s="238"/>
      <c r="J495" s="233"/>
      <c r="K495" s="233"/>
      <c r="L495" s="239"/>
      <c r="M495" s="240"/>
      <c r="N495" s="241"/>
      <c r="O495" s="241"/>
      <c r="P495" s="241"/>
      <c r="Q495" s="241"/>
      <c r="R495" s="241"/>
      <c r="S495" s="241"/>
      <c r="T495" s="242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43" t="s">
        <v>168</v>
      </c>
      <c r="AU495" s="243" t="s">
        <v>86</v>
      </c>
      <c r="AV495" s="13" t="s">
        <v>86</v>
      </c>
      <c r="AW495" s="13" t="s">
        <v>4</v>
      </c>
      <c r="AX495" s="13" t="s">
        <v>84</v>
      </c>
      <c r="AY495" s="243" t="s">
        <v>156</v>
      </c>
    </row>
    <row r="496" s="2" customFormat="1" ht="16.5" customHeight="1">
      <c r="A496" s="40"/>
      <c r="B496" s="41"/>
      <c r="C496" s="214" t="s">
        <v>832</v>
      </c>
      <c r="D496" s="214" t="s">
        <v>159</v>
      </c>
      <c r="E496" s="215" t="s">
        <v>833</v>
      </c>
      <c r="F496" s="216" t="s">
        <v>834</v>
      </c>
      <c r="G496" s="217" t="s">
        <v>197</v>
      </c>
      <c r="H496" s="218">
        <v>1.8</v>
      </c>
      <c r="I496" s="219"/>
      <c r="J496" s="220">
        <f>ROUND(I496*H496,2)</f>
        <v>0</v>
      </c>
      <c r="K496" s="216" t="s">
        <v>163</v>
      </c>
      <c r="L496" s="46"/>
      <c r="M496" s="221" t="s">
        <v>21</v>
      </c>
      <c r="N496" s="222" t="s">
        <v>47</v>
      </c>
      <c r="O496" s="86"/>
      <c r="P496" s="223">
        <f>O496*H496</f>
        <v>0</v>
      </c>
      <c r="Q496" s="223">
        <v>0.00149</v>
      </c>
      <c r="R496" s="223">
        <f>Q496*H496</f>
        <v>0.0026819999999999999</v>
      </c>
      <c r="S496" s="223">
        <v>0</v>
      </c>
      <c r="T496" s="224">
        <f>S496*H496</f>
        <v>0</v>
      </c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R496" s="225" t="s">
        <v>267</v>
      </c>
      <c r="AT496" s="225" t="s">
        <v>159</v>
      </c>
      <c r="AU496" s="225" t="s">
        <v>86</v>
      </c>
      <c r="AY496" s="19" t="s">
        <v>156</v>
      </c>
      <c r="BE496" s="226">
        <f>IF(N496="základní",J496,0)</f>
        <v>0</v>
      </c>
      <c r="BF496" s="226">
        <f>IF(N496="snížená",J496,0)</f>
        <v>0</v>
      </c>
      <c r="BG496" s="226">
        <f>IF(N496="zákl. přenesená",J496,0)</f>
        <v>0</v>
      </c>
      <c r="BH496" s="226">
        <f>IF(N496="sníž. přenesená",J496,0)</f>
        <v>0</v>
      </c>
      <c r="BI496" s="226">
        <f>IF(N496="nulová",J496,0)</f>
        <v>0</v>
      </c>
      <c r="BJ496" s="19" t="s">
        <v>84</v>
      </c>
      <c r="BK496" s="226">
        <f>ROUND(I496*H496,2)</f>
        <v>0</v>
      </c>
      <c r="BL496" s="19" t="s">
        <v>267</v>
      </c>
      <c r="BM496" s="225" t="s">
        <v>835</v>
      </c>
    </row>
    <row r="497" s="2" customFormat="1">
      <c r="A497" s="40"/>
      <c r="B497" s="41"/>
      <c r="C497" s="42"/>
      <c r="D497" s="227" t="s">
        <v>166</v>
      </c>
      <c r="E497" s="42"/>
      <c r="F497" s="228" t="s">
        <v>836</v>
      </c>
      <c r="G497" s="42"/>
      <c r="H497" s="42"/>
      <c r="I497" s="229"/>
      <c r="J497" s="42"/>
      <c r="K497" s="42"/>
      <c r="L497" s="46"/>
      <c r="M497" s="230"/>
      <c r="N497" s="231"/>
      <c r="O497" s="86"/>
      <c r="P497" s="86"/>
      <c r="Q497" s="86"/>
      <c r="R497" s="86"/>
      <c r="S497" s="86"/>
      <c r="T497" s="87"/>
      <c r="U497" s="40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  <c r="AT497" s="19" t="s">
        <v>166</v>
      </c>
      <c r="AU497" s="19" t="s">
        <v>86</v>
      </c>
    </row>
    <row r="498" s="13" customFormat="1">
      <c r="A498" s="13"/>
      <c r="B498" s="232"/>
      <c r="C498" s="233"/>
      <c r="D498" s="234" t="s">
        <v>168</v>
      </c>
      <c r="E498" s="235" t="s">
        <v>21</v>
      </c>
      <c r="F498" s="236" t="s">
        <v>837</v>
      </c>
      <c r="G498" s="233"/>
      <c r="H498" s="237">
        <v>1.8</v>
      </c>
      <c r="I498" s="238"/>
      <c r="J498" s="233"/>
      <c r="K498" s="233"/>
      <c r="L498" s="239"/>
      <c r="M498" s="240"/>
      <c r="N498" s="241"/>
      <c r="O498" s="241"/>
      <c r="P498" s="241"/>
      <c r="Q498" s="241"/>
      <c r="R498" s="241"/>
      <c r="S498" s="241"/>
      <c r="T498" s="242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43" t="s">
        <v>168</v>
      </c>
      <c r="AU498" s="243" t="s">
        <v>86</v>
      </c>
      <c r="AV498" s="13" t="s">
        <v>86</v>
      </c>
      <c r="AW498" s="13" t="s">
        <v>36</v>
      </c>
      <c r="AX498" s="13" t="s">
        <v>84</v>
      </c>
      <c r="AY498" s="243" t="s">
        <v>156</v>
      </c>
    </row>
    <row r="499" s="2" customFormat="1" ht="49.05" customHeight="1">
      <c r="A499" s="40"/>
      <c r="B499" s="41"/>
      <c r="C499" s="265" t="s">
        <v>838</v>
      </c>
      <c r="D499" s="265" t="s">
        <v>329</v>
      </c>
      <c r="E499" s="266" t="s">
        <v>839</v>
      </c>
      <c r="F499" s="267" t="s">
        <v>840</v>
      </c>
      <c r="G499" s="268" t="s">
        <v>162</v>
      </c>
      <c r="H499" s="269">
        <v>4</v>
      </c>
      <c r="I499" s="270"/>
      <c r="J499" s="271">
        <f>ROUND(I499*H499,2)</f>
        <v>0</v>
      </c>
      <c r="K499" s="267" t="s">
        <v>21</v>
      </c>
      <c r="L499" s="272"/>
      <c r="M499" s="273" t="s">
        <v>21</v>
      </c>
      <c r="N499" s="274" t="s">
        <v>47</v>
      </c>
      <c r="O499" s="86"/>
      <c r="P499" s="223">
        <f>O499*H499</f>
        <v>0</v>
      </c>
      <c r="Q499" s="223">
        <v>0.0032000000000000002</v>
      </c>
      <c r="R499" s="223">
        <f>Q499*H499</f>
        <v>0.012800000000000001</v>
      </c>
      <c r="S499" s="223">
        <v>0</v>
      </c>
      <c r="T499" s="224">
        <f>S499*H499</f>
        <v>0</v>
      </c>
      <c r="U499" s="40"/>
      <c r="V499" s="40"/>
      <c r="W499" s="40"/>
      <c r="X499" s="40"/>
      <c r="Y499" s="40"/>
      <c r="Z499" s="40"/>
      <c r="AA499" s="40"/>
      <c r="AB499" s="40"/>
      <c r="AC499" s="40"/>
      <c r="AD499" s="40"/>
      <c r="AE499" s="40"/>
      <c r="AR499" s="225" t="s">
        <v>367</v>
      </c>
      <c r="AT499" s="225" t="s">
        <v>329</v>
      </c>
      <c r="AU499" s="225" t="s">
        <v>86</v>
      </c>
      <c r="AY499" s="19" t="s">
        <v>156</v>
      </c>
      <c r="BE499" s="226">
        <f>IF(N499="základní",J499,0)</f>
        <v>0</v>
      </c>
      <c r="BF499" s="226">
        <f>IF(N499="snížená",J499,0)</f>
        <v>0</v>
      </c>
      <c r="BG499" s="226">
        <f>IF(N499="zákl. přenesená",J499,0)</f>
        <v>0</v>
      </c>
      <c r="BH499" s="226">
        <f>IF(N499="sníž. přenesená",J499,0)</f>
        <v>0</v>
      </c>
      <c r="BI499" s="226">
        <f>IF(N499="nulová",J499,0)</f>
        <v>0</v>
      </c>
      <c r="BJ499" s="19" t="s">
        <v>84</v>
      </c>
      <c r="BK499" s="226">
        <f>ROUND(I499*H499,2)</f>
        <v>0</v>
      </c>
      <c r="BL499" s="19" t="s">
        <v>267</v>
      </c>
      <c r="BM499" s="225" t="s">
        <v>841</v>
      </c>
    </row>
    <row r="500" s="2" customFormat="1" ht="24.15" customHeight="1">
      <c r="A500" s="40"/>
      <c r="B500" s="41"/>
      <c r="C500" s="214" t="s">
        <v>842</v>
      </c>
      <c r="D500" s="214" t="s">
        <v>159</v>
      </c>
      <c r="E500" s="215" t="s">
        <v>843</v>
      </c>
      <c r="F500" s="216" t="s">
        <v>844</v>
      </c>
      <c r="G500" s="217" t="s">
        <v>187</v>
      </c>
      <c r="H500" s="218">
        <v>0.48199999999999998</v>
      </c>
      <c r="I500" s="219"/>
      <c r="J500" s="220">
        <f>ROUND(I500*H500,2)</f>
        <v>0</v>
      </c>
      <c r="K500" s="216" t="s">
        <v>163</v>
      </c>
      <c r="L500" s="46"/>
      <c r="M500" s="221" t="s">
        <v>21</v>
      </c>
      <c r="N500" s="222" t="s">
        <v>47</v>
      </c>
      <c r="O500" s="86"/>
      <c r="P500" s="223">
        <f>O500*H500</f>
        <v>0</v>
      </c>
      <c r="Q500" s="223">
        <v>0</v>
      </c>
      <c r="R500" s="223">
        <f>Q500*H500</f>
        <v>0</v>
      </c>
      <c r="S500" s="223">
        <v>0</v>
      </c>
      <c r="T500" s="224">
        <f>S500*H500</f>
        <v>0</v>
      </c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R500" s="225" t="s">
        <v>267</v>
      </c>
      <c r="AT500" s="225" t="s">
        <v>159</v>
      </c>
      <c r="AU500" s="225" t="s">
        <v>86</v>
      </c>
      <c r="AY500" s="19" t="s">
        <v>156</v>
      </c>
      <c r="BE500" s="226">
        <f>IF(N500="základní",J500,0)</f>
        <v>0</v>
      </c>
      <c r="BF500" s="226">
        <f>IF(N500="snížená",J500,0)</f>
        <v>0</v>
      </c>
      <c r="BG500" s="226">
        <f>IF(N500="zákl. přenesená",J500,0)</f>
        <v>0</v>
      </c>
      <c r="BH500" s="226">
        <f>IF(N500="sníž. přenesená",J500,0)</f>
        <v>0</v>
      </c>
      <c r="BI500" s="226">
        <f>IF(N500="nulová",J500,0)</f>
        <v>0</v>
      </c>
      <c r="BJ500" s="19" t="s">
        <v>84</v>
      </c>
      <c r="BK500" s="226">
        <f>ROUND(I500*H500,2)</f>
        <v>0</v>
      </c>
      <c r="BL500" s="19" t="s">
        <v>267</v>
      </c>
      <c r="BM500" s="225" t="s">
        <v>845</v>
      </c>
    </row>
    <row r="501" s="2" customFormat="1">
      <c r="A501" s="40"/>
      <c r="B501" s="41"/>
      <c r="C501" s="42"/>
      <c r="D501" s="227" t="s">
        <v>166</v>
      </c>
      <c r="E501" s="42"/>
      <c r="F501" s="228" t="s">
        <v>846</v>
      </c>
      <c r="G501" s="42"/>
      <c r="H501" s="42"/>
      <c r="I501" s="229"/>
      <c r="J501" s="42"/>
      <c r="K501" s="42"/>
      <c r="L501" s="46"/>
      <c r="M501" s="230"/>
      <c r="N501" s="231"/>
      <c r="O501" s="86"/>
      <c r="P501" s="86"/>
      <c r="Q501" s="86"/>
      <c r="R501" s="86"/>
      <c r="S501" s="86"/>
      <c r="T501" s="87"/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T501" s="19" t="s">
        <v>166</v>
      </c>
      <c r="AU501" s="19" t="s">
        <v>86</v>
      </c>
    </row>
    <row r="502" s="12" customFormat="1" ht="22.8" customHeight="1">
      <c r="A502" s="12"/>
      <c r="B502" s="198"/>
      <c r="C502" s="199"/>
      <c r="D502" s="200" t="s">
        <v>75</v>
      </c>
      <c r="E502" s="212" t="s">
        <v>847</v>
      </c>
      <c r="F502" s="212" t="s">
        <v>848</v>
      </c>
      <c r="G502" s="199"/>
      <c r="H502" s="199"/>
      <c r="I502" s="202"/>
      <c r="J502" s="213">
        <f>BK502</f>
        <v>0</v>
      </c>
      <c r="K502" s="199"/>
      <c r="L502" s="204"/>
      <c r="M502" s="205"/>
      <c r="N502" s="206"/>
      <c r="O502" s="206"/>
      <c r="P502" s="207">
        <f>SUM(P503:P598)</f>
        <v>0</v>
      </c>
      <c r="Q502" s="206"/>
      <c r="R502" s="207">
        <f>SUM(R503:R598)</f>
        <v>0.87877562000000009</v>
      </c>
      <c r="S502" s="206"/>
      <c r="T502" s="208">
        <f>SUM(T503:T598)</f>
        <v>0.11105798</v>
      </c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R502" s="209" t="s">
        <v>86</v>
      </c>
      <c r="AT502" s="210" t="s">
        <v>75</v>
      </c>
      <c r="AU502" s="210" t="s">
        <v>84</v>
      </c>
      <c r="AY502" s="209" t="s">
        <v>156</v>
      </c>
      <c r="BK502" s="211">
        <f>SUM(BK503:BK598)</f>
        <v>0</v>
      </c>
    </row>
    <row r="503" s="2" customFormat="1" ht="16.5" customHeight="1">
      <c r="A503" s="40"/>
      <c r="B503" s="41"/>
      <c r="C503" s="214" t="s">
        <v>849</v>
      </c>
      <c r="D503" s="214" t="s">
        <v>159</v>
      </c>
      <c r="E503" s="215" t="s">
        <v>850</v>
      </c>
      <c r="F503" s="216" t="s">
        <v>851</v>
      </c>
      <c r="G503" s="217" t="s">
        <v>197</v>
      </c>
      <c r="H503" s="218">
        <v>151.01599999999999</v>
      </c>
      <c r="I503" s="219"/>
      <c r="J503" s="220">
        <f>ROUND(I503*H503,2)</f>
        <v>0</v>
      </c>
      <c r="K503" s="216" t="s">
        <v>163</v>
      </c>
      <c r="L503" s="46"/>
      <c r="M503" s="221" t="s">
        <v>21</v>
      </c>
      <c r="N503" s="222" t="s">
        <v>47</v>
      </c>
      <c r="O503" s="86"/>
      <c r="P503" s="223">
        <f>O503*H503</f>
        <v>0</v>
      </c>
      <c r="Q503" s="223">
        <v>0.001</v>
      </c>
      <c r="R503" s="223">
        <f>Q503*H503</f>
        <v>0.15101599999999998</v>
      </c>
      <c r="S503" s="223">
        <v>0.00031</v>
      </c>
      <c r="T503" s="224">
        <f>S503*H503</f>
        <v>0.046814959999999996</v>
      </c>
      <c r="U503" s="40"/>
      <c r="V503" s="40"/>
      <c r="W503" s="40"/>
      <c r="X503" s="40"/>
      <c r="Y503" s="40"/>
      <c r="Z503" s="40"/>
      <c r="AA503" s="40"/>
      <c r="AB503" s="40"/>
      <c r="AC503" s="40"/>
      <c r="AD503" s="40"/>
      <c r="AE503" s="40"/>
      <c r="AR503" s="225" t="s">
        <v>267</v>
      </c>
      <c r="AT503" s="225" t="s">
        <v>159</v>
      </c>
      <c r="AU503" s="225" t="s">
        <v>86</v>
      </c>
      <c r="AY503" s="19" t="s">
        <v>156</v>
      </c>
      <c r="BE503" s="226">
        <f>IF(N503="základní",J503,0)</f>
        <v>0</v>
      </c>
      <c r="BF503" s="226">
        <f>IF(N503="snížená",J503,0)</f>
        <v>0</v>
      </c>
      <c r="BG503" s="226">
        <f>IF(N503="zákl. přenesená",J503,0)</f>
        <v>0</v>
      </c>
      <c r="BH503" s="226">
        <f>IF(N503="sníž. přenesená",J503,0)</f>
        <v>0</v>
      </c>
      <c r="BI503" s="226">
        <f>IF(N503="nulová",J503,0)</f>
        <v>0</v>
      </c>
      <c r="BJ503" s="19" t="s">
        <v>84</v>
      </c>
      <c r="BK503" s="226">
        <f>ROUND(I503*H503,2)</f>
        <v>0</v>
      </c>
      <c r="BL503" s="19" t="s">
        <v>267</v>
      </c>
      <c r="BM503" s="225" t="s">
        <v>852</v>
      </c>
    </row>
    <row r="504" s="2" customFormat="1">
      <c r="A504" s="40"/>
      <c r="B504" s="41"/>
      <c r="C504" s="42"/>
      <c r="D504" s="227" t="s">
        <v>166</v>
      </c>
      <c r="E504" s="42"/>
      <c r="F504" s="228" t="s">
        <v>853</v>
      </c>
      <c r="G504" s="42"/>
      <c r="H504" s="42"/>
      <c r="I504" s="229"/>
      <c r="J504" s="42"/>
      <c r="K504" s="42"/>
      <c r="L504" s="46"/>
      <c r="M504" s="230"/>
      <c r="N504" s="231"/>
      <c r="O504" s="86"/>
      <c r="P504" s="86"/>
      <c r="Q504" s="86"/>
      <c r="R504" s="86"/>
      <c r="S504" s="86"/>
      <c r="T504" s="87"/>
      <c r="U504" s="40"/>
      <c r="V504" s="40"/>
      <c r="W504" s="40"/>
      <c r="X504" s="40"/>
      <c r="Y504" s="40"/>
      <c r="Z504" s="40"/>
      <c r="AA504" s="40"/>
      <c r="AB504" s="40"/>
      <c r="AC504" s="40"/>
      <c r="AD504" s="40"/>
      <c r="AE504" s="40"/>
      <c r="AT504" s="19" t="s">
        <v>166</v>
      </c>
      <c r="AU504" s="19" t="s">
        <v>86</v>
      </c>
    </row>
    <row r="505" s="13" customFormat="1">
      <c r="A505" s="13"/>
      <c r="B505" s="232"/>
      <c r="C505" s="233"/>
      <c r="D505" s="234" t="s">
        <v>168</v>
      </c>
      <c r="E505" s="235" t="s">
        <v>21</v>
      </c>
      <c r="F505" s="236" t="s">
        <v>854</v>
      </c>
      <c r="G505" s="233"/>
      <c r="H505" s="237">
        <v>31.57</v>
      </c>
      <c r="I505" s="238"/>
      <c r="J505" s="233"/>
      <c r="K505" s="233"/>
      <c r="L505" s="239"/>
      <c r="M505" s="240"/>
      <c r="N505" s="241"/>
      <c r="O505" s="241"/>
      <c r="P505" s="241"/>
      <c r="Q505" s="241"/>
      <c r="R505" s="241"/>
      <c r="S505" s="241"/>
      <c r="T505" s="242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43" t="s">
        <v>168</v>
      </c>
      <c r="AU505" s="243" t="s">
        <v>86</v>
      </c>
      <c r="AV505" s="13" t="s">
        <v>86</v>
      </c>
      <c r="AW505" s="13" t="s">
        <v>36</v>
      </c>
      <c r="AX505" s="13" t="s">
        <v>76</v>
      </c>
      <c r="AY505" s="243" t="s">
        <v>156</v>
      </c>
    </row>
    <row r="506" s="13" customFormat="1">
      <c r="A506" s="13"/>
      <c r="B506" s="232"/>
      <c r="C506" s="233"/>
      <c r="D506" s="234" t="s">
        <v>168</v>
      </c>
      <c r="E506" s="235" t="s">
        <v>21</v>
      </c>
      <c r="F506" s="236" t="s">
        <v>280</v>
      </c>
      <c r="G506" s="233"/>
      <c r="H506" s="237">
        <v>76.677000000000007</v>
      </c>
      <c r="I506" s="238"/>
      <c r="J506" s="233"/>
      <c r="K506" s="233"/>
      <c r="L506" s="239"/>
      <c r="M506" s="240"/>
      <c r="N506" s="241"/>
      <c r="O506" s="241"/>
      <c r="P506" s="241"/>
      <c r="Q506" s="241"/>
      <c r="R506" s="241"/>
      <c r="S506" s="241"/>
      <c r="T506" s="242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43" t="s">
        <v>168</v>
      </c>
      <c r="AU506" s="243" t="s">
        <v>86</v>
      </c>
      <c r="AV506" s="13" t="s">
        <v>86</v>
      </c>
      <c r="AW506" s="13" t="s">
        <v>36</v>
      </c>
      <c r="AX506" s="13" t="s">
        <v>76</v>
      </c>
      <c r="AY506" s="243" t="s">
        <v>156</v>
      </c>
    </row>
    <row r="507" s="13" customFormat="1">
      <c r="A507" s="13"/>
      <c r="B507" s="232"/>
      <c r="C507" s="233"/>
      <c r="D507" s="234" t="s">
        <v>168</v>
      </c>
      <c r="E507" s="235" t="s">
        <v>21</v>
      </c>
      <c r="F507" s="236" t="s">
        <v>281</v>
      </c>
      <c r="G507" s="233"/>
      <c r="H507" s="237">
        <v>35.462000000000003</v>
      </c>
      <c r="I507" s="238"/>
      <c r="J507" s="233"/>
      <c r="K507" s="233"/>
      <c r="L507" s="239"/>
      <c r="M507" s="240"/>
      <c r="N507" s="241"/>
      <c r="O507" s="241"/>
      <c r="P507" s="241"/>
      <c r="Q507" s="241"/>
      <c r="R507" s="241"/>
      <c r="S507" s="241"/>
      <c r="T507" s="242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43" t="s">
        <v>168</v>
      </c>
      <c r="AU507" s="243" t="s">
        <v>86</v>
      </c>
      <c r="AV507" s="13" t="s">
        <v>86</v>
      </c>
      <c r="AW507" s="13" t="s">
        <v>36</v>
      </c>
      <c r="AX507" s="13" t="s">
        <v>76</v>
      </c>
      <c r="AY507" s="243" t="s">
        <v>156</v>
      </c>
    </row>
    <row r="508" s="13" customFormat="1">
      <c r="A508" s="13"/>
      <c r="B508" s="232"/>
      <c r="C508" s="233"/>
      <c r="D508" s="234" t="s">
        <v>168</v>
      </c>
      <c r="E508" s="235" t="s">
        <v>21</v>
      </c>
      <c r="F508" s="236" t="s">
        <v>282</v>
      </c>
      <c r="G508" s="233"/>
      <c r="H508" s="237">
        <v>28.696000000000002</v>
      </c>
      <c r="I508" s="238"/>
      <c r="J508" s="233"/>
      <c r="K508" s="233"/>
      <c r="L508" s="239"/>
      <c r="M508" s="240"/>
      <c r="N508" s="241"/>
      <c r="O508" s="241"/>
      <c r="P508" s="241"/>
      <c r="Q508" s="241"/>
      <c r="R508" s="241"/>
      <c r="S508" s="241"/>
      <c r="T508" s="242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43" t="s">
        <v>168</v>
      </c>
      <c r="AU508" s="243" t="s">
        <v>86</v>
      </c>
      <c r="AV508" s="13" t="s">
        <v>86</v>
      </c>
      <c r="AW508" s="13" t="s">
        <v>36</v>
      </c>
      <c r="AX508" s="13" t="s">
        <v>76</v>
      </c>
      <c r="AY508" s="243" t="s">
        <v>156</v>
      </c>
    </row>
    <row r="509" s="13" customFormat="1">
      <c r="A509" s="13"/>
      <c r="B509" s="232"/>
      <c r="C509" s="233"/>
      <c r="D509" s="234" t="s">
        <v>168</v>
      </c>
      <c r="E509" s="235" t="s">
        <v>21</v>
      </c>
      <c r="F509" s="236" t="s">
        <v>283</v>
      </c>
      <c r="G509" s="233"/>
      <c r="H509" s="237">
        <v>50.421999999999997</v>
      </c>
      <c r="I509" s="238"/>
      <c r="J509" s="233"/>
      <c r="K509" s="233"/>
      <c r="L509" s="239"/>
      <c r="M509" s="240"/>
      <c r="N509" s="241"/>
      <c r="O509" s="241"/>
      <c r="P509" s="241"/>
      <c r="Q509" s="241"/>
      <c r="R509" s="241"/>
      <c r="S509" s="241"/>
      <c r="T509" s="242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43" t="s">
        <v>168</v>
      </c>
      <c r="AU509" s="243" t="s">
        <v>86</v>
      </c>
      <c r="AV509" s="13" t="s">
        <v>86</v>
      </c>
      <c r="AW509" s="13" t="s">
        <v>36</v>
      </c>
      <c r="AX509" s="13" t="s">
        <v>76</v>
      </c>
      <c r="AY509" s="243" t="s">
        <v>156</v>
      </c>
    </row>
    <row r="510" s="13" customFormat="1">
      <c r="A510" s="13"/>
      <c r="B510" s="232"/>
      <c r="C510" s="233"/>
      <c r="D510" s="234" t="s">
        <v>168</v>
      </c>
      <c r="E510" s="235" t="s">
        <v>21</v>
      </c>
      <c r="F510" s="236" t="s">
        <v>284</v>
      </c>
      <c r="G510" s="233"/>
      <c r="H510" s="237">
        <v>35.960000000000001</v>
      </c>
      <c r="I510" s="238"/>
      <c r="J510" s="233"/>
      <c r="K510" s="233"/>
      <c r="L510" s="239"/>
      <c r="M510" s="240"/>
      <c r="N510" s="241"/>
      <c r="O510" s="241"/>
      <c r="P510" s="241"/>
      <c r="Q510" s="241"/>
      <c r="R510" s="241"/>
      <c r="S510" s="241"/>
      <c r="T510" s="242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43" t="s">
        <v>168</v>
      </c>
      <c r="AU510" s="243" t="s">
        <v>86</v>
      </c>
      <c r="AV510" s="13" t="s">
        <v>86</v>
      </c>
      <c r="AW510" s="13" t="s">
        <v>36</v>
      </c>
      <c r="AX510" s="13" t="s">
        <v>76</v>
      </c>
      <c r="AY510" s="243" t="s">
        <v>156</v>
      </c>
    </row>
    <row r="511" s="13" customFormat="1">
      <c r="A511" s="13"/>
      <c r="B511" s="232"/>
      <c r="C511" s="233"/>
      <c r="D511" s="234" t="s">
        <v>168</v>
      </c>
      <c r="E511" s="235" t="s">
        <v>21</v>
      </c>
      <c r="F511" s="236" t="s">
        <v>285</v>
      </c>
      <c r="G511" s="233"/>
      <c r="H511" s="237">
        <v>20.725000000000001</v>
      </c>
      <c r="I511" s="238"/>
      <c r="J511" s="233"/>
      <c r="K511" s="233"/>
      <c r="L511" s="239"/>
      <c r="M511" s="240"/>
      <c r="N511" s="241"/>
      <c r="O511" s="241"/>
      <c r="P511" s="241"/>
      <c r="Q511" s="241"/>
      <c r="R511" s="241"/>
      <c r="S511" s="241"/>
      <c r="T511" s="242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43" t="s">
        <v>168</v>
      </c>
      <c r="AU511" s="243" t="s">
        <v>86</v>
      </c>
      <c r="AV511" s="13" t="s">
        <v>86</v>
      </c>
      <c r="AW511" s="13" t="s">
        <v>36</v>
      </c>
      <c r="AX511" s="13" t="s">
        <v>76</v>
      </c>
      <c r="AY511" s="243" t="s">
        <v>156</v>
      </c>
    </row>
    <row r="512" s="13" customFormat="1">
      <c r="A512" s="13"/>
      <c r="B512" s="232"/>
      <c r="C512" s="233"/>
      <c r="D512" s="234" t="s">
        <v>168</v>
      </c>
      <c r="E512" s="235" t="s">
        <v>21</v>
      </c>
      <c r="F512" s="236" t="s">
        <v>286</v>
      </c>
      <c r="G512" s="233"/>
      <c r="H512" s="237">
        <v>22.52</v>
      </c>
      <c r="I512" s="238"/>
      <c r="J512" s="233"/>
      <c r="K512" s="233"/>
      <c r="L512" s="239"/>
      <c r="M512" s="240"/>
      <c r="N512" s="241"/>
      <c r="O512" s="241"/>
      <c r="P512" s="241"/>
      <c r="Q512" s="241"/>
      <c r="R512" s="241"/>
      <c r="S512" s="241"/>
      <c r="T512" s="242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43" t="s">
        <v>168</v>
      </c>
      <c r="AU512" s="243" t="s">
        <v>86</v>
      </c>
      <c r="AV512" s="13" t="s">
        <v>86</v>
      </c>
      <c r="AW512" s="13" t="s">
        <v>36</v>
      </c>
      <c r="AX512" s="13" t="s">
        <v>76</v>
      </c>
      <c r="AY512" s="243" t="s">
        <v>156</v>
      </c>
    </row>
    <row r="513" s="14" customFormat="1">
      <c r="A513" s="14"/>
      <c r="B513" s="244"/>
      <c r="C513" s="245"/>
      <c r="D513" s="234" t="s">
        <v>168</v>
      </c>
      <c r="E513" s="246" t="s">
        <v>21</v>
      </c>
      <c r="F513" s="247" t="s">
        <v>193</v>
      </c>
      <c r="G513" s="245"/>
      <c r="H513" s="248">
        <v>302.03199999999998</v>
      </c>
      <c r="I513" s="249"/>
      <c r="J513" s="245"/>
      <c r="K513" s="245"/>
      <c r="L513" s="250"/>
      <c r="M513" s="251"/>
      <c r="N513" s="252"/>
      <c r="O513" s="252"/>
      <c r="P513" s="252"/>
      <c r="Q513" s="252"/>
      <c r="R513" s="252"/>
      <c r="S513" s="252"/>
      <c r="T513" s="253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54" t="s">
        <v>168</v>
      </c>
      <c r="AU513" s="254" t="s">
        <v>86</v>
      </c>
      <c r="AV513" s="14" t="s">
        <v>164</v>
      </c>
      <c r="AW513" s="14" t="s">
        <v>36</v>
      </c>
      <c r="AX513" s="14" t="s">
        <v>84</v>
      </c>
      <c r="AY513" s="254" t="s">
        <v>156</v>
      </c>
    </row>
    <row r="514" s="13" customFormat="1">
      <c r="A514" s="13"/>
      <c r="B514" s="232"/>
      <c r="C514" s="233"/>
      <c r="D514" s="234" t="s">
        <v>168</v>
      </c>
      <c r="E514" s="233"/>
      <c r="F514" s="236" t="s">
        <v>855</v>
      </c>
      <c r="G514" s="233"/>
      <c r="H514" s="237">
        <v>151.01599999999999</v>
      </c>
      <c r="I514" s="238"/>
      <c r="J514" s="233"/>
      <c r="K514" s="233"/>
      <c r="L514" s="239"/>
      <c r="M514" s="240"/>
      <c r="N514" s="241"/>
      <c r="O514" s="241"/>
      <c r="P514" s="241"/>
      <c r="Q514" s="241"/>
      <c r="R514" s="241"/>
      <c r="S514" s="241"/>
      <c r="T514" s="242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43" t="s">
        <v>168</v>
      </c>
      <c r="AU514" s="243" t="s">
        <v>86</v>
      </c>
      <c r="AV514" s="13" t="s">
        <v>86</v>
      </c>
      <c r="AW514" s="13" t="s">
        <v>4</v>
      </c>
      <c r="AX514" s="13" t="s">
        <v>84</v>
      </c>
      <c r="AY514" s="243" t="s">
        <v>156</v>
      </c>
    </row>
    <row r="515" s="2" customFormat="1" ht="16.5" customHeight="1">
      <c r="A515" s="40"/>
      <c r="B515" s="41"/>
      <c r="C515" s="214" t="s">
        <v>856</v>
      </c>
      <c r="D515" s="214" t="s">
        <v>159</v>
      </c>
      <c r="E515" s="215" t="s">
        <v>857</v>
      </c>
      <c r="F515" s="216" t="s">
        <v>858</v>
      </c>
      <c r="G515" s="217" t="s">
        <v>197</v>
      </c>
      <c r="H515" s="218">
        <v>171.756</v>
      </c>
      <c r="I515" s="219"/>
      <c r="J515" s="220">
        <f>ROUND(I515*H515,2)</f>
        <v>0</v>
      </c>
      <c r="K515" s="216" t="s">
        <v>163</v>
      </c>
      <c r="L515" s="46"/>
      <c r="M515" s="221" t="s">
        <v>21</v>
      </c>
      <c r="N515" s="222" t="s">
        <v>47</v>
      </c>
      <c r="O515" s="86"/>
      <c r="P515" s="223">
        <f>O515*H515</f>
        <v>0</v>
      </c>
      <c r="Q515" s="223">
        <v>0.001</v>
      </c>
      <c r="R515" s="223">
        <f>Q515*H515</f>
        <v>0.17175599999999999</v>
      </c>
      <c r="S515" s="223">
        <v>0.00031</v>
      </c>
      <c r="T515" s="224">
        <f>S515*H515</f>
        <v>0.053244359999999998</v>
      </c>
      <c r="U515" s="40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R515" s="225" t="s">
        <v>267</v>
      </c>
      <c r="AT515" s="225" t="s">
        <v>159</v>
      </c>
      <c r="AU515" s="225" t="s">
        <v>86</v>
      </c>
      <c r="AY515" s="19" t="s">
        <v>156</v>
      </c>
      <c r="BE515" s="226">
        <f>IF(N515="základní",J515,0)</f>
        <v>0</v>
      </c>
      <c r="BF515" s="226">
        <f>IF(N515="snížená",J515,0)</f>
        <v>0</v>
      </c>
      <c r="BG515" s="226">
        <f>IF(N515="zákl. přenesená",J515,0)</f>
        <v>0</v>
      </c>
      <c r="BH515" s="226">
        <f>IF(N515="sníž. přenesená",J515,0)</f>
        <v>0</v>
      </c>
      <c r="BI515" s="226">
        <f>IF(N515="nulová",J515,0)</f>
        <v>0</v>
      </c>
      <c r="BJ515" s="19" t="s">
        <v>84</v>
      </c>
      <c r="BK515" s="226">
        <f>ROUND(I515*H515,2)</f>
        <v>0</v>
      </c>
      <c r="BL515" s="19" t="s">
        <v>267</v>
      </c>
      <c r="BM515" s="225" t="s">
        <v>859</v>
      </c>
    </row>
    <row r="516" s="2" customFormat="1">
      <c r="A516" s="40"/>
      <c r="B516" s="41"/>
      <c r="C516" s="42"/>
      <c r="D516" s="227" t="s">
        <v>166</v>
      </c>
      <c r="E516" s="42"/>
      <c r="F516" s="228" t="s">
        <v>860</v>
      </c>
      <c r="G516" s="42"/>
      <c r="H516" s="42"/>
      <c r="I516" s="229"/>
      <c r="J516" s="42"/>
      <c r="K516" s="42"/>
      <c r="L516" s="46"/>
      <c r="M516" s="230"/>
      <c r="N516" s="231"/>
      <c r="O516" s="86"/>
      <c r="P516" s="86"/>
      <c r="Q516" s="86"/>
      <c r="R516" s="86"/>
      <c r="S516" s="86"/>
      <c r="T516" s="87"/>
      <c r="U516" s="40"/>
      <c r="V516" s="40"/>
      <c r="W516" s="40"/>
      <c r="X516" s="40"/>
      <c r="Y516" s="40"/>
      <c r="Z516" s="40"/>
      <c r="AA516" s="40"/>
      <c r="AB516" s="40"/>
      <c r="AC516" s="40"/>
      <c r="AD516" s="40"/>
      <c r="AE516" s="40"/>
      <c r="AT516" s="19" t="s">
        <v>166</v>
      </c>
      <c r="AU516" s="19" t="s">
        <v>86</v>
      </c>
    </row>
    <row r="517" s="13" customFormat="1">
      <c r="A517" s="13"/>
      <c r="B517" s="232"/>
      <c r="C517" s="233"/>
      <c r="D517" s="234" t="s">
        <v>168</v>
      </c>
      <c r="E517" s="235" t="s">
        <v>21</v>
      </c>
      <c r="F517" s="236" t="s">
        <v>861</v>
      </c>
      <c r="G517" s="233"/>
      <c r="H517" s="237">
        <v>139.66</v>
      </c>
      <c r="I517" s="238"/>
      <c r="J517" s="233"/>
      <c r="K517" s="233"/>
      <c r="L517" s="239"/>
      <c r="M517" s="240"/>
      <c r="N517" s="241"/>
      <c r="O517" s="241"/>
      <c r="P517" s="241"/>
      <c r="Q517" s="241"/>
      <c r="R517" s="241"/>
      <c r="S517" s="241"/>
      <c r="T517" s="242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43" t="s">
        <v>168</v>
      </c>
      <c r="AU517" s="243" t="s">
        <v>86</v>
      </c>
      <c r="AV517" s="13" t="s">
        <v>86</v>
      </c>
      <c r="AW517" s="13" t="s">
        <v>36</v>
      </c>
      <c r="AX517" s="13" t="s">
        <v>76</v>
      </c>
      <c r="AY517" s="243" t="s">
        <v>156</v>
      </c>
    </row>
    <row r="518" s="13" customFormat="1">
      <c r="A518" s="13"/>
      <c r="B518" s="232"/>
      <c r="C518" s="233"/>
      <c r="D518" s="234" t="s">
        <v>168</v>
      </c>
      <c r="E518" s="235" t="s">
        <v>21</v>
      </c>
      <c r="F518" s="236" t="s">
        <v>272</v>
      </c>
      <c r="G518" s="233"/>
      <c r="H518" s="237">
        <v>52.988999999999997</v>
      </c>
      <c r="I518" s="238"/>
      <c r="J518" s="233"/>
      <c r="K518" s="233"/>
      <c r="L518" s="239"/>
      <c r="M518" s="240"/>
      <c r="N518" s="241"/>
      <c r="O518" s="241"/>
      <c r="P518" s="241"/>
      <c r="Q518" s="241"/>
      <c r="R518" s="241"/>
      <c r="S518" s="241"/>
      <c r="T518" s="242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43" t="s">
        <v>168</v>
      </c>
      <c r="AU518" s="243" t="s">
        <v>86</v>
      </c>
      <c r="AV518" s="13" t="s">
        <v>86</v>
      </c>
      <c r="AW518" s="13" t="s">
        <v>36</v>
      </c>
      <c r="AX518" s="13" t="s">
        <v>76</v>
      </c>
      <c r="AY518" s="243" t="s">
        <v>156</v>
      </c>
    </row>
    <row r="519" s="13" customFormat="1">
      <c r="A519" s="13"/>
      <c r="B519" s="232"/>
      <c r="C519" s="233"/>
      <c r="D519" s="234" t="s">
        <v>168</v>
      </c>
      <c r="E519" s="235" t="s">
        <v>21</v>
      </c>
      <c r="F519" s="236" t="s">
        <v>273</v>
      </c>
      <c r="G519" s="233"/>
      <c r="H519" s="237">
        <v>3.5049999999999999</v>
      </c>
      <c r="I519" s="238"/>
      <c r="J519" s="233"/>
      <c r="K519" s="233"/>
      <c r="L519" s="239"/>
      <c r="M519" s="240"/>
      <c r="N519" s="241"/>
      <c r="O519" s="241"/>
      <c r="P519" s="241"/>
      <c r="Q519" s="241"/>
      <c r="R519" s="241"/>
      <c r="S519" s="241"/>
      <c r="T519" s="242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43" t="s">
        <v>168</v>
      </c>
      <c r="AU519" s="243" t="s">
        <v>86</v>
      </c>
      <c r="AV519" s="13" t="s">
        <v>86</v>
      </c>
      <c r="AW519" s="13" t="s">
        <v>36</v>
      </c>
      <c r="AX519" s="13" t="s">
        <v>76</v>
      </c>
      <c r="AY519" s="243" t="s">
        <v>156</v>
      </c>
    </row>
    <row r="520" s="13" customFormat="1">
      <c r="A520" s="13"/>
      <c r="B520" s="232"/>
      <c r="C520" s="233"/>
      <c r="D520" s="234" t="s">
        <v>168</v>
      </c>
      <c r="E520" s="235" t="s">
        <v>21</v>
      </c>
      <c r="F520" s="236" t="s">
        <v>274</v>
      </c>
      <c r="G520" s="233"/>
      <c r="H520" s="237">
        <v>3.4300000000000002</v>
      </c>
      <c r="I520" s="238"/>
      <c r="J520" s="233"/>
      <c r="K520" s="233"/>
      <c r="L520" s="239"/>
      <c r="M520" s="240"/>
      <c r="N520" s="241"/>
      <c r="O520" s="241"/>
      <c r="P520" s="241"/>
      <c r="Q520" s="241"/>
      <c r="R520" s="241"/>
      <c r="S520" s="241"/>
      <c r="T520" s="242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43" t="s">
        <v>168</v>
      </c>
      <c r="AU520" s="243" t="s">
        <v>86</v>
      </c>
      <c r="AV520" s="13" t="s">
        <v>86</v>
      </c>
      <c r="AW520" s="13" t="s">
        <v>36</v>
      </c>
      <c r="AX520" s="13" t="s">
        <v>76</v>
      </c>
      <c r="AY520" s="243" t="s">
        <v>156</v>
      </c>
    </row>
    <row r="521" s="13" customFormat="1">
      <c r="A521" s="13"/>
      <c r="B521" s="232"/>
      <c r="C521" s="233"/>
      <c r="D521" s="234" t="s">
        <v>168</v>
      </c>
      <c r="E521" s="235" t="s">
        <v>21</v>
      </c>
      <c r="F521" s="236" t="s">
        <v>275</v>
      </c>
      <c r="G521" s="233"/>
      <c r="H521" s="237">
        <v>3.4399999999999999</v>
      </c>
      <c r="I521" s="238"/>
      <c r="J521" s="233"/>
      <c r="K521" s="233"/>
      <c r="L521" s="239"/>
      <c r="M521" s="240"/>
      <c r="N521" s="241"/>
      <c r="O521" s="241"/>
      <c r="P521" s="241"/>
      <c r="Q521" s="241"/>
      <c r="R521" s="241"/>
      <c r="S521" s="241"/>
      <c r="T521" s="242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43" t="s">
        <v>168</v>
      </c>
      <c r="AU521" s="243" t="s">
        <v>86</v>
      </c>
      <c r="AV521" s="13" t="s">
        <v>86</v>
      </c>
      <c r="AW521" s="13" t="s">
        <v>36</v>
      </c>
      <c r="AX521" s="13" t="s">
        <v>76</v>
      </c>
      <c r="AY521" s="243" t="s">
        <v>156</v>
      </c>
    </row>
    <row r="522" s="13" customFormat="1">
      <c r="A522" s="13"/>
      <c r="B522" s="232"/>
      <c r="C522" s="233"/>
      <c r="D522" s="234" t="s">
        <v>168</v>
      </c>
      <c r="E522" s="235" t="s">
        <v>21</v>
      </c>
      <c r="F522" s="236" t="s">
        <v>276</v>
      </c>
      <c r="G522" s="233"/>
      <c r="H522" s="237">
        <v>3.4649999999999999</v>
      </c>
      <c r="I522" s="238"/>
      <c r="J522" s="233"/>
      <c r="K522" s="233"/>
      <c r="L522" s="239"/>
      <c r="M522" s="240"/>
      <c r="N522" s="241"/>
      <c r="O522" s="241"/>
      <c r="P522" s="241"/>
      <c r="Q522" s="241"/>
      <c r="R522" s="241"/>
      <c r="S522" s="241"/>
      <c r="T522" s="242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43" t="s">
        <v>168</v>
      </c>
      <c r="AU522" s="243" t="s">
        <v>86</v>
      </c>
      <c r="AV522" s="13" t="s">
        <v>86</v>
      </c>
      <c r="AW522" s="13" t="s">
        <v>36</v>
      </c>
      <c r="AX522" s="13" t="s">
        <v>76</v>
      </c>
      <c r="AY522" s="243" t="s">
        <v>156</v>
      </c>
    </row>
    <row r="523" s="13" customFormat="1">
      <c r="A523" s="13"/>
      <c r="B523" s="232"/>
      <c r="C523" s="233"/>
      <c r="D523" s="234" t="s">
        <v>168</v>
      </c>
      <c r="E523" s="235" t="s">
        <v>21</v>
      </c>
      <c r="F523" s="236" t="s">
        <v>277</v>
      </c>
      <c r="G523" s="233"/>
      <c r="H523" s="237">
        <v>78.072000000000003</v>
      </c>
      <c r="I523" s="238"/>
      <c r="J523" s="233"/>
      <c r="K523" s="233"/>
      <c r="L523" s="239"/>
      <c r="M523" s="240"/>
      <c r="N523" s="241"/>
      <c r="O523" s="241"/>
      <c r="P523" s="241"/>
      <c r="Q523" s="241"/>
      <c r="R523" s="241"/>
      <c r="S523" s="241"/>
      <c r="T523" s="242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43" t="s">
        <v>168</v>
      </c>
      <c r="AU523" s="243" t="s">
        <v>86</v>
      </c>
      <c r="AV523" s="13" t="s">
        <v>86</v>
      </c>
      <c r="AW523" s="13" t="s">
        <v>36</v>
      </c>
      <c r="AX523" s="13" t="s">
        <v>76</v>
      </c>
      <c r="AY523" s="243" t="s">
        <v>156</v>
      </c>
    </row>
    <row r="524" s="13" customFormat="1">
      <c r="A524" s="13"/>
      <c r="B524" s="232"/>
      <c r="C524" s="233"/>
      <c r="D524" s="234" t="s">
        <v>168</v>
      </c>
      <c r="E524" s="235" t="s">
        <v>21</v>
      </c>
      <c r="F524" s="236" t="s">
        <v>278</v>
      </c>
      <c r="G524" s="233"/>
      <c r="H524" s="237">
        <v>24.332000000000001</v>
      </c>
      <c r="I524" s="238"/>
      <c r="J524" s="233"/>
      <c r="K524" s="233"/>
      <c r="L524" s="239"/>
      <c r="M524" s="240"/>
      <c r="N524" s="241"/>
      <c r="O524" s="241"/>
      <c r="P524" s="241"/>
      <c r="Q524" s="241"/>
      <c r="R524" s="241"/>
      <c r="S524" s="241"/>
      <c r="T524" s="242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43" t="s">
        <v>168</v>
      </c>
      <c r="AU524" s="243" t="s">
        <v>86</v>
      </c>
      <c r="AV524" s="13" t="s">
        <v>86</v>
      </c>
      <c r="AW524" s="13" t="s">
        <v>36</v>
      </c>
      <c r="AX524" s="13" t="s">
        <v>76</v>
      </c>
      <c r="AY524" s="243" t="s">
        <v>156</v>
      </c>
    </row>
    <row r="525" s="13" customFormat="1">
      <c r="A525" s="13"/>
      <c r="B525" s="232"/>
      <c r="C525" s="233"/>
      <c r="D525" s="234" t="s">
        <v>168</v>
      </c>
      <c r="E525" s="235" t="s">
        <v>21</v>
      </c>
      <c r="F525" s="236" t="s">
        <v>279</v>
      </c>
      <c r="G525" s="233"/>
      <c r="H525" s="237">
        <v>34.618000000000002</v>
      </c>
      <c r="I525" s="238"/>
      <c r="J525" s="233"/>
      <c r="K525" s="233"/>
      <c r="L525" s="239"/>
      <c r="M525" s="240"/>
      <c r="N525" s="241"/>
      <c r="O525" s="241"/>
      <c r="P525" s="241"/>
      <c r="Q525" s="241"/>
      <c r="R525" s="241"/>
      <c r="S525" s="241"/>
      <c r="T525" s="242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43" t="s">
        <v>168</v>
      </c>
      <c r="AU525" s="243" t="s">
        <v>86</v>
      </c>
      <c r="AV525" s="13" t="s">
        <v>86</v>
      </c>
      <c r="AW525" s="13" t="s">
        <v>36</v>
      </c>
      <c r="AX525" s="13" t="s">
        <v>76</v>
      </c>
      <c r="AY525" s="243" t="s">
        <v>156</v>
      </c>
    </row>
    <row r="526" s="14" customFormat="1">
      <c r="A526" s="14"/>
      <c r="B526" s="244"/>
      <c r="C526" s="245"/>
      <c r="D526" s="234" t="s">
        <v>168</v>
      </c>
      <c r="E526" s="246" t="s">
        <v>21</v>
      </c>
      <c r="F526" s="247" t="s">
        <v>193</v>
      </c>
      <c r="G526" s="245"/>
      <c r="H526" s="248">
        <v>343.51100000000002</v>
      </c>
      <c r="I526" s="249"/>
      <c r="J526" s="245"/>
      <c r="K526" s="245"/>
      <c r="L526" s="250"/>
      <c r="M526" s="251"/>
      <c r="N526" s="252"/>
      <c r="O526" s="252"/>
      <c r="P526" s="252"/>
      <c r="Q526" s="252"/>
      <c r="R526" s="252"/>
      <c r="S526" s="252"/>
      <c r="T526" s="253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54" t="s">
        <v>168</v>
      </c>
      <c r="AU526" s="254" t="s">
        <v>86</v>
      </c>
      <c r="AV526" s="14" t="s">
        <v>164</v>
      </c>
      <c r="AW526" s="14" t="s">
        <v>36</v>
      </c>
      <c r="AX526" s="14" t="s">
        <v>84</v>
      </c>
      <c r="AY526" s="254" t="s">
        <v>156</v>
      </c>
    </row>
    <row r="527" s="13" customFormat="1">
      <c r="A527" s="13"/>
      <c r="B527" s="232"/>
      <c r="C527" s="233"/>
      <c r="D527" s="234" t="s">
        <v>168</v>
      </c>
      <c r="E527" s="233"/>
      <c r="F527" s="236" t="s">
        <v>862</v>
      </c>
      <c r="G527" s="233"/>
      <c r="H527" s="237">
        <v>171.756</v>
      </c>
      <c r="I527" s="238"/>
      <c r="J527" s="233"/>
      <c r="K527" s="233"/>
      <c r="L527" s="239"/>
      <c r="M527" s="240"/>
      <c r="N527" s="241"/>
      <c r="O527" s="241"/>
      <c r="P527" s="241"/>
      <c r="Q527" s="241"/>
      <c r="R527" s="241"/>
      <c r="S527" s="241"/>
      <c r="T527" s="242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43" t="s">
        <v>168</v>
      </c>
      <c r="AU527" s="243" t="s">
        <v>86</v>
      </c>
      <c r="AV527" s="13" t="s">
        <v>86</v>
      </c>
      <c r="AW527" s="13" t="s">
        <v>4</v>
      </c>
      <c r="AX527" s="13" t="s">
        <v>84</v>
      </c>
      <c r="AY527" s="243" t="s">
        <v>156</v>
      </c>
    </row>
    <row r="528" s="2" customFormat="1" ht="16.5" customHeight="1">
      <c r="A528" s="40"/>
      <c r="B528" s="41"/>
      <c r="C528" s="214" t="s">
        <v>863</v>
      </c>
      <c r="D528" s="214" t="s">
        <v>159</v>
      </c>
      <c r="E528" s="215" t="s">
        <v>864</v>
      </c>
      <c r="F528" s="216" t="s">
        <v>865</v>
      </c>
      <c r="G528" s="217" t="s">
        <v>197</v>
      </c>
      <c r="H528" s="218">
        <v>237.90000000000001</v>
      </c>
      <c r="I528" s="219"/>
      <c r="J528" s="220">
        <f>ROUND(I528*H528,2)</f>
        <v>0</v>
      </c>
      <c r="K528" s="216" t="s">
        <v>163</v>
      </c>
      <c r="L528" s="46"/>
      <c r="M528" s="221" t="s">
        <v>21</v>
      </c>
      <c r="N528" s="222" t="s">
        <v>47</v>
      </c>
      <c r="O528" s="86"/>
      <c r="P528" s="223">
        <f>O528*H528</f>
        <v>0</v>
      </c>
      <c r="Q528" s="223">
        <v>0</v>
      </c>
      <c r="R528" s="223">
        <f>Q528*H528</f>
        <v>0</v>
      </c>
      <c r="S528" s="223">
        <v>3.0000000000000001E-05</v>
      </c>
      <c r="T528" s="224">
        <f>S528*H528</f>
        <v>0.0071370000000000001</v>
      </c>
      <c r="U528" s="40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R528" s="225" t="s">
        <v>267</v>
      </c>
      <c r="AT528" s="225" t="s">
        <v>159</v>
      </c>
      <c r="AU528" s="225" t="s">
        <v>86</v>
      </c>
      <c r="AY528" s="19" t="s">
        <v>156</v>
      </c>
      <c r="BE528" s="226">
        <f>IF(N528="základní",J528,0)</f>
        <v>0</v>
      </c>
      <c r="BF528" s="226">
        <f>IF(N528="snížená",J528,0)</f>
        <v>0</v>
      </c>
      <c r="BG528" s="226">
        <f>IF(N528="zákl. přenesená",J528,0)</f>
        <v>0</v>
      </c>
      <c r="BH528" s="226">
        <f>IF(N528="sníž. přenesená",J528,0)</f>
        <v>0</v>
      </c>
      <c r="BI528" s="226">
        <f>IF(N528="nulová",J528,0)</f>
        <v>0</v>
      </c>
      <c r="BJ528" s="19" t="s">
        <v>84</v>
      </c>
      <c r="BK528" s="226">
        <f>ROUND(I528*H528,2)</f>
        <v>0</v>
      </c>
      <c r="BL528" s="19" t="s">
        <v>267</v>
      </c>
      <c r="BM528" s="225" t="s">
        <v>866</v>
      </c>
    </row>
    <row r="529" s="2" customFormat="1">
      <c r="A529" s="40"/>
      <c r="B529" s="41"/>
      <c r="C529" s="42"/>
      <c r="D529" s="227" t="s">
        <v>166</v>
      </c>
      <c r="E529" s="42"/>
      <c r="F529" s="228" t="s">
        <v>867</v>
      </c>
      <c r="G529" s="42"/>
      <c r="H529" s="42"/>
      <c r="I529" s="229"/>
      <c r="J529" s="42"/>
      <c r="K529" s="42"/>
      <c r="L529" s="46"/>
      <c r="M529" s="230"/>
      <c r="N529" s="231"/>
      <c r="O529" s="86"/>
      <c r="P529" s="86"/>
      <c r="Q529" s="86"/>
      <c r="R529" s="86"/>
      <c r="S529" s="86"/>
      <c r="T529" s="87"/>
      <c r="U529" s="40"/>
      <c r="V529" s="40"/>
      <c r="W529" s="40"/>
      <c r="X529" s="40"/>
      <c r="Y529" s="40"/>
      <c r="Z529" s="40"/>
      <c r="AA529" s="40"/>
      <c r="AB529" s="40"/>
      <c r="AC529" s="40"/>
      <c r="AD529" s="40"/>
      <c r="AE529" s="40"/>
      <c r="AT529" s="19" t="s">
        <v>166</v>
      </c>
      <c r="AU529" s="19" t="s">
        <v>86</v>
      </c>
    </row>
    <row r="530" s="13" customFormat="1">
      <c r="A530" s="13"/>
      <c r="B530" s="232"/>
      <c r="C530" s="233"/>
      <c r="D530" s="234" t="s">
        <v>168</v>
      </c>
      <c r="E530" s="235" t="s">
        <v>21</v>
      </c>
      <c r="F530" s="236" t="s">
        <v>347</v>
      </c>
      <c r="G530" s="233"/>
      <c r="H530" s="237">
        <v>237.90000000000001</v>
      </c>
      <c r="I530" s="238"/>
      <c r="J530" s="233"/>
      <c r="K530" s="233"/>
      <c r="L530" s="239"/>
      <c r="M530" s="240"/>
      <c r="N530" s="241"/>
      <c r="O530" s="241"/>
      <c r="P530" s="241"/>
      <c r="Q530" s="241"/>
      <c r="R530" s="241"/>
      <c r="S530" s="241"/>
      <c r="T530" s="242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43" t="s">
        <v>168</v>
      </c>
      <c r="AU530" s="243" t="s">
        <v>86</v>
      </c>
      <c r="AV530" s="13" t="s">
        <v>86</v>
      </c>
      <c r="AW530" s="13" t="s">
        <v>36</v>
      </c>
      <c r="AX530" s="13" t="s">
        <v>84</v>
      </c>
      <c r="AY530" s="243" t="s">
        <v>156</v>
      </c>
    </row>
    <row r="531" s="2" customFormat="1" ht="16.5" customHeight="1">
      <c r="A531" s="40"/>
      <c r="B531" s="41"/>
      <c r="C531" s="265" t="s">
        <v>868</v>
      </c>
      <c r="D531" s="265" t="s">
        <v>329</v>
      </c>
      <c r="E531" s="266" t="s">
        <v>869</v>
      </c>
      <c r="F531" s="267" t="s">
        <v>870</v>
      </c>
      <c r="G531" s="268" t="s">
        <v>197</v>
      </c>
      <c r="H531" s="269">
        <v>249.79499999999999</v>
      </c>
      <c r="I531" s="270"/>
      <c r="J531" s="271">
        <f>ROUND(I531*H531,2)</f>
        <v>0</v>
      </c>
      <c r="K531" s="267" t="s">
        <v>163</v>
      </c>
      <c r="L531" s="272"/>
      <c r="M531" s="273" t="s">
        <v>21</v>
      </c>
      <c r="N531" s="274" t="s">
        <v>47</v>
      </c>
      <c r="O531" s="86"/>
      <c r="P531" s="223">
        <f>O531*H531</f>
        <v>0</v>
      </c>
      <c r="Q531" s="223">
        <v>4.0000000000000003E-05</v>
      </c>
      <c r="R531" s="223">
        <f>Q531*H531</f>
        <v>0.0099918000000000003</v>
      </c>
      <c r="S531" s="223">
        <v>0</v>
      </c>
      <c r="T531" s="224">
        <f>S531*H531</f>
        <v>0</v>
      </c>
      <c r="U531" s="40"/>
      <c r="V531" s="40"/>
      <c r="W531" s="40"/>
      <c r="X531" s="40"/>
      <c r="Y531" s="40"/>
      <c r="Z531" s="40"/>
      <c r="AA531" s="40"/>
      <c r="AB531" s="40"/>
      <c r="AC531" s="40"/>
      <c r="AD531" s="40"/>
      <c r="AE531" s="40"/>
      <c r="AR531" s="225" t="s">
        <v>367</v>
      </c>
      <c r="AT531" s="225" t="s">
        <v>329</v>
      </c>
      <c r="AU531" s="225" t="s">
        <v>86</v>
      </c>
      <c r="AY531" s="19" t="s">
        <v>156</v>
      </c>
      <c r="BE531" s="226">
        <f>IF(N531="základní",J531,0)</f>
        <v>0</v>
      </c>
      <c r="BF531" s="226">
        <f>IF(N531="snížená",J531,0)</f>
        <v>0</v>
      </c>
      <c r="BG531" s="226">
        <f>IF(N531="zákl. přenesená",J531,0)</f>
        <v>0</v>
      </c>
      <c r="BH531" s="226">
        <f>IF(N531="sníž. přenesená",J531,0)</f>
        <v>0</v>
      </c>
      <c r="BI531" s="226">
        <f>IF(N531="nulová",J531,0)</f>
        <v>0</v>
      </c>
      <c r="BJ531" s="19" t="s">
        <v>84</v>
      </c>
      <c r="BK531" s="226">
        <f>ROUND(I531*H531,2)</f>
        <v>0</v>
      </c>
      <c r="BL531" s="19" t="s">
        <v>267</v>
      </c>
      <c r="BM531" s="225" t="s">
        <v>871</v>
      </c>
    </row>
    <row r="532" s="13" customFormat="1">
      <c r="A532" s="13"/>
      <c r="B532" s="232"/>
      <c r="C532" s="233"/>
      <c r="D532" s="234" t="s">
        <v>168</v>
      </c>
      <c r="E532" s="233"/>
      <c r="F532" s="236" t="s">
        <v>872</v>
      </c>
      <c r="G532" s="233"/>
      <c r="H532" s="237">
        <v>249.79499999999999</v>
      </c>
      <c r="I532" s="238"/>
      <c r="J532" s="233"/>
      <c r="K532" s="233"/>
      <c r="L532" s="239"/>
      <c r="M532" s="240"/>
      <c r="N532" s="241"/>
      <c r="O532" s="241"/>
      <c r="P532" s="241"/>
      <c r="Q532" s="241"/>
      <c r="R532" s="241"/>
      <c r="S532" s="241"/>
      <c r="T532" s="242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43" t="s">
        <v>168</v>
      </c>
      <c r="AU532" s="243" t="s">
        <v>86</v>
      </c>
      <c r="AV532" s="13" t="s">
        <v>86</v>
      </c>
      <c r="AW532" s="13" t="s">
        <v>4</v>
      </c>
      <c r="AX532" s="13" t="s">
        <v>84</v>
      </c>
      <c r="AY532" s="243" t="s">
        <v>156</v>
      </c>
    </row>
    <row r="533" s="2" customFormat="1" ht="24.15" customHeight="1">
      <c r="A533" s="40"/>
      <c r="B533" s="41"/>
      <c r="C533" s="214" t="s">
        <v>873</v>
      </c>
      <c r="D533" s="214" t="s">
        <v>159</v>
      </c>
      <c r="E533" s="215" t="s">
        <v>874</v>
      </c>
      <c r="F533" s="216" t="s">
        <v>875</v>
      </c>
      <c r="G533" s="217" t="s">
        <v>197</v>
      </c>
      <c r="H533" s="218">
        <v>128.72200000000001</v>
      </c>
      <c r="I533" s="219"/>
      <c r="J533" s="220">
        <f>ROUND(I533*H533,2)</f>
        <v>0</v>
      </c>
      <c r="K533" s="216" t="s">
        <v>163</v>
      </c>
      <c r="L533" s="46"/>
      <c r="M533" s="221" t="s">
        <v>21</v>
      </c>
      <c r="N533" s="222" t="s">
        <v>47</v>
      </c>
      <c r="O533" s="86"/>
      <c r="P533" s="223">
        <f>O533*H533</f>
        <v>0</v>
      </c>
      <c r="Q533" s="223">
        <v>0</v>
      </c>
      <c r="R533" s="223">
        <f>Q533*H533</f>
        <v>0</v>
      </c>
      <c r="S533" s="223">
        <v>3.0000000000000001E-05</v>
      </c>
      <c r="T533" s="224">
        <f>S533*H533</f>
        <v>0.0038616600000000003</v>
      </c>
      <c r="U533" s="40"/>
      <c r="V533" s="40"/>
      <c r="W533" s="40"/>
      <c r="X533" s="40"/>
      <c r="Y533" s="40"/>
      <c r="Z533" s="40"/>
      <c r="AA533" s="40"/>
      <c r="AB533" s="40"/>
      <c r="AC533" s="40"/>
      <c r="AD533" s="40"/>
      <c r="AE533" s="40"/>
      <c r="AR533" s="225" t="s">
        <v>267</v>
      </c>
      <c r="AT533" s="225" t="s">
        <v>159</v>
      </c>
      <c r="AU533" s="225" t="s">
        <v>86</v>
      </c>
      <c r="AY533" s="19" t="s">
        <v>156</v>
      </c>
      <c r="BE533" s="226">
        <f>IF(N533="základní",J533,0)</f>
        <v>0</v>
      </c>
      <c r="BF533" s="226">
        <f>IF(N533="snížená",J533,0)</f>
        <v>0</v>
      </c>
      <c r="BG533" s="226">
        <f>IF(N533="zákl. přenesená",J533,0)</f>
        <v>0</v>
      </c>
      <c r="BH533" s="226">
        <f>IF(N533="sníž. přenesená",J533,0)</f>
        <v>0</v>
      </c>
      <c r="BI533" s="226">
        <f>IF(N533="nulová",J533,0)</f>
        <v>0</v>
      </c>
      <c r="BJ533" s="19" t="s">
        <v>84</v>
      </c>
      <c r="BK533" s="226">
        <f>ROUND(I533*H533,2)</f>
        <v>0</v>
      </c>
      <c r="BL533" s="19" t="s">
        <v>267</v>
      </c>
      <c r="BM533" s="225" t="s">
        <v>876</v>
      </c>
    </row>
    <row r="534" s="2" customFormat="1">
      <c r="A534" s="40"/>
      <c r="B534" s="41"/>
      <c r="C534" s="42"/>
      <c r="D534" s="227" t="s">
        <v>166</v>
      </c>
      <c r="E534" s="42"/>
      <c r="F534" s="228" t="s">
        <v>877</v>
      </c>
      <c r="G534" s="42"/>
      <c r="H534" s="42"/>
      <c r="I534" s="229"/>
      <c r="J534" s="42"/>
      <c r="K534" s="42"/>
      <c r="L534" s="46"/>
      <c r="M534" s="230"/>
      <c r="N534" s="231"/>
      <c r="O534" s="86"/>
      <c r="P534" s="86"/>
      <c r="Q534" s="86"/>
      <c r="R534" s="86"/>
      <c r="S534" s="86"/>
      <c r="T534" s="87"/>
      <c r="U534" s="40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  <c r="AT534" s="19" t="s">
        <v>166</v>
      </c>
      <c r="AU534" s="19" t="s">
        <v>86</v>
      </c>
    </row>
    <row r="535" s="13" customFormat="1">
      <c r="A535" s="13"/>
      <c r="B535" s="232"/>
      <c r="C535" s="233"/>
      <c r="D535" s="234" t="s">
        <v>168</v>
      </c>
      <c r="E535" s="235" t="s">
        <v>21</v>
      </c>
      <c r="F535" s="236" t="s">
        <v>878</v>
      </c>
      <c r="G535" s="233"/>
      <c r="H535" s="237">
        <v>56.182000000000002</v>
      </c>
      <c r="I535" s="238"/>
      <c r="J535" s="233"/>
      <c r="K535" s="233"/>
      <c r="L535" s="239"/>
      <c r="M535" s="240"/>
      <c r="N535" s="241"/>
      <c r="O535" s="241"/>
      <c r="P535" s="241"/>
      <c r="Q535" s="241"/>
      <c r="R535" s="241"/>
      <c r="S535" s="241"/>
      <c r="T535" s="242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43" t="s">
        <v>168</v>
      </c>
      <c r="AU535" s="243" t="s">
        <v>86</v>
      </c>
      <c r="AV535" s="13" t="s">
        <v>86</v>
      </c>
      <c r="AW535" s="13" t="s">
        <v>36</v>
      </c>
      <c r="AX535" s="13" t="s">
        <v>76</v>
      </c>
      <c r="AY535" s="243" t="s">
        <v>156</v>
      </c>
    </row>
    <row r="536" s="13" customFormat="1">
      <c r="A536" s="13"/>
      <c r="B536" s="232"/>
      <c r="C536" s="233"/>
      <c r="D536" s="234" t="s">
        <v>168</v>
      </c>
      <c r="E536" s="235" t="s">
        <v>21</v>
      </c>
      <c r="F536" s="236" t="s">
        <v>879</v>
      </c>
      <c r="G536" s="233"/>
      <c r="H536" s="237">
        <v>43.759999999999998</v>
      </c>
      <c r="I536" s="238"/>
      <c r="J536" s="233"/>
      <c r="K536" s="233"/>
      <c r="L536" s="239"/>
      <c r="M536" s="240"/>
      <c r="N536" s="241"/>
      <c r="O536" s="241"/>
      <c r="P536" s="241"/>
      <c r="Q536" s="241"/>
      <c r="R536" s="241"/>
      <c r="S536" s="241"/>
      <c r="T536" s="242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43" t="s">
        <v>168</v>
      </c>
      <c r="AU536" s="243" t="s">
        <v>86</v>
      </c>
      <c r="AV536" s="13" t="s">
        <v>86</v>
      </c>
      <c r="AW536" s="13" t="s">
        <v>36</v>
      </c>
      <c r="AX536" s="13" t="s">
        <v>76</v>
      </c>
      <c r="AY536" s="243" t="s">
        <v>156</v>
      </c>
    </row>
    <row r="537" s="13" customFormat="1">
      <c r="A537" s="13"/>
      <c r="B537" s="232"/>
      <c r="C537" s="233"/>
      <c r="D537" s="234" t="s">
        <v>168</v>
      </c>
      <c r="E537" s="235" t="s">
        <v>21</v>
      </c>
      <c r="F537" s="236" t="s">
        <v>880</v>
      </c>
      <c r="G537" s="233"/>
      <c r="H537" s="237">
        <v>28.780000000000001</v>
      </c>
      <c r="I537" s="238"/>
      <c r="J537" s="233"/>
      <c r="K537" s="233"/>
      <c r="L537" s="239"/>
      <c r="M537" s="240"/>
      <c r="N537" s="241"/>
      <c r="O537" s="241"/>
      <c r="P537" s="241"/>
      <c r="Q537" s="241"/>
      <c r="R537" s="241"/>
      <c r="S537" s="241"/>
      <c r="T537" s="242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43" t="s">
        <v>168</v>
      </c>
      <c r="AU537" s="243" t="s">
        <v>86</v>
      </c>
      <c r="AV537" s="13" t="s">
        <v>86</v>
      </c>
      <c r="AW537" s="13" t="s">
        <v>36</v>
      </c>
      <c r="AX537" s="13" t="s">
        <v>76</v>
      </c>
      <c r="AY537" s="243" t="s">
        <v>156</v>
      </c>
    </row>
    <row r="538" s="14" customFormat="1">
      <c r="A538" s="14"/>
      <c r="B538" s="244"/>
      <c r="C538" s="245"/>
      <c r="D538" s="234" t="s">
        <v>168</v>
      </c>
      <c r="E538" s="246" t="s">
        <v>21</v>
      </c>
      <c r="F538" s="247" t="s">
        <v>193</v>
      </c>
      <c r="G538" s="245"/>
      <c r="H538" s="248">
        <v>128.72200000000001</v>
      </c>
      <c r="I538" s="249"/>
      <c r="J538" s="245"/>
      <c r="K538" s="245"/>
      <c r="L538" s="250"/>
      <c r="M538" s="251"/>
      <c r="N538" s="252"/>
      <c r="O538" s="252"/>
      <c r="P538" s="252"/>
      <c r="Q538" s="252"/>
      <c r="R538" s="252"/>
      <c r="S538" s="252"/>
      <c r="T538" s="253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T538" s="254" t="s">
        <v>168</v>
      </c>
      <c r="AU538" s="254" t="s">
        <v>86</v>
      </c>
      <c r="AV538" s="14" t="s">
        <v>164</v>
      </c>
      <c r="AW538" s="14" t="s">
        <v>36</v>
      </c>
      <c r="AX538" s="14" t="s">
        <v>84</v>
      </c>
      <c r="AY538" s="254" t="s">
        <v>156</v>
      </c>
    </row>
    <row r="539" s="2" customFormat="1" ht="16.5" customHeight="1">
      <c r="A539" s="40"/>
      <c r="B539" s="41"/>
      <c r="C539" s="265" t="s">
        <v>881</v>
      </c>
      <c r="D539" s="265" t="s">
        <v>329</v>
      </c>
      <c r="E539" s="266" t="s">
        <v>869</v>
      </c>
      <c r="F539" s="267" t="s">
        <v>870</v>
      </c>
      <c r="G539" s="268" t="s">
        <v>197</v>
      </c>
      <c r="H539" s="269">
        <v>135.15799999999999</v>
      </c>
      <c r="I539" s="270"/>
      <c r="J539" s="271">
        <f>ROUND(I539*H539,2)</f>
        <v>0</v>
      </c>
      <c r="K539" s="267" t="s">
        <v>163</v>
      </c>
      <c r="L539" s="272"/>
      <c r="M539" s="273" t="s">
        <v>21</v>
      </c>
      <c r="N539" s="274" t="s">
        <v>47</v>
      </c>
      <c r="O539" s="86"/>
      <c r="P539" s="223">
        <f>O539*H539</f>
        <v>0</v>
      </c>
      <c r="Q539" s="223">
        <v>4.0000000000000003E-05</v>
      </c>
      <c r="R539" s="223">
        <f>Q539*H539</f>
        <v>0.00540632</v>
      </c>
      <c r="S539" s="223">
        <v>0</v>
      </c>
      <c r="T539" s="224">
        <f>S539*H539</f>
        <v>0</v>
      </c>
      <c r="U539" s="40"/>
      <c r="V539" s="40"/>
      <c r="W539" s="40"/>
      <c r="X539" s="40"/>
      <c r="Y539" s="40"/>
      <c r="Z539" s="40"/>
      <c r="AA539" s="40"/>
      <c r="AB539" s="40"/>
      <c r="AC539" s="40"/>
      <c r="AD539" s="40"/>
      <c r="AE539" s="40"/>
      <c r="AR539" s="225" t="s">
        <v>367</v>
      </c>
      <c r="AT539" s="225" t="s">
        <v>329</v>
      </c>
      <c r="AU539" s="225" t="s">
        <v>86</v>
      </c>
      <c r="AY539" s="19" t="s">
        <v>156</v>
      </c>
      <c r="BE539" s="226">
        <f>IF(N539="základní",J539,0)</f>
        <v>0</v>
      </c>
      <c r="BF539" s="226">
        <f>IF(N539="snížená",J539,0)</f>
        <v>0</v>
      </c>
      <c r="BG539" s="226">
        <f>IF(N539="zákl. přenesená",J539,0)</f>
        <v>0</v>
      </c>
      <c r="BH539" s="226">
        <f>IF(N539="sníž. přenesená",J539,0)</f>
        <v>0</v>
      </c>
      <c r="BI539" s="226">
        <f>IF(N539="nulová",J539,0)</f>
        <v>0</v>
      </c>
      <c r="BJ539" s="19" t="s">
        <v>84</v>
      </c>
      <c r="BK539" s="226">
        <f>ROUND(I539*H539,2)</f>
        <v>0</v>
      </c>
      <c r="BL539" s="19" t="s">
        <v>267</v>
      </c>
      <c r="BM539" s="225" t="s">
        <v>882</v>
      </c>
    </row>
    <row r="540" s="13" customFormat="1">
      <c r="A540" s="13"/>
      <c r="B540" s="232"/>
      <c r="C540" s="233"/>
      <c r="D540" s="234" t="s">
        <v>168</v>
      </c>
      <c r="E540" s="233"/>
      <c r="F540" s="236" t="s">
        <v>883</v>
      </c>
      <c r="G540" s="233"/>
      <c r="H540" s="237">
        <v>135.15799999999999</v>
      </c>
      <c r="I540" s="238"/>
      <c r="J540" s="233"/>
      <c r="K540" s="233"/>
      <c r="L540" s="239"/>
      <c r="M540" s="240"/>
      <c r="N540" s="241"/>
      <c r="O540" s="241"/>
      <c r="P540" s="241"/>
      <c r="Q540" s="241"/>
      <c r="R540" s="241"/>
      <c r="S540" s="241"/>
      <c r="T540" s="242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43" t="s">
        <v>168</v>
      </c>
      <c r="AU540" s="243" t="s">
        <v>86</v>
      </c>
      <c r="AV540" s="13" t="s">
        <v>86</v>
      </c>
      <c r="AW540" s="13" t="s">
        <v>4</v>
      </c>
      <c r="AX540" s="13" t="s">
        <v>84</v>
      </c>
      <c r="AY540" s="243" t="s">
        <v>156</v>
      </c>
    </row>
    <row r="541" s="2" customFormat="1" ht="16.5" customHeight="1">
      <c r="A541" s="40"/>
      <c r="B541" s="41"/>
      <c r="C541" s="214" t="s">
        <v>884</v>
      </c>
      <c r="D541" s="214" t="s">
        <v>159</v>
      </c>
      <c r="E541" s="215" t="s">
        <v>885</v>
      </c>
      <c r="F541" s="216" t="s">
        <v>886</v>
      </c>
      <c r="G541" s="217" t="s">
        <v>197</v>
      </c>
      <c r="H541" s="218">
        <v>368.72199999999998</v>
      </c>
      <c r="I541" s="219"/>
      <c r="J541" s="220">
        <f>ROUND(I541*H541,2)</f>
        <v>0</v>
      </c>
      <c r="K541" s="216" t="s">
        <v>163</v>
      </c>
      <c r="L541" s="46"/>
      <c r="M541" s="221" t="s">
        <v>21</v>
      </c>
      <c r="N541" s="222" t="s">
        <v>47</v>
      </c>
      <c r="O541" s="86"/>
      <c r="P541" s="223">
        <f>O541*H541</f>
        <v>0</v>
      </c>
      <c r="Q541" s="223">
        <v>0.00021000000000000001</v>
      </c>
      <c r="R541" s="223">
        <f>Q541*H541</f>
        <v>0.077431619999999993</v>
      </c>
      <c r="S541" s="223">
        <v>0</v>
      </c>
      <c r="T541" s="224">
        <f>S541*H541</f>
        <v>0</v>
      </c>
      <c r="U541" s="40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  <c r="AR541" s="225" t="s">
        <v>267</v>
      </c>
      <c r="AT541" s="225" t="s">
        <v>159</v>
      </c>
      <c r="AU541" s="225" t="s">
        <v>86</v>
      </c>
      <c r="AY541" s="19" t="s">
        <v>156</v>
      </c>
      <c r="BE541" s="226">
        <f>IF(N541="základní",J541,0)</f>
        <v>0</v>
      </c>
      <c r="BF541" s="226">
        <f>IF(N541="snížená",J541,0)</f>
        <v>0</v>
      </c>
      <c r="BG541" s="226">
        <f>IF(N541="zákl. přenesená",J541,0)</f>
        <v>0</v>
      </c>
      <c r="BH541" s="226">
        <f>IF(N541="sníž. přenesená",J541,0)</f>
        <v>0</v>
      </c>
      <c r="BI541" s="226">
        <f>IF(N541="nulová",J541,0)</f>
        <v>0</v>
      </c>
      <c r="BJ541" s="19" t="s">
        <v>84</v>
      </c>
      <c r="BK541" s="226">
        <f>ROUND(I541*H541,2)</f>
        <v>0</v>
      </c>
      <c r="BL541" s="19" t="s">
        <v>267</v>
      </c>
      <c r="BM541" s="225" t="s">
        <v>887</v>
      </c>
    </row>
    <row r="542" s="2" customFormat="1">
      <c r="A542" s="40"/>
      <c r="B542" s="41"/>
      <c r="C542" s="42"/>
      <c r="D542" s="227" t="s">
        <v>166</v>
      </c>
      <c r="E542" s="42"/>
      <c r="F542" s="228" t="s">
        <v>888</v>
      </c>
      <c r="G542" s="42"/>
      <c r="H542" s="42"/>
      <c r="I542" s="229"/>
      <c r="J542" s="42"/>
      <c r="K542" s="42"/>
      <c r="L542" s="46"/>
      <c r="M542" s="230"/>
      <c r="N542" s="231"/>
      <c r="O542" s="86"/>
      <c r="P542" s="86"/>
      <c r="Q542" s="86"/>
      <c r="R542" s="86"/>
      <c r="S542" s="86"/>
      <c r="T542" s="87"/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T542" s="19" t="s">
        <v>166</v>
      </c>
      <c r="AU542" s="19" t="s">
        <v>86</v>
      </c>
    </row>
    <row r="543" s="13" customFormat="1">
      <c r="A543" s="13"/>
      <c r="B543" s="232"/>
      <c r="C543" s="233"/>
      <c r="D543" s="234" t="s">
        <v>168</v>
      </c>
      <c r="E543" s="235" t="s">
        <v>21</v>
      </c>
      <c r="F543" s="236" t="s">
        <v>889</v>
      </c>
      <c r="G543" s="233"/>
      <c r="H543" s="237">
        <v>31.57</v>
      </c>
      <c r="I543" s="238"/>
      <c r="J543" s="233"/>
      <c r="K543" s="233"/>
      <c r="L543" s="239"/>
      <c r="M543" s="240"/>
      <c r="N543" s="241"/>
      <c r="O543" s="241"/>
      <c r="P543" s="241"/>
      <c r="Q543" s="241"/>
      <c r="R543" s="241"/>
      <c r="S543" s="241"/>
      <c r="T543" s="242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43" t="s">
        <v>168</v>
      </c>
      <c r="AU543" s="243" t="s">
        <v>86</v>
      </c>
      <c r="AV543" s="13" t="s">
        <v>86</v>
      </c>
      <c r="AW543" s="13" t="s">
        <v>36</v>
      </c>
      <c r="AX543" s="13" t="s">
        <v>76</v>
      </c>
      <c r="AY543" s="243" t="s">
        <v>156</v>
      </c>
    </row>
    <row r="544" s="13" customFormat="1">
      <c r="A544" s="13"/>
      <c r="B544" s="232"/>
      <c r="C544" s="233"/>
      <c r="D544" s="234" t="s">
        <v>168</v>
      </c>
      <c r="E544" s="235" t="s">
        <v>21</v>
      </c>
      <c r="F544" s="236" t="s">
        <v>564</v>
      </c>
      <c r="G544" s="233"/>
      <c r="H544" s="237">
        <v>66.689999999999998</v>
      </c>
      <c r="I544" s="238"/>
      <c r="J544" s="233"/>
      <c r="K544" s="233"/>
      <c r="L544" s="239"/>
      <c r="M544" s="240"/>
      <c r="N544" s="241"/>
      <c r="O544" s="241"/>
      <c r="P544" s="241"/>
      <c r="Q544" s="241"/>
      <c r="R544" s="241"/>
      <c r="S544" s="241"/>
      <c r="T544" s="242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43" t="s">
        <v>168</v>
      </c>
      <c r="AU544" s="243" t="s">
        <v>86</v>
      </c>
      <c r="AV544" s="13" t="s">
        <v>86</v>
      </c>
      <c r="AW544" s="13" t="s">
        <v>36</v>
      </c>
      <c r="AX544" s="13" t="s">
        <v>76</v>
      </c>
      <c r="AY544" s="243" t="s">
        <v>156</v>
      </c>
    </row>
    <row r="545" s="13" customFormat="1">
      <c r="A545" s="13"/>
      <c r="B545" s="232"/>
      <c r="C545" s="233"/>
      <c r="D545" s="234" t="s">
        <v>168</v>
      </c>
      <c r="E545" s="235" t="s">
        <v>21</v>
      </c>
      <c r="F545" s="236" t="s">
        <v>280</v>
      </c>
      <c r="G545" s="233"/>
      <c r="H545" s="237">
        <v>76.677000000000007</v>
      </c>
      <c r="I545" s="238"/>
      <c r="J545" s="233"/>
      <c r="K545" s="233"/>
      <c r="L545" s="239"/>
      <c r="M545" s="240"/>
      <c r="N545" s="241"/>
      <c r="O545" s="241"/>
      <c r="P545" s="241"/>
      <c r="Q545" s="241"/>
      <c r="R545" s="241"/>
      <c r="S545" s="241"/>
      <c r="T545" s="242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43" t="s">
        <v>168</v>
      </c>
      <c r="AU545" s="243" t="s">
        <v>86</v>
      </c>
      <c r="AV545" s="13" t="s">
        <v>86</v>
      </c>
      <c r="AW545" s="13" t="s">
        <v>36</v>
      </c>
      <c r="AX545" s="13" t="s">
        <v>76</v>
      </c>
      <c r="AY545" s="243" t="s">
        <v>156</v>
      </c>
    </row>
    <row r="546" s="13" customFormat="1">
      <c r="A546" s="13"/>
      <c r="B546" s="232"/>
      <c r="C546" s="233"/>
      <c r="D546" s="234" t="s">
        <v>168</v>
      </c>
      <c r="E546" s="235" t="s">
        <v>21</v>
      </c>
      <c r="F546" s="236" t="s">
        <v>281</v>
      </c>
      <c r="G546" s="233"/>
      <c r="H546" s="237">
        <v>35.462000000000003</v>
      </c>
      <c r="I546" s="238"/>
      <c r="J546" s="233"/>
      <c r="K546" s="233"/>
      <c r="L546" s="239"/>
      <c r="M546" s="240"/>
      <c r="N546" s="241"/>
      <c r="O546" s="241"/>
      <c r="P546" s="241"/>
      <c r="Q546" s="241"/>
      <c r="R546" s="241"/>
      <c r="S546" s="241"/>
      <c r="T546" s="242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43" t="s">
        <v>168</v>
      </c>
      <c r="AU546" s="243" t="s">
        <v>86</v>
      </c>
      <c r="AV546" s="13" t="s">
        <v>86</v>
      </c>
      <c r="AW546" s="13" t="s">
        <v>36</v>
      </c>
      <c r="AX546" s="13" t="s">
        <v>76</v>
      </c>
      <c r="AY546" s="243" t="s">
        <v>156</v>
      </c>
    </row>
    <row r="547" s="13" customFormat="1">
      <c r="A547" s="13"/>
      <c r="B547" s="232"/>
      <c r="C547" s="233"/>
      <c r="D547" s="234" t="s">
        <v>168</v>
      </c>
      <c r="E547" s="235" t="s">
        <v>21</v>
      </c>
      <c r="F547" s="236" t="s">
        <v>282</v>
      </c>
      <c r="G547" s="233"/>
      <c r="H547" s="237">
        <v>28.696000000000002</v>
      </c>
      <c r="I547" s="238"/>
      <c r="J547" s="233"/>
      <c r="K547" s="233"/>
      <c r="L547" s="239"/>
      <c r="M547" s="240"/>
      <c r="N547" s="241"/>
      <c r="O547" s="241"/>
      <c r="P547" s="241"/>
      <c r="Q547" s="241"/>
      <c r="R547" s="241"/>
      <c r="S547" s="241"/>
      <c r="T547" s="242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43" t="s">
        <v>168</v>
      </c>
      <c r="AU547" s="243" t="s">
        <v>86</v>
      </c>
      <c r="AV547" s="13" t="s">
        <v>86</v>
      </c>
      <c r="AW547" s="13" t="s">
        <v>36</v>
      </c>
      <c r="AX547" s="13" t="s">
        <v>76</v>
      </c>
      <c r="AY547" s="243" t="s">
        <v>156</v>
      </c>
    </row>
    <row r="548" s="13" customFormat="1">
      <c r="A548" s="13"/>
      <c r="B548" s="232"/>
      <c r="C548" s="233"/>
      <c r="D548" s="234" t="s">
        <v>168</v>
      </c>
      <c r="E548" s="235" t="s">
        <v>21</v>
      </c>
      <c r="F548" s="236" t="s">
        <v>283</v>
      </c>
      <c r="G548" s="233"/>
      <c r="H548" s="237">
        <v>50.421999999999997</v>
      </c>
      <c r="I548" s="238"/>
      <c r="J548" s="233"/>
      <c r="K548" s="233"/>
      <c r="L548" s="239"/>
      <c r="M548" s="240"/>
      <c r="N548" s="241"/>
      <c r="O548" s="241"/>
      <c r="P548" s="241"/>
      <c r="Q548" s="241"/>
      <c r="R548" s="241"/>
      <c r="S548" s="241"/>
      <c r="T548" s="242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43" t="s">
        <v>168</v>
      </c>
      <c r="AU548" s="243" t="s">
        <v>86</v>
      </c>
      <c r="AV548" s="13" t="s">
        <v>86</v>
      </c>
      <c r="AW548" s="13" t="s">
        <v>36</v>
      </c>
      <c r="AX548" s="13" t="s">
        <v>76</v>
      </c>
      <c r="AY548" s="243" t="s">
        <v>156</v>
      </c>
    </row>
    <row r="549" s="13" customFormat="1">
      <c r="A549" s="13"/>
      <c r="B549" s="232"/>
      <c r="C549" s="233"/>
      <c r="D549" s="234" t="s">
        <v>168</v>
      </c>
      <c r="E549" s="235" t="s">
        <v>21</v>
      </c>
      <c r="F549" s="236" t="s">
        <v>284</v>
      </c>
      <c r="G549" s="233"/>
      <c r="H549" s="237">
        <v>35.960000000000001</v>
      </c>
      <c r="I549" s="238"/>
      <c r="J549" s="233"/>
      <c r="K549" s="233"/>
      <c r="L549" s="239"/>
      <c r="M549" s="240"/>
      <c r="N549" s="241"/>
      <c r="O549" s="241"/>
      <c r="P549" s="241"/>
      <c r="Q549" s="241"/>
      <c r="R549" s="241"/>
      <c r="S549" s="241"/>
      <c r="T549" s="242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43" t="s">
        <v>168</v>
      </c>
      <c r="AU549" s="243" t="s">
        <v>86</v>
      </c>
      <c r="AV549" s="13" t="s">
        <v>86</v>
      </c>
      <c r="AW549" s="13" t="s">
        <v>36</v>
      </c>
      <c r="AX549" s="13" t="s">
        <v>76</v>
      </c>
      <c r="AY549" s="243" t="s">
        <v>156</v>
      </c>
    </row>
    <row r="550" s="13" customFormat="1">
      <c r="A550" s="13"/>
      <c r="B550" s="232"/>
      <c r="C550" s="233"/>
      <c r="D550" s="234" t="s">
        <v>168</v>
      </c>
      <c r="E550" s="235" t="s">
        <v>21</v>
      </c>
      <c r="F550" s="236" t="s">
        <v>285</v>
      </c>
      <c r="G550" s="233"/>
      <c r="H550" s="237">
        <v>20.725000000000001</v>
      </c>
      <c r="I550" s="238"/>
      <c r="J550" s="233"/>
      <c r="K550" s="233"/>
      <c r="L550" s="239"/>
      <c r="M550" s="240"/>
      <c r="N550" s="241"/>
      <c r="O550" s="241"/>
      <c r="P550" s="241"/>
      <c r="Q550" s="241"/>
      <c r="R550" s="241"/>
      <c r="S550" s="241"/>
      <c r="T550" s="242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43" t="s">
        <v>168</v>
      </c>
      <c r="AU550" s="243" t="s">
        <v>86</v>
      </c>
      <c r="AV550" s="13" t="s">
        <v>86</v>
      </c>
      <c r="AW550" s="13" t="s">
        <v>36</v>
      </c>
      <c r="AX550" s="13" t="s">
        <v>76</v>
      </c>
      <c r="AY550" s="243" t="s">
        <v>156</v>
      </c>
    </row>
    <row r="551" s="13" customFormat="1">
      <c r="A551" s="13"/>
      <c r="B551" s="232"/>
      <c r="C551" s="233"/>
      <c r="D551" s="234" t="s">
        <v>168</v>
      </c>
      <c r="E551" s="235" t="s">
        <v>21</v>
      </c>
      <c r="F551" s="236" t="s">
        <v>286</v>
      </c>
      <c r="G551" s="233"/>
      <c r="H551" s="237">
        <v>22.52</v>
      </c>
      <c r="I551" s="238"/>
      <c r="J551" s="233"/>
      <c r="K551" s="233"/>
      <c r="L551" s="239"/>
      <c r="M551" s="240"/>
      <c r="N551" s="241"/>
      <c r="O551" s="241"/>
      <c r="P551" s="241"/>
      <c r="Q551" s="241"/>
      <c r="R551" s="241"/>
      <c r="S551" s="241"/>
      <c r="T551" s="242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43" t="s">
        <v>168</v>
      </c>
      <c r="AU551" s="243" t="s">
        <v>86</v>
      </c>
      <c r="AV551" s="13" t="s">
        <v>86</v>
      </c>
      <c r="AW551" s="13" t="s">
        <v>36</v>
      </c>
      <c r="AX551" s="13" t="s">
        <v>76</v>
      </c>
      <c r="AY551" s="243" t="s">
        <v>156</v>
      </c>
    </row>
    <row r="552" s="14" customFormat="1">
      <c r="A552" s="14"/>
      <c r="B552" s="244"/>
      <c r="C552" s="245"/>
      <c r="D552" s="234" t="s">
        <v>168</v>
      </c>
      <c r="E552" s="246" t="s">
        <v>21</v>
      </c>
      <c r="F552" s="247" t="s">
        <v>193</v>
      </c>
      <c r="G552" s="245"/>
      <c r="H552" s="248">
        <v>368.72199999999998</v>
      </c>
      <c r="I552" s="249"/>
      <c r="J552" s="245"/>
      <c r="K552" s="245"/>
      <c r="L552" s="250"/>
      <c r="M552" s="251"/>
      <c r="N552" s="252"/>
      <c r="O552" s="252"/>
      <c r="P552" s="252"/>
      <c r="Q552" s="252"/>
      <c r="R552" s="252"/>
      <c r="S552" s="252"/>
      <c r="T552" s="253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254" t="s">
        <v>168</v>
      </c>
      <c r="AU552" s="254" t="s">
        <v>86</v>
      </c>
      <c r="AV552" s="14" t="s">
        <v>164</v>
      </c>
      <c r="AW552" s="14" t="s">
        <v>36</v>
      </c>
      <c r="AX552" s="14" t="s">
        <v>84</v>
      </c>
      <c r="AY552" s="254" t="s">
        <v>156</v>
      </c>
    </row>
    <row r="553" s="2" customFormat="1" ht="21.75" customHeight="1">
      <c r="A553" s="40"/>
      <c r="B553" s="41"/>
      <c r="C553" s="214" t="s">
        <v>890</v>
      </c>
      <c r="D553" s="214" t="s">
        <v>159</v>
      </c>
      <c r="E553" s="215" t="s">
        <v>891</v>
      </c>
      <c r="F553" s="216" t="s">
        <v>892</v>
      </c>
      <c r="G553" s="217" t="s">
        <v>197</v>
      </c>
      <c r="H553" s="218">
        <v>712.48900000000003</v>
      </c>
      <c r="I553" s="219"/>
      <c r="J553" s="220">
        <f>ROUND(I553*H553,2)</f>
        <v>0</v>
      </c>
      <c r="K553" s="216" t="s">
        <v>163</v>
      </c>
      <c r="L553" s="46"/>
      <c r="M553" s="221" t="s">
        <v>21</v>
      </c>
      <c r="N553" s="222" t="s">
        <v>47</v>
      </c>
      <c r="O553" s="86"/>
      <c r="P553" s="223">
        <f>O553*H553</f>
        <v>0</v>
      </c>
      <c r="Q553" s="223">
        <v>0.00021000000000000001</v>
      </c>
      <c r="R553" s="223">
        <f>Q553*H553</f>
        <v>0.14962269</v>
      </c>
      <c r="S553" s="223">
        <v>0</v>
      </c>
      <c r="T553" s="224">
        <f>S553*H553</f>
        <v>0</v>
      </c>
      <c r="U553" s="40"/>
      <c r="V553" s="40"/>
      <c r="W553" s="40"/>
      <c r="X553" s="40"/>
      <c r="Y553" s="40"/>
      <c r="Z553" s="40"/>
      <c r="AA553" s="40"/>
      <c r="AB553" s="40"/>
      <c r="AC553" s="40"/>
      <c r="AD553" s="40"/>
      <c r="AE553" s="40"/>
      <c r="AR553" s="225" t="s">
        <v>267</v>
      </c>
      <c r="AT553" s="225" t="s">
        <v>159</v>
      </c>
      <c r="AU553" s="225" t="s">
        <v>86</v>
      </c>
      <c r="AY553" s="19" t="s">
        <v>156</v>
      </c>
      <c r="BE553" s="226">
        <f>IF(N553="základní",J553,0)</f>
        <v>0</v>
      </c>
      <c r="BF553" s="226">
        <f>IF(N553="snížená",J553,0)</f>
        <v>0</v>
      </c>
      <c r="BG553" s="226">
        <f>IF(N553="zákl. přenesená",J553,0)</f>
        <v>0</v>
      </c>
      <c r="BH553" s="226">
        <f>IF(N553="sníž. přenesená",J553,0)</f>
        <v>0</v>
      </c>
      <c r="BI553" s="226">
        <f>IF(N553="nulová",J553,0)</f>
        <v>0</v>
      </c>
      <c r="BJ553" s="19" t="s">
        <v>84</v>
      </c>
      <c r="BK553" s="226">
        <f>ROUND(I553*H553,2)</f>
        <v>0</v>
      </c>
      <c r="BL553" s="19" t="s">
        <v>267</v>
      </c>
      <c r="BM553" s="225" t="s">
        <v>893</v>
      </c>
    </row>
    <row r="554" s="2" customFormat="1">
      <c r="A554" s="40"/>
      <c r="B554" s="41"/>
      <c r="C554" s="42"/>
      <c r="D554" s="227" t="s">
        <v>166</v>
      </c>
      <c r="E554" s="42"/>
      <c r="F554" s="228" t="s">
        <v>894</v>
      </c>
      <c r="G554" s="42"/>
      <c r="H554" s="42"/>
      <c r="I554" s="229"/>
      <c r="J554" s="42"/>
      <c r="K554" s="42"/>
      <c r="L554" s="46"/>
      <c r="M554" s="230"/>
      <c r="N554" s="231"/>
      <c r="O554" s="86"/>
      <c r="P554" s="86"/>
      <c r="Q554" s="86"/>
      <c r="R554" s="86"/>
      <c r="S554" s="86"/>
      <c r="T554" s="87"/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T554" s="19" t="s">
        <v>166</v>
      </c>
      <c r="AU554" s="19" t="s">
        <v>86</v>
      </c>
    </row>
    <row r="555" s="15" customFormat="1">
      <c r="A555" s="15"/>
      <c r="B555" s="255"/>
      <c r="C555" s="256"/>
      <c r="D555" s="234" t="s">
        <v>168</v>
      </c>
      <c r="E555" s="257" t="s">
        <v>21</v>
      </c>
      <c r="F555" s="258" t="s">
        <v>895</v>
      </c>
      <c r="G555" s="256"/>
      <c r="H555" s="257" t="s">
        <v>21</v>
      </c>
      <c r="I555" s="259"/>
      <c r="J555" s="256"/>
      <c r="K555" s="256"/>
      <c r="L555" s="260"/>
      <c r="M555" s="261"/>
      <c r="N555" s="262"/>
      <c r="O555" s="262"/>
      <c r="P555" s="262"/>
      <c r="Q555" s="262"/>
      <c r="R555" s="262"/>
      <c r="S555" s="262"/>
      <c r="T555" s="263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T555" s="264" t="s">
        <v>168</v>
      </c>
      <c r="AU555" s="264" t="s">
        <v>86</v>
      </c>
      <c r="AV555" s="15" t="s">
        <v>84</v>
      </c>
      <c r="AW555" s="15" t="s">
        <v>36</v>
      </c>
      <c r="AX555" s="15" t="s">
        <v>76</v>
      </c>
      <c r="AY555" s="264" t="s">
        <v>156</v>
      </c>
    </row>
    <row r="556" s="13" customFormat="1">
      <c r="A556" s="13"/>
      <c r="B556" s="232"/>
      <c r="C556" s="233"/>
      <c r="D556" s="234" t="s">
        <v>168</v>
      </c>
      <c r="E556" s="235" t="s">
        <v>21</v>
      </c>
      <c r="F556" s="236" t="s">
        <v>861</v>
      </c>
      <c r="G556" s="233"/>
      <c r="H556" s="237">
        <v>139.66</v>
      </c>
      <c r="I556" s="238"/>
      <c r="J556" s="233"/>
      <c r="K556" s="233"/>
      <c r="L556" s="239"/>
      <c r="M556" s="240"/>
      <c r="N556" s="241"/>
      <c r="O556" s="241"/>
      <c r="P556" s="241"/>
      <c r="Q556" s="241"/>
      <c r="R556" s="241"/>
      <c r="S556" s="241"/>
      <c r="T556" s="242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43" t="s">
        <v>168</v>
      </c>
      <c r="AU556" s="243" t="s">
        <v>86</v>
      </c>
      <c r="AV556" s="13" t="s">
        <v>86</v>
      </c>
      <c r="AW556" s="13" t="s">
        <v>36</v>
      </c>
      <c r="AX556" s="13" t="s">
        <v>76</v>
      </c>
      <c r="AY556" s="243" t="s">
        <v>156</v>
      </c>
    </row>
    <row r="557" s="13" customFormat="1">
      <c r="A557" s="13"/>
      <c r="B557" s="232"/>
      <c r="C557" s="233"/>
      <c r="D557" s="234" t="s">
        <v>168</v>
      </c>
      <c r="E557" s="235" t="s">
        <v>21</v>
      </c>
      <c r="F557" s="236" t="s">
        <v>272</v>
      </c>
      <c r="G557" s="233"/>
      <c r="H557" s="237">
        <v>52.988999999999997</v>
      </c>
      <c r="I557" s="238"/>
      <c r="J557" s="233"/>
      <c r="K557" s="233"/>
      <c r="L557" s="239"/>
      <c r="M557" s="240"/>
      <c r="N557" s="241"/>
      <c r="O557" s="241"/>
      <c r="P557" s="241"/>
      <c r="Q557" s="241"/>
      <c r="R557" s="241"/>
      <c r="S557" s="241"/>
      <c r="T557" s="242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43" t="s">
        <v>168</v>
      </c>
      <c r="AU557" s="243" t="s">
        <v>86</v>
      </c>
      <c r="AV557" s="13" t="s">
        <v>86</v>
      </c>
      <c r="AW557" s="13" t="s">
        <v>36</v>
      </c>
      <c r="AX557" s="13" t="s">
        <v>76</v>
      </c>
      <c r="AY557" s="243" t="s">
        <v>156</v>
      </c>
    </row>
    <row r="558" s="13" customFormat="1">
      <c r="A558" s="13"/>
      <c r="B558" s="232"/>
      <c r="C558" s="233"/>
      <c r="D558" s="234" t="s">
        <v>168</v>
      </c>
      <c r="E558" s="235" t="s">
        <v>21</v>
      </c>
      <c r="F558" s="236" t="s">
        <v>273</v>
      </c>
      <c r="G558" s="233"/>
      <c r="H558" s="237">
        <v>3.5049999999999999</v>
      </c>
      <c r="I558" s="238"/>
      <c r="J558" s="233"/>
      <c r="K558" s="233"/>
      <c r="L558" s="239"/>
      <c r="M558" s="240"/>
      <c r="N558" s="241"/>
      <c r="O558" s="241"/>
      <c r="P558" s="241"/>
      <c r="Q558" s="241"/>
      <c r="R558" s="241"/>
      <c r="S558" s="241"/>
      <c r="T558" s="242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43" t="s">
        <v>168</v>
      </c>
      <c r="AU558" s="243" t="s">
        <v>86</v>
      </c>
      <c r="AV558" s="13" t="s">
        <v>86</v>
      </c>
      <c r="AW558" s="13" t="s">
        <v>36</v>
      </c>
      <c r="AX558" s="13" t="s">
        <v>76</v>
      </c>
      <c r="AY558" s="243" t="s">
        <v>156</v>
      </c>
    </row>
    <row r="559" s="13" customFormat="1">
      <c r="A559" s="13"/>
      <c r="B559" s="232"/>
      <c r="C559" s="233"/>
      <c r="D559" s="234" t="s">
        <v>168</v>
      </c>
      <c r="E559" s="235" t="s">
        <v>21</v>
      </c>
      <c r="F559" s="236" t="s">
        <v>274</v>
      </c>
      <c r="G559" s="233"/>
      <c r="H559" s="237">
        <v>3.4300000000000002</v>
      </c>
      <c r="I559" s="238"/>
      <c r="J559" s="233"/>
      <c r="K559" s="233"/>
      <c r="L559" s="239"/>
      <c r="M559" s="240"/>
      <c r="N559" s="241"/>
      <c r="O559" s="241"/>
      <c r="P559" s="241"/>
      <c r="Q559" s="241"/>
      <c r="R559" s="241"/>
      <c r="S559" s="241"/>
      <c r="T559" s="242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243" t="s">
        <v>168</v>
      </c>
      <c r="AU559" s="243" t="s">
        <v>86</v>
      </c>
      <c r="AV559" s="13" t="s">
        <v>86</v>
      </c>
      <c r="AW559" s="13" t="s">
        <v>36</v>
      </c>
      <c r="AX559" s="13" t="s">
        <v>76</v>
      </c>
      <c r="AY559" s="243" t="s">
        <v>156</v>
      </c>
    </row>
    <row r="560" s="13" customFormat="1">
      <c r="A560" s="13"/>
      <c r="B560" s="232"/>
      <c r="C560" s="233"/>
      <c r="D560" s="234" t="s">
        <v>168</v>
      </c>
      <c r="E560" s="235" t="s">
        <v>21</v>
      </c>
      <c r="F560" s="236" t="s">
        <v>275</v>
      </c>
      <c r="G560" s="233"/>
      <c r="H560" s="237">
        <v>3.4399999999999999</v>
      </c>
      <c r="I560" s="238"/>
      <c r="J560" s="233"/>
      <c r="K560" s="233"/>
      <c r="L560" s="239"/>
      <c r="M560" s="240"/>
      <c r="N560" s="241"/>
      <c r="O560" s="241"/>
      <c r="P560" s="241"/>
      <c r="Q560" s="241"/>
      <c r="R560" s="241"/>
      <c r="S560" s="241"/>
      <c r="T560" s="242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43" t="s">
        <v>168</v>
      </c>
      <c r="AU560" s="243" t="s">
        <v>86</v>
      </c>
      <c r="AV560" s="13" t="s">
        <v>86</v>
      </c>
      <c r="AW560" s="13" t="s">
        <v>36</v>
      </c>
      <c r="AX560" s="13" t="s">
        <v>76</v>
      </c>
      <c r="AY560" s="243" t="s">
        <v>156</v>
      </c>
    </row>
    <row r="561" s="13" customFormat="1">
      <c r="A561" s="13"/>
      <c r="B561" s="232"/>
      <c r="C561" s="233"/>
      <c r="D561" s="234" t="s">
        <v>168</v>
      </c>
      <c r="E561" s="235" t="s">
        <v>21</v>
      </c>
      <c r="F561" s="236" t="s">
        <v>276</v>
      </c>
      <c r="G561" s="233"/>
      <c r="H561" s="237">
        <v>3.4649999999999999</v>
      </c>
      <c r="I561" s="238"/>
      <c r="J561" s="233"/>
      <c r="K561" s="233"/>
      <c r="L561" s="239"/>
      <c r="M561" s="240"/>
      <c r="N561" s="241"/>
      <c r="O561" s="241"/>
      <c r="P561" s="241"/>
      <c r="Q561" s="241"/>
      <c r="R561" s="241"/>
      <c r="S561" s="241"/>
      <c r="T561" s="242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43" t="s">
        <v>168</v>
      </c>
      <c r="AU561" s="243" t="s">
        <v>86</v>
      </c>
      <c r="AV561" s="13" t="s">
        <v>86</v>
      </c>
      <c r="AW561" s="13" t="s">
        <v>36</v>
      </c>
      <c r="AX561" s="13" t="s">
        <v>76</v>
      </c>
      <c r="AY561" s="243" t="s">
        <v>156</v>
      </c>
    </row>
    <row r="562" s="13" customFormat="1">
      <c r="A562" s="13"/>
      <c r="B562" s="232"/>
      <c r="C562" s="233"/>
      <c r="D562" s="234" t="s">
        <v>168</v>
      </c>
      <c r="E562" s="235" t="s">
        <v>21</v>
      </c>
      <c r="F562" s="236" t="s">
        <v>277</v>
      </c>
      <c r="G562" s="233"/>
      <c r="H562" s="237">
        <v>78.072000000000003</v>
      </c>
      <c r="I562" s="238"/>
      <c r="J562" s="233"/>
      <c r="K562" s="233"/>
      <c r="L562" s="239"/>
      <c r="M562" s="240"/>
      <c r="N562" s="241"/>
      <c r="O562" s="241"/>
      <c r="P562" s="241"/>
      <c r="Q562" s="241"/>
      <c r="R562" s="241"/>
      <c r="S562" s="241"/>
      <c r="T562" s="242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43" t="s">
        <v>168</v>
      </c>
      <c r="AU562" s="243" t="s">
        <v>86</v>
      </c>
      <c r="AV562" s="13" t="s">
        <v>86</v>
      </c>
      <c r="AW562" s="13" t="s">
        <v>36</v>
      </c>
      <c r="AX562" s="13" t="s">
        <v>76</v>
      </c>
      <c r="AY562" s="243" t="s">
        <v>156</v>
      </c>
    </row>
    <row r="563" s="13" customFormat="1">
      <c r="A563" s="13"/>
      <c r="B563" s="232"/>
      <c r="C563" s="233"/>
      <c r="D563" s="234" t="s">
        <v>168</v>
      </c>
      <c r="E563" s="235" t="s">
        <v>21</v>
      </c>
      <c r="F563" s="236" t="s">
        <v>278</v>
      </c>
      <c r="G563" s="233"/>
      <c r="H563" s="237">
        <v>24.332000000000001</v>
      </c>
      <c r="I563" s="238"/>
      <c r="J563" s="233"/>
      <c r="K563" s="233"/>
      <c r="L563" s="239"/>
      <c r="M563" s="240"/>
      <c r="N563" s="241"/>
      <c r="O563" s="241"/>
      <c r="P563" s="241"/>
      <c r="Q563" s="241"/>
      <c r="R563" s="241"/>
      <c r="S563" s="241"/>
      <c r="T563" s="242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43" t="s">
        <v>168</v>
      </c>
      <c r="AU563" s="243" t="s">
        <v>86</v>
      </c>
      <c r="AV563" s="13" t="s">
        <v>86</v>
      </c>
      <c r="AW563" s="13" t="s">
        <v>36</v>
      </c>
      <c r="AX563" s="13" t="s">
        <v>76</v>
      </c>
      <c r="AY563" s="243" t="s">
        <v>156</v>
      </c>
    </row>
    <row r="564" s="13" customFormat="1">
      <c r="A564" s="13"/>
      <c r="B564" s="232"/>
      <c r="C564" s="233"/>
      <c r="D564" s="234" t="s">
        <v>168</v>
      </c>
      <c r="E564" s="235" t="s">
        <v>21</v>
      </c>
      <c r="F564" s="236" t="s">
        <v>279</v>
      </c>
      <c r="G564" s="233"/>
      <c r="H564" s="237">
        <v>34.618000000000002</v>
      </c>
      <c r="I564" s="238"/>
      <c r="J564" s="233"/>
      <c r="K564" s="233"/>
      <c r="L564" s="239"/>
      <c r="M564" s="240"/>
      <c r="N564" s="241"/>
      <c r="O564" s="241"/>
      <c r="P564" s="241"/>
      <c r="Q564" s="241"/>
      <c r="R564" s="241"/>
      <c r="S564" s="241"/>
      <c r="T564" s="242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43" t="s">
        <v>168</v>
      </c>
      <c r="AU564" s="243" t="s">
        <v>86</v>
      </c>
      <c r="AV564" s="13" t="s">
        <v>86</v>
      </c>
      <c r="AW564" s="13" t="s">
        <v>36</v>
      </c>
      <c r="AX564" s="13" t="s">
        <v>76</v>
      </c>
      <c r="AY564" s="243" t="s">
        <v>156</v>
      </c>
    </row>
    <row r="565" s="15" customFormat="1">
      <c r="A565" s="15"/>
      <c r="B565" s="255"/>
      <c r="C565" s="256"/>
      <c r="D565" s="234" t="s">
        <v>168</v>
      </c>
      <c r="E565" s="257" t="s">
        <v>21</v>
      </c>
      <c r="F565" s="258" t="s">
        <v>896</v>
      </c>
      <c r="G565" s="256"/>
      <c r="H565" s="257" t="s">
        <v>21</v>
      </c>
      <c r="I565" s="259"/>
      <c r="J565" s="256"/>
      <c r="K565" s="256"/>
      <c r="L565" s="260"/>
      <c r="M565" s="261"/>
      <c r="N565" s="262"/>
      <c r="O565" s="262"/>
      <c r="P565" s="262"/>
      <c r="Q565" s="262"/>
      <c r="R565" s="262"/>
      <c r="S565" s="262"/>
      <c r="T565" s="263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T565" s="264" t="s">
        <v>168</v>
      </c>
      <c r="AU565" s="264" t="s">
        <v>86</v>
      </c>
      <c r="AV565" s="15" t="s">
        <v>84</v>
      </c>
      <c r="AW565" s="15" t="s">
        <v>36</v>
      </c>
      <c r="AX565" s="15" t="s">
        <v>76</v>
      </c>
      <c r="AY565" s="264" t="s">
        <v>156</v>
      </c>
    </row>
    <row r="566" s="13" customFormat="1">
      <c r="A566" s="13"/>
      <c r="B566" s="232"/>
      <c r="C566" s="233"/>
      <c r="D566" s="234" t="s">
        <v>168</v>
      </c>
      <c r="E566" s="235" t="s">
        <v>21</v>
      </c>
      <c r="F566" s="236" t="s">
        <v>897</v>
      </c>
      <c r="G566" s="233"/>
      <c r="H566" s="237">
        <v>169.273</v>
      </c>
      <c r="I566" s="238"/>
      <c r="J566" s="233"/>
      <c r="K566" s="233"/>
      <c r="L566" s="239"/>
      <c r="M566" s="240"/>
      <c r="N566" s="241"/>
      <c r="O566" s="241"/>
      <c r="P566" s="241"/>
      <c r="Q566" s="241"/>
      <c r="R566" s="241"/>
      <c r="S566" s="241"/>
      <c r="T566" s="242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43" t="s">
        <v>168</v>
      </c>
      <c r="AU566" s="243" t="s">
        <v>86</v>
      </c>
      <c r="AV566" s="13" t="s">
        <v>86</v>
      </c>
      <c r="AW566" s="13" t="s">
        <v>36</v>
      </c>
      <c r="AX566" s="13" t="s">
        <v>76</v>
      </c>
      <c r="AY566" s="243" t="s">
        <v>156</v>
      </c>
    </row>
    <row r="567" s="13" customFormat="1">
      <c r="A567" s="13"/>
      <c r="B567" s="232"/>
      <c r="C567" s="233"/>
      <c r="D567" s="234" t="s">
        <v>168</v>
      </c>
      <c r="E567" s="235" t="s">
        <v>21</v>
      </c>
      <c r="F567" s="236" t="s">
        <v>265</v>
      </c>
      <c r="G567" s="233"/>
      <c r="H567" s="237">
        <v>69.046000000000006</v>
      </c>
      <c r="I567" s="238"/>
      <c r="J567" s="233"/>
      <c r="K567" s="233"/>
      <c r="L567" s="239"/>
      <c r="M567" s="240"/>
      <c r="N567" s="241"/>
      <c r="O567" s="241"/>
      <c r="P567" s="241"/>
      <c r="Q567" s="241"/>
      <c r="R567" s="241"/>
      <c r="S567" s="241"/>
      <c r="T567" s="242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43" t="s">
        <v>168</v>
      </c>
      <c r="AU567" s="243" t="s">
        <v>86</v>
      </c>
      <c r="AV567" s="13" t="s">
        <v>86</v>
      </c>
      <c r="AW567" s="13" t="s">
        <v>36</v>
      </c>
      <c r="AX567" s="13" t="s">
        <v>76</v>
      </c>
      <c r="AY567" s="243" t="s">
        <v>156</v>
      </c>
    </row>
    <row r="568" s="13" customFormat="1">
      <c r="A568" s="13"/>
      <c r="B568" s="232"/>
      <c r="C568" s="233"/>
      <c r="D568" s="234" t="s">
        <v>168</v>
      </c>
      <c r="E568" s="235" t="s">
        <v>21</v>
      </c>
      <c r="F568" s="236" t="s">
        <v>898</v>
      </c>
      <c r="G568" s="233"/>
      <c r="H568" s="237">
        <v>130.65899999999999</v>
      </c>
      <c r="I568" s="238"/>
      <c r="J568" s="233"/>
      <c r="K568" s="233"/>
      <c r="L568" s="239"/>
      <c r="M568" s="240"/>
      <c r="N568" s="241"/>
      <c r="O568" s="241"/>
      <c r="P568" s="241"/>
      <c r="Q568" s="241"/>
      <c r="R568" s="241"/>
      <c r="S568" s="241"/>
      <c r="T568" s="242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43" t="s">
        <v>168</v>
      </c>
      <c r="AU568" s="243" t="s">
        <v>86</v>
      </c>
      <c r="AV568" s="13" t="s">
        <v>86</v>
      </c>
      <c r="AW568" s="13" t="s">
        <v>36</v>
      </c>
      <c r="AX568" s="13" t="s">
        <v>76</v>
      </c>
      <c r="AY568" s="243" t="s">
        <v>156</v>
      </c>
    </row>
    <row r="569" s="14" customFormat="1">
      <c r="A569" s="14"/>
      <c r="B569" s="244"/>
      <c r="C569" s="245"/>
      <c r="D569" s="234" t="s">
        <v>168</v>
      </c>
      <c r="E569" s="246" t="s">
        <v>21</v>
      </c>
      <c r="F569" s="247" t="s">
        <v>193</v>
      </c>
      <c r="G569" s="245"/>
      <c r="H569" s="248">
        <v>712.48900000000003</v>
      </c>
      <c r="I569" s="249"/>
      <c r="J569" s="245"/>
      <c r="K569" s="245"/>
      <c r="L569" s="250"/>
      <c r="M569" s="251"/>
      <c r="N569" s="252"/>
      <c r="O569" s="252"/>
      <c r="P569" s="252"/>
      <c r="Q569" s="252"/>
      <c r="R569" s="252"/>
      <c r="S569" s="252"/>
      <c r="T569" s="253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T569" s="254" t="s">
        <v>168</v>
      </c>
      <c r="AU569" s="254" t="s">
        <v>86</v>
      </c>
      <c r="AV569" s="14" t="s">
        <v>164</v>
      </c>
      <c r="AW569" s="14" t="s">
        <v>36</v>
      </c>
      <c r="AX569" s="14" t="s">
        <v>84</v>
      </c>
      <c r="AY569" s="254" t="s">
        <v>156</v>
      </c>
    </row>
    <row r="570" s="2" customFormat="1" ht="24.15" customHeight="1">
      <c r="A570" s="40"/>
      <c r="B570" s="41"/>
      <c r="C570" s="214" t="s">
        <v>899</v>
      </c>
      <c r="D570" s="214" t="s">
        <v>159</v>
      </c>
      <c r="E570" s="215" t="s">
        <v>900</v>
      </c>
      <c r="F570" s="216" t="s">
        <v>901</v>
      </c>
      <c r="G570" s="217" t="s">
        <v>197</v>
      </c>
      <c r="H570" s="218">
        <v>368.72199999999998</v>
      </c>
      <c r="I570" s="219"/>
      <c r="J570" s="220">
        <f>ROUND(I570*H570,2)</f>
        <v>0</v>
      </c>
      <c r="K570" s="216" t="s">
        <v>163</v>
      </c>
      <c r="L570" s="46"/>
      <c r="M570" s="221" t="s">
        <v>21</v>
      </c>
      <c r="N570" s="222" t="s">
        <v>47</v>
      </c>
      <c r="O570" s="86"/>
      <c r="P570" s="223">
        <f>O570*H570</f>
        <v>0</v>
      </c>
      <c r="Q570" s="223">
        <v>0.00029</v>
      </c>
      <c r="R570" s="223">
        <f>Q570*H570</f>
        <v>0.10692937999999999</v>
      </c>
      <c r="S570" s="223">
        <v>0</v>
      </c>
      <c r="T570" s="224">
        <f>S570*H570</f>
        <v>0</v>
      </c>
      <c r="U570" s="40"/>
      <c r="V570" s="40"/>
      <c r="W570" s="40"/>
      <c r="X570" s="40"/>
      <c r="Y570" s="40"/>
      <c r="Z570" s="40"/>
      <c r="AA570" s="40"/>
      <c r="AB570" s="40"/>
      <c r="AC570" s="40"/>
      <c r="AD570" s="40"/>
      <c r="AE570" s="40"/>
      <c r="AR570" s="225" t="s">
        <v>267</v>
      </c>
      <c r="AT570" s="225" t="s">
        <v>159</v>
      </c>
      <c r="AU570" s="225" t="s">
        <v>86</v>
      </c>
      <c r="AY570" s="19" t="s">
        <v>156</v>
      </c>
      <c r="BE570" s="226">
        <f>IF(N570="základní",J570,0)</f>
        <v>0</v>
      </c>
      <c r="BF570" s="226">
        <f>IF(N570="snížená",J570,0)</f>
        <v>0</v>
      </c>
      <c r="BG570" s="226">
        <f>IF(N570="zákl. přenesená",J570,0)</f>
        <v>0</v>
      </c>
      <c r="BH570" s="226">
        <f>IF(N570="sníž. přenesená",J570,0)</f>
        <v>0</v>
      </c>
      <c r="BI570" s="226">
        <f>IF(N570="nulová",J570,0)</f>
        <v>0</v>
      </c>
      <c r="BJ570" s="19" t="s">
        <v>84</v>
      </c>
      <c r="BK570" s="226">
        <f>ROUND(I570*H570,2)</f>
        <v>0</v>
      </c>
      <c r="BL570" s="19" t="s">
        <v>267</v>
      </c>
      <c r="BM570" s="225" t="s">
        <v>902</v>
      </c>
    </row>
    <row r="571" s="2" customFormat="1">
      <c r="A571" s="40"/>
      <c r="B571" s="41"/>
      <c r="C571" s="42"/>
      <c r="D571" s="227" t="s">
        <v>166</v>
      </c>
      <c r="E571" s="42"/>
      <c r="F571" s="228" t="s">
        <v>903</v>
      </c>
      <c r="G571" s="42"/>
      <c r="H571" s="42"/>
      <c r="I571" s="229"/>
      <c r="J571" s="42"/>
      <c r="K571" s="42"/>
      <c r="L571" s="46"/>
      <c r="M571" s="230"/>
      <c r="N571" s="231"/>
      <c r="O571" s="86"/>
      <c r="P571" s="86"/>
      <c r="Q571" s="86"/>
      <c r="R571" s="86"/>
      <c r="S571" s="86"/>
      <c r="T571" s="87"/>
      <c r="U571" s="40"/>
      <c r="V571" s="40"/>
      <c r="W571" s="40"/>
      <c r="X571" s="40"/>
      <c r="Y571" s="40"/>
      <c r="Z571" s="40"/>
      <c r="AA571" s="40"/>
      <c r="AB571" s="40"/>
      <c r="AC571" s="40"/>
      <c r="AD571" s="40"/>
      <c r="AE571" s="40"/>
      <c r="AT571" s="19" t="s">
        <v>166</v>
      </c>
      <c r="AU571" s="19" t="s">
        <v>86</v>
      </c>
    </row>
    <row r="572" s="13" customFormat="1">
      <c r="A572" s="13"/>
      <c r="B572" s="232"/>
      <c r="C572" s="233"/>
      <c r="D572" s="234" t="s">
        <v>168</v>
      </c>
      <c r="E572" s="235" t="s">
        <v>21</v>
      </c>
      <c r="F572" s="236" t="s">
        <v>889</v>
      </c>
      <c r="G572" s="233"/>
      <c r="H572" s="237">
        <v>31.57</v>
      </c>
      <c r="I572" s="238"/>
      <c r="J572" s="233"/>
      <c r="K572" s="233"/>
      <c r="L572" s="239"/>
      <c r="M572" s="240"/>
      <c r="N572" s="241"/>
      <c r="O572" s="241"/>
      <c r="P572" s="241"/>
      <c r="Q572" s="241"/>
      <c r="R572" s="241"/>
      <c r="S572" s="241"/>
      <c r="T572" s="242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43" t="s">
        <v>168</v>
      </c>
      <c r="AU572" s="243" t="s">
        <v>86</v>
      </c>
      <c r="AV572" s="13" t="s">
        <v>86</v>
      </c>
      <c r="AW572" s="13" t="s">
        <v>36</v>
      </c>
      <c r="AX572" s="13" t="s">
        <v>76</v>
      </c>
      <c r="AY572" s="243" t="s">
        <v>156</v>
      </c>
    </row>
    <row r="573" s="13" customFormat="1">
      <c r="A573" s="13"/>
      <c r="B573" s="232"/>
      <c r="C573" s="233"/>
      <c r="D573" s="234" t="s">
        <v>168</v>
      </c>
      <c r="E573" s="235" t="s">
        <v>21</v>
      </c>
      <c r="F573" s="236" t="s">
        <v>564</v>
      </c>
      <c r="G573" s="233"/>
      <c r="H573" s="237">
        <v>66.689999999999998</v>
      </c>
      <c r="I573" s="238"/>
      <c r="J573" s="233"/>
      <c r="K573" s="233"/>
      <c r="L573" s="239"/>
      <c r="M573" s="240"/>
      <c r="N573" s="241"/>
      <c r="O573" s="241"/>
      <c r="P573" s="241"/>
      <c r="Q573" s="241"/>
      <c r="R573" s="241"/>
      <c r="S573" s="241"/>
      <c r="T573" s="242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43" t="s">
        <v>168</v>
      </c>
      <c r="AU573" s="243" t="s">
        <v>86</v>
      </c>
      <c r="AV573" s="13" t="s">
        <v>86</v>
      </c>
      <c r="AW573" s="13" t="s">
        <v>36</v>
      </c>
      <c r="AX573" s="13" t="s">
        <v>76</v>
      </c>
      <c r="AY573" s="243" t="s">
        <v>156</v>
      </c>
    </row>
    <row r="574" s="13" customFormat="1">
      <c r="A574" s="13"/>
      <c r="B574" s="232"/>
      <c r="C574" s="233"/>
      <c r="D574" s="234" t="s">
        <v>168</v>
      </c>
      <c r="E574" s="235" t="s">
        <v>21</v>
      </c>
      <c r="F574" s="236" t="s">
        <v>280</v>
      </c>
      <c r="G574" s="233"/>
      <c r="H574" s="237">
        <v>76.677000000000007</v>
      </c>
      <c r="I574" s="238"/>
      <c r="J574" s="233"/>
      <c r="K574" s="233"/>
      <c r="L574" s="239"/>
      <c r="M574" s="240"/>
      <c r="N574" s="241"/>
      <c r="O574" s="241"/>
      <c r="P574" s="241"/>
      <c r="Q574" s="241"/>
      <c r="R574" s="241"/>
      <c r="S574" s="241"/>
      <c r="T574" s="242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43" t="s">
        <v>168</v>
      </c>
      <c r="AU574" s="243" t="s">
        <v>86</v>
      </c>
      <c r="AV574" s="13" t="s">
        <v>86</v>
      </c>
      <c r="AW574" s="13" t="s">
        <v>36</v>
      </c>
      <c r="AX574" s="13" t="s">
        <v>76</v>
      </c>
      <c r="AY574" s="243" t="s">
        <v>156</v>
      </c>
    </row>
    <row r="575" s="13" customFormat="1">
      <c r="A575" s="13"/>
      <c r="B575" s="232"/>
      <c r="C575" s="233"/>
      <c r="D575" s="234" t="s">
        <v>168</v>
      </c>
      <c r="E575" s="235" t="s">
        <v>21</v>
      </c>
      <c r="F575" s="236" t="s">
        <v>281</v>
      </c>
      <c r="G575" s="233"/>
      <c r="H575" s="237">
        <v>35.462000000000003</v>
      </c>
      <c r="I575" s="238"/>
      <c r="J575" s="233"/>
      <c r="K575" s="233"/>
      <c r="L575" s="239"/>
      <c r="M575" s="240"/>
      <c r="N575" s="241"/>
      <c r="O575" s="241"/>
      <c r="P575" s="241"/>
      <c r="Q575" s="241"/>
      <c r="R575" s="241"/>
      <c r="S575" s="241"/>
      <c r="T575" s="242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43" t="s">
        <v>168</v>
      </c>
      <c r="AU575" s="243" t="s">
        <v>86</v>
      </c>
      <c r="AV575" s="13" t="s">
        <v>86</v>
      </c>
      <c r="AW575" s="13" t="s">
        <v>36</v>
      </c>
      <c r="AX575" s="13" t="s">
        <v>76</v>
      </c>
      <c r="AY575" s="243" t="s">
        <v>156</v>
      </c>
    </row>
    <row r="576" s="13" customFormat="1">
      <c r="A576" s="13"/>
      <c r="B576" s="232"/>
      <c r="C576" s="233"/>
      <c r="D576" s="234" t="s">
        <v>168</v>
      </c>
      <c r="E576" s="235" t="s">
        <v>21</v>
      </c>
      <c r="F576" s="236" t="s">
        <v>282</v>
      </c>
      <c r="G576" s="233"/>
      <c r="H576" s="237">
        <v>28.696000000000002</v>
      </c>
      <c r="I576" s="238"/>
      <c r="J576" s="233"/>
      <c r="K576" s="233"/>
      <c r="L576" s="239"/>
      <c r="M576" s="240"/>
      <c r="N576" s="241"/>
      <c r="O576" s="241"/>
      <c r="P576" s="241"/>
      <c r="Q576" s="241"/>
      <c r="R576" s="241"/>
      <c r="S576" s="241"/>
      <c r="T576" s="242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43" t="s">
        <v>168</v>
      </c>
      <c r="AU576" s="243" t="s">
        <v>86</v>
      </c>
      <c r="AV576" s="13" t="s">
        <v>86</v>
      </c>
      <c r="AW576" s="13" t="s">
        <v>36</v>
      </c>
      <c r="AX576" s="13" t="s">
        <v>76</v>
      </c>
      <c r="AY576" s="243" t="s">
        <v>156</v>
      </c>
    </row>
    <row r="577" s="13" customFormat="1">
      <c r="A577" s="13"/>
      <c r="B577" s="232"/>
      <c r="C577" s="233"/>
      <c r="D577" s="234" t="s">
        <v>168</v>
      </c>
      <c r="E577" s="235" t="s">
        <v>21</v>
      </c>
      <c r="F577" s="236" t="s">
        <v>283</v>
      </c>
      <c r="G577" s="233"/>
      <c r="H577" s="237">
        <v>50.421999999999997</v>
      </c>
      <c r="I577" s="238"/>
      <c r="J577" s="233"/>
      <c r="K577" s="233"/>
      <c r="L577" s="239"/>
      <c r="M577" s="240"/>
      <c r="N577" s="241"/>
      <c r="O577" s="241"/>
      <c r="P577" s="241"/>
      <c r="Q577" s="241"/>
      <c r="R577" s="241"/>
      <c r="S577" s="241"/>
      <c r="T577" s="242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243" t="s">
        <v>168</v>
      </c>
      <c r="AU577" s="243" t="s">
        <v>86</v>
      </c>
      <c r="AV577" s="13" t="s">
        <v>86</v>
      </c>
      <c r="AW577" s="13" t="s">
        <v>36</v>
      </c>
      <c r="AX577" s="13" t="s">
        <v>76</v>
      </c>
      <c r="AY577" s="243" t="s">
        <v>156</v>
      </c>
    </row>
    <row r="578" s="13" customFormat="1">
      <c r="A578" s="13"/>
      <c r="B578" s="232"/>
      <c r="C578" s="233"/>
      <c r="D578" s="234" t="s">
        <v>168</v>
      </c>
      <c r="E578" s="235" t="s">
        <v>21</v>
      </c>
      <c r="F578" s="236" t="s">
        <v>284</v>
      </c>
      <c r="G578" s="233"/>
      <c r="H578" s="237">
        <v>35.960000000000001</v>
      </c>
      <c r="I578" s="238"/>
      <c r="J578" s="233"/>
      <c r="K578" s="233"/>
      <c r="L578" s="239"/>
      <c r="M578" s="240"/>
      <c r="N578" s="241"/>
      <c r="O578" s="241"/>
      <c r="P578" s="241"/>
      <c r="Q578" s="241"/>
      <c r="R578" s="241"/>
      <c r="S578" s="241"/>
      <c r="T578" s="242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43" t="s">
        <v>168</v>
      </c>
      <c r="AU578" s="243" t="s">
        <v>86</v>
      </c>
      <c r="AV578" s="13" t="s">
        <v>86</v>
      </c>
      <c r="AW578" s="13" t="s">
        <v>36</v>
      </c>
      <c r="AX578" s="13" t="s">
        <v>76</v>
      </c>
      <c r="AY578" s="243" t="s">
        <v>156</v>
      </c>
    </row>
    <row r="579" s="13" customFormat="1">
      <c r="A579" s="13"/>
      <c r="B579" s="232"/>
      <c r="C579" s="233"/>
      <c r="D579" s="234" t="s">
        <v>168</v>
      </c>
      <c r="E579" s="235" t="s">
        <v>21</v>
      </c>
      <c r="F579" s="236" t="s">
        <v>285</v>
      </c>
      <c r="G579" s="233"/>
      <c r="H579" s="237">
        <v>20.725000000000001</v>
      </c>
      <c r="I579" s="238"/>
      <c r="J579" s="233"/>
      <c r="K579" s="233"/>
      <c r="L579" s="239"/>
      <c r="M579" s="240"/>
      <c r="N579" s="241"/>
      <c r="O579" s="241"/>
      <c r="P579" s="241"/>
      <c r="Q579" s="241"/>
      <c r="R579" s="241"/>
      <c r="S579" s="241"/>
      <c r="T579" s="242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243" t="s">
        <v>168</v>
      </c>
      <c r="AU579" s="243" t="s">
        <v>86</v>
      </c>
      <c r="AV579" s="13" t="s">
        <v>86</v>
      </c>
      <c r="AW579" s="13" t="s">
        <v>36</v>
      </c>
      <c r="AX579" s="13" t="s">
        <v>76</v>
      </c>
      <c r="AY579" s="243" t="s">
        <v>156</v>
      </c>
    </row>
    <row r="580" s="13" customFormat="1">
      <c r="A580" s="13"/>
      <c r="B580" s="232"/>
      <c r="C580" s="233"/>
      <c r="D580" s="234" t="s">
        <v>168</v>
      </c>
      <c r="E580" s="235" t="s">
        <v>21</v>
      </c>
      <c r="F580" s="236" t="s">
        <v>286</v>
      </c>
      <c r="G580" s="233"/>
      <c r="H580" s="237">
        <v>22.52</v>
      </c>
      <c r="I580" s="238"/>
      <c r="J580" s="233"/>
      <c r="K580" s="233"/>
      <c r="L580" s="239"/>
      <c r="M580" s="240"/>
      <c r="N580" s="241"/>
      <c r="O580" s="241"/>
      <c r="P580" s="241"/>
      <c r="Q580" s="241"/>
      <c r="R580" s="241"/>
      <c r="S580" s="241"/>
      <c r="T580" s="242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43" t="s">
        <v>168</v>
      </c>
      <c r="AU580" s="243" t="s">
        <v>86</v>
      </c>
      <c r="AV580" s="13" t="s">
        <v>86</v>
      </c>
      <c r="AW580" s="13" t="s">
        <v>36</v>
      </c>
      <c r="AX580" s="13" t="s">
        <v>76</v>
      </c>
      <c r="AY580" s="243" t="s">
        <v>156</v>
      </c>
    </row>
    <row r="581" s="14" customFormat="1">
      <c r="A581" s="14"/>
      <c r="B581" s="244"/>
      <c r="C581" s="245"/>
      <c r="D581" s="234" t="s">
        <v>168</v>
      </c>
      <c r="E581" s="246" t="s">
        <v>21</v>
      </c>
      <c r="F581" s="247" t="s">
        <v>193</v>
      </c>
      <c r="G581" s="245"/>
      <c r="H581" s="248">
        <v>368.72199999999998</v>
      </c>
      <c r="I581" s="249"/>
      <c r="J581" s="245"/>
      <c r="K581" s="245"/>
      <c r="L581" s="250"/>
      <c r="M581" s="251"/>
      <c r="N581" s="252"/>
      <c r="O581" s="252"/>
      <c r="P581" s="252"/>
      <c r="Q581" s="252"/>
      <c r="R581" s="252"/>
      <c r="S581" s="252"/>
      <c r="T581" s="253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54" t="s">
        <v>168</v>
      </c>
      <c r="AU581" s="254" t="s">
        <v>86</v>
      </c>
      <c r="AV581" s="14" t="s">
        <v>164</v>
      </c>
      <c r="AW581" s="14" t="s">
        <v>36</v>
      </c>
      <c r="AX581" s="14" t="s">
        <v>84</v>
      </c>
      <c r="AY581" s="254" t="s">
        <v>156</v>
      </c>
    </row>
    <row r="582" s="2" customFormat="1" ht="24.15" customHeight="1">
      <c r="A582" s="40"/>
      <c r="B582" s="41"/>
      <c r="C582" s="214" t="s">
        <v>904</v>
      </c>
      <c r="D582" s="214" t="s">
        <v>159</v>
      </c>
      <c r="E582" s="215" t="s">
        <v>905</v>
      </c>
      <c r="F582" s="216" t="s">
        <v>906</v>
      </c>
      <c r="G582" s="217" t="s">
        <v>197</v>
      </c>
      <c r="H582" s="218">
        <v>712.48900000000003</v>
      </c>
      <c r="I582" s="219"/>
      <c r="J582" s="220">
        <f>ROUND(I582*H582,2)</f>
        <v>0</v>
      </c>
      <c r="K582" s="216" t="s">
        <v>163</v>
      </c>
      <c r="L582" s="46"/>
      <c r="M582" s="221" t="s">
        <v>21</v>
      </c>
      <c r="N582" s="222" t="s">
        <v>47</v>
      </c>
      <c r="O582" s="86"/>
      <c r="P582" s="223">
        <f>O582*H582</f>
        <v>0</v>
      </c>
      <c r="Q582" s="223">
        <v>0.00029</v>
      </c>
      <c r="R582" s="223">
        <f>Q582*H582</f>
        <v>0.20662181000000002</v>
      </c>
      <c r="S582" s="223">
        <v>0</v>
      </c>
      <c r="T582" s="224">
        <f>S582*H582</f>
        <v>0</v>
      </c>
      <c r="U582" s="40"/>
      <c r="V582" s="40"/>
      <c r="W582" s="40"/>
      <c r="X582" s="40"/>
      <c r="Y582" s="40"/>
      <c r="Z582" s="40"/>
      <c r="AA582" s="40"/>
      <c r="AB582" s="40"/>
      <c r="AC582" s="40"/>
      <c r="AD582" s="40"/>
      <c r="AE582" s="40"/>
      <c r="AR582" s="225" t="s">
        <v>267</v>
      </c>
      <c r="AT582" s="225" t="s">
        <v>159</v>
      </c>
      <c r="AU582" s="225" t="s">
        <v>86</v>
      </c>
      <c r="AY582" s="19" t="s">
        <v>156</v>
      </c>
      <c r="BE582" s="226">
        <f>IF(N582="základní",J582,0)</f>
        <v>0</v>
      </c>
      <c r="BF582" s="226">
        <f>IF(N582="snížená",J582,0)</f>
        <v>0</v>
      </c>
      <c r="BG582" s="226">
        <f>IF(N582="zákl. přenesená",J582,0)</f>
        <v>0</v>
      </c>
      <c r="BH582" s="226">
        <f>IF(N582="sníž. přenesená",J582,0)</f>
        <v>0</v>
      </c>
      <c r="BI582" s="226">
        <f>IF(N582="nulová",J582,0)</f>
        <v>0</v>
      </c>
      <c r="BJ582" s="19" t="s">
        <v>84</v>
      </c>
      <c r="BK582" s="226">
        <f>ROUND(I582*H582,2)</f>
        <v>0</v>
      </c>
      <c r="BL582" s="19" t="s">
        <v>267</v>
      </c>
      <c r="BM582" s="225" t="s">
        <v>907</v>
      </c>
    </row>
    <row r="583" s="2" customFormat="1">
      <c r="A583" s="40"/>
      <c r="B583" s="41"/>
      <c r="C583" s="42"/>
      <c r="D583" s="227" t="s">
        <v>166</v>
      </c>
      <c r="E583" s="42"/>
      <c r="F583" s="228" t="s">
        <v>908</v>
      </c>
      <c r="G583" s="42"/>
      <c r="H583" s="42"/>
      <c r="I583" s="229"/>
      <c r="J583" s="42"/>
      <c r="K583" s="42"/>
      <c r="L583" s="46"/>
      <c r="M583" s="230"/>
      <c r="N583" s="231"/>
      <c r="O583" s="86"/>
      <c r="P583" s="86"/>
      <c r="Q583" s="86"/>
      <c r="R583" s="86"/>
      <c r="S583" s="86"/>
      <c r="T583" s="87"/>
      <c r="U583" s="40"/>
      <c r="V583" s="40"/>
      <c r="W583" s="40"/>
      <c r="X583" s="40"/>
      <c r="Y583" s="40"/>
      <c r="Z583" s="40"/>
      <c r="AA583" s="40"/>
      <c r="AB583" s="40"/>
      <c r="AC583" s="40"/>
      <c r="AD583" s="40"/>
      <c r="AE583" s="40"/>
      <c r="AT583" s="19" t="s">
        <v>166</v>
      </c>
      <c r="AU583" s="19" t="s">
        <v>86</v>
      </c>
    </row>
    <row r="584" s="15" customFormat="1">
      <c r="A584" s="15"/>
      <c r="B584" s="255"/>
      <c r="C584" s="256"/>
      <c r="D584" s="234" t="s">
        <v>168</v>
      </c>
      <c r="E584" s="257" t="s">
        <v>21</v>
      </c>
      <c r="F584" s="258" t="s">
        <v>895</v>
      </c>
      <c r="G584" s="256"/>
      <c r="H584" s="257" t="s">
        <v>21</v>
      </c>
      <c r="I584" s="259"/>
      <c r="J584" s="256"/>
      <c r="K584" s="256"/>
      <c r="L584" s="260"/>
      <c r="M584" s="261"/>
      <c r="N584" s="262"/>
      <c r="O584" s="262"/>
      <c r="P584" s="262"/>
      <c r="Q584" s="262"/>
      <c r="R584" s="262"/>
      <c r="S584" s="262"/>
      <c r="T584" s="263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T584" s="264" t="s">
        <v>168</v>
      </c>
      <c r="AU584" s="264" t="s">
        <v>86</v>
      </c>
      <c r="AV584" s="15" t="s">
        <v>84</v>
      </c>
      <c r="AW584" s="15" t="s">
        <v>36</v>
      </c>
      <c r="AX584" s="15" t="s">
        <v>76</v>
      </c>
      <c r="AY584" s="264" t="s">
        <v>156</v>
      </c>
    </row>
    <row r="585" s="13" customFormat="1">
      <c r="A585" s="13"/>
      <c r="B585" s="232"/>
      <c r="C585" s="233"/>
      <c r="D585" s="234" t="s">
        <v>168</v>
      </c>
      <c r="E585" s="235" t="s">
        <v>21</v>
      </c>
      <c r="F585" s="236" t="s">
        <v>861</v>
      </c>
      <c r="G585" s="233"/>
      <c r="H585" s="237">
        <v>139.66</v>
      </c>
      <c r="I585" s="238"/>
      <c r="J585" s="233"/>
      <c r="K585" s="233"/>
      <c r="L585" s="239"/>
      <c r="M585" s="240"/>
      <c r="N585" s="241"/>
      <c r="O585" s="241"/>
      <c r="P585" s="241"/>
      <c r="Q585" s="241"/>
      <c r="R585" s="241"/>
      <c r="S585" s="241"/>
      <c r="T585" s="242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43" t="s">
        <v>168</v>
      </c>
      <c r="AU585" s="243" t="s">
        <v>86</v>
      </c>
      <c r="AV585" s="13" t="s">
        <v>86</v>
      </c>
      <c r="AW585" s="13" t="s">
        <v>36</v>
      </c>
      <c r="AX585" s="13" t="s">
        <v>76</v>
      </c>
      <c r="AY585" s="243" t="s">
        <v>156</v>
      </c>
    </row>
    <row r="586" s="13" customFormat="1">
      <c r="A586" s="13"/>
      <c r="B586" s="232"/>
      <c r="C586" s="233"/>
      <c r="D586" s="234" t="s">
        <v>168</v>
      </c>
      <c r="E586" s="235" t="s">
        <v>21</v>
      </c>
      <c r="F586" s="236" t="s">
        <v>272</v>
      </c>
      <c r="G586" s="233"/>
      <c r="H586" s="237">
        <v>52.988999999999997</v>
      </c>
      <c r="I586" s="238"/>
      <c r="J586" s="233"/>
      <c r="K586" s="233"/>
      <c r="L586" s="239"/>
      <c r="M586" s="240"/>
      <c r="N586" s="241"/>
      <c r="O586" s="241"/>
      <c r="P586" s="241"/>
      <c r="Q586" s="241"/>
      <c r="R586" s="241"/>
      <c r="S586" s="241"/>
      <c r="T586" s="242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43" t="s">
        <v>168</v>
      </c>
      <c r="AU586" s="243" t="s">
        <v>86</v>
      </c>
      <c r="AV586" s="13" t="s">
        <v>86</v>
      </c>
      <c r="AW586" s="13" t="s">
        <v>36</v>
      </c>
      <c r="AX586" s="13" t="s">
        <v>76</v>
      </c>
      <c r="AY586" s="243" t="s">
        <v>156</v>
      </c>
    </row>
    <row r="587" s="13" customFormat="1">
      <c r="A587" s="13"/>
      <c r="B587" s="232"/>
      <c r="C587" s="233"/>
      <c r="D587" s="234" t="s">
        <v>168</v>
      </c>
      <c r="E587" s="235" t="s">
        <v>21</v>
      </c>
      <c r="F587" s="236" t="s">
        <v>273</v>
      </c>
      <c r="G587" s="233"/>
      <c r="H587" s="237">
        <v>3.5049999999999999</v>
      </c>
      <c r="I587" s="238"/>
      <c r="J587" s="233"/>
      <c r="K587" s="233"/>
      <c r="L587" s="239"/>
      <c r="M587" s="240"/>
      <c r="N587" s="241"/>
      <c r="O587" s="241"/>
      <c r="P587" s="241"/>
      <c r="Q587" s="241"/>
      <c r="R587" s="241"/>
      <c r="S587" s="241"/>
      <c r="T587" s="242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43" t="s">
        <v>168</v>
      </c>
      <c r="AU587" s="243" t="s">
        <v>86</v>
      </c>
      <c r="AV587" s="13" t="s">
        <v>86</v>
      </c>
      <c r="AW587" s="13" t="s">
        <v>36</v>
      </c>
      <c r="AX587" s="13" t="s">
        <v>76</v>
      </c>
      <c r="AY587" s="243" t="s">
        <v>156</v>
      </c>
    </row>
    <row r="588" s="13" customFormat="1">
      <c r="A588" s="13"/>
      <c r="B588" s="232"/>
      <c r="C588" s="233"/>
      <c r="D588" s="234" t="s">
        <v>168</v>
      </c>
      <c r="E588" s="235" t="s">
        <v>21</v>
      </c>
      <c r="F588" s="236" t="s">
        <v>274</v>
      </c>
      <c r="G588" s="233"/>
      <c r="H588" s="237">
        <v>3.4300000000000002</v>
      </c>
      <c r="I588" s="238"/>
      <c r="J588" s="233"/>
      <c r="K588" s="233"/>
      <c r="L588" s="239"/>
      <c r="M588" s="240"/>
      <c r="N588" s="241"/>
      <c r="O588" s="241"/>
      <c r="P588" s="241"/>
      <c r="Q588" s="241"/>
      <c r="R588" s="241"/>
      <c r="S588" s="241"/>
      <c r="T588" s="242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43" t="s">
        <v>168</v>
      </c>
      <c r="AU588" s="243" t="s">
        <v>86</v>
      </c>
      <c r="AV588" s="13" t="s">
        <v>86</v>
      </c>
      <c r="AW588" s="13" t="s">
        <v>36</v>
      </c>
      <c r="AX588" s="13" t="s">
        <v>76</v>
      </c>
      <c r="AY588" s="243" t="s">
        <v>156</v>
      </c>
    </row>
    <row r="589" s="13" customFormat="1">
      <c r="A589" s="13"/>
      <c r="B589" s="232"/>
      <c r="C589" s="233"/>
      <c r="D589" s="234" t="s">
        <v>168</v>
      </c>
      <c r="E589" s="235" t="s">
        <v>21</v>
      </c>
      <c r="F589" s="236" t="s">
        <v>275</v>
      </c>
      <c r="G589" s="233"/>
      <c r="H589" s="237">
        <v>3.4399999999999999</v>
      </c>
      <c r="I589" s="238"/>
      <c r="J589" s="233"/>
      <c r="K589" s="233"/>
      <c r="L589" s="239"/>
      <c r="M589" s="240"/>
      <c r="N589" s="241"/>
      <c r="O589" s="241"/>
      <c r="P589" s="241"/>
      <c r="Q589" s="241"/>
      <c r="R589" s="241"/>
      <c r="S589" s="241"/>
      <c r="T589" s="242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43" t="s">
        <v>168</v>
      </c>
      <c r="AU589" s="243" t="s">
        <v>86</v>
      </c>
      <c r="AV589" s="13" t="s">
        <v>86</v>
      </c>
      <c r="AW589" s="13" t="s">
        <v>36</v>
      </c>
      <c r="AX589" s="13" t="s">
        <v>76</v>
      </c>
      <c r="AY589" s="243" t="s">
        <v>156</v>
      </c>
    </row>
    <row r="590" s="13" customFormat="1">
      <c r="A590" s="13"/>
      <c r="B590" s="232"/>
      <c r="C590" s="233"/>
      <c r="D590" s="234" t="s">
        <v>168</v>
      </c>
      <c r="E590" s="235" t="s">
        <v>21</v>
      </c>
      <c r="F590" s="236" t="s">
        <v>276</v>
      </c>
      <c r="G590" s="233"/>
      <c r="H590" s="237">
        <v>3.4649999999999999</v>
      </c>
      <c r="I590" s="238"/>
      <c r="J590" s="233"/>
      <c r="K590" s="233"/>
      <c r="L590" s="239"/>
      <c r="M590" s="240"/>
      <c r="N590" s="241"/>
      <c r="O590" s="241"/>
      <c r="P590" s="241"/>
      <c r="Q590" s="241"/>
      <c r="R590" s="241"/>
      <c r="S590" s="241"/>
      <c r="T590" s="242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43" t="s">
        <v>168</v>
      </c>
      <c r="AU590" s="243" t="s">
        <v>86</v>
      </c>
      <c r="AV590" s="13" t="s">
        <v>86</v>
      </c>
      <c r="AW590" s="13" t="s">
        <v>36</v>
      </c>
      <c r="AX590" s="13" t="s">
        <v>76</v>
      </c>
      <c r="AY590" s="243" t="s">
        <v>156</v>
      </c>
    </row>
    <row r="591" s="13" customFormat="1">
      <c r="A591" s="13"/>
      <c r="B591" s="232"/>
      <c r="C591" s="233"/>
      <c r="D591" s="234" t="s">
        <v>168</v>
      </c>
      <c r="E591" s="235" t="s">
        <v>21</v>
      </c>
      <c r="F591" s="236" t="s">
        <v>277</v>
      </c>
      <c r="G591" s="233"/>
      <c r="H591" s="237">
        <v>78.072000000000003</v>
      </c>
      <c r="I591" s="238"/>
      <c r="J591" s="233"/>
      <c r="K591" s="233"/>
      <c r="L591" s="239"/>
      <c r="M591" s="240"/>
      <c r="N591" s="241"/>
      <c r="O591" s="241"/>
      <c r="P591" s="241"/>
      <c r="Q591" s="241"/>
      <c r="R591" s="241"/>
      <c r="S591" s="241"/>
      <c r="T591" s="242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43" t="s">
        <v>168</v>
      </c>
      <c r="AU591" s="243" t="s">
        <v>86</v>
      </c>
      <c r="AV591" s="13" t="s">
        <v>86</v>
      </c>
      <c r="AW591" s="13" t="s">
        <v>36</v>
      </c>
      <c r="AX591" s="13" t="s">
        <v>76</v>
      </c>
      <c r="AY591" s="243" t="s">
        <v>156</v>
      </c>
    </row>
    <row r="592" s="13" customFormat="1">
      <c r="A592" s="13"/>
      <c r="B592" s="232"/>
      <c r="C592" s="233"/>
      <c r="D592" s="234" t="s">
        <v>168</v>
      </c>
      <c r="E592" s="235" t="s">
        <v>21</v>
      </c>
      <c r="F592" s="236" t="s">
        <v>278</v>
      </c>
      <c r="G592" s="233"/>
      <c r="H592" s="237">
        <v>24.332000000000001</v>
      </c>
      <c r="I592" s="238"/>
      <c r="J592" s="233"/>
      <c r="K592" s="233"/>
      <c r="L592" s="239"/>
      <c r="M592" s="240"/>
      <c r="N592" s="241"/>
      <c r="O592" s="241"/>
      <c r="P592" s="241"/>
      <c r="Q592" s="241"/>
      <c r="R592" s="241"/>
      <c r="S592" s="241"/>
      <c r="T592" s="242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243" t="s">
        <v>168</v>
      </c>
      <c r="AU592" s="243" t="s">
        <v>86</v>
      </c>
      <c r="AV592" s="13" t="s">
        <v>86</v>
      </c>
      <c r="AW592" s="13" t="s">
        <v>36</v>
      </c>
      <c r="AX592" s="13" t="s">
        <v>76</v>
      </c>
      <c r="AY592" s="243" t="s">
        <v>156</v>
      </c>
    </row>
    <row r="593" s="13" customFormat="1">
      <c r="A593" s="13"/>
      <c r="B593" s="232"/>
      <c r="C593" s="233"/>
      <c r="D593" s="234" t="s">
        <v>168</v>
      </c>
      <c r="E593" s="235" t="s">
        <v>21</v>
      </c>
      <c r="F593" s="236" t="s">
        <v>279</v>
      </c>
      <c r="G593" s="233"/>
      <c r="H593" s="237">
        <v>34.618000000000002</v>
      </c>
      <c r="I593" s="238"/>
      <c r="J593" s="233"/>
      <c r="K593" s="233"/>
      <c r="L593" s="239"/>
      <c r="M593" s="240"/>
      <c r="N593" s="241"/>
      <c r="O593" s="241"/>
      <c r="P593" s="241"/>
      <c r="Q593" s="241"/>
      <c r="R593" s="241"/>
      <c r="S593" s="241"/>
      <c r="T593" s="242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243" t="s">
        <v>168</v>
      </c>
      <c r="AU593" s="243" t="s">
        <v>86</v>
      </c>
      <c r="AV593" s="13" t="s">
        <v>86</v>
      </c>
      <c r="AW593" s="13" t="s">
        <v>36</v>
      </c>
      <c r="AX593" s="13" t="s">
        <v>76</v>
      </c>
      <c r="AY593" s="243" t="s">
        <v>156</v>
      </c>
    </row>
    <row r="594" s="15" customFormat="1">
      <c r="A594" s="15"/>
      <c r="B594" s="255"/>
      <c r="C594" s="256"/>
      <c r="D594" s="234" t="s">
        <v>168</v>
      </c>
      <c r="E594" s="257" t="s">
        <v>21</v>
      </c>
      <c r="F594" s="258" t="s">
        <v>896</v>
      </c>
      <c r="G594" s="256"/>
      <c r="H594" s="257" t="s">
        <v>21</v>
      </c>
      <c r="I594" s="259"/>
      <c r="J594" s="256"/>
      <c r="K594" s="256"/>
      <c r="L594" s="260"/>
      <c r="M594" s="261"/>
      <c r="N594" s="262"/>
      <c r="O594" s="262"/>
      <c r="P594" s="262"/>
      <c r="Q594" s="262"/>
      <c r="R594" s="262"/>
      <c r="S594" s="262"/>
      <c r="T594" s="263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T594" s="264" t="s">
        <v>168</v>
      </c>
      <c r="AU594" s="264" t="s">
        <v>86</v>
      </c>
      <c r="AV594" s="15" t="s">
        <v>84</v>
      </c>
      <c r="AW594" s="15" t="s">
        <v>36</v>
      </c>
      <c r="AX594" s="15" t="s">
        <v>76</v>
      </c>
      <c r="AY594" s="264" t="s">
        <v>156</v>
      </c>
    </row>
    <row r="595" s="13" customFormat="1">
      <c r="A595" s="13"/>
      <c r="B595" s="232"/>
      <c r="C595" s="233"/>
      <c r="D595" s="234" t="s">
        <v>168</v>
      </c>
      <c r="E595" s="235" t="s">
        <v>21</v>
      </c>
      <c r="F595" s="236" t="s">
        <v>897</v>
      </c>
      <c r="G595" s="233"/>
      <c r="H595" s="237">
        <v>169.273</v>
      </c>
      <c r="I595" s="238"/>
      <c r="J595" s="233"/>
      <c r="K595" s="233"/>
      <c r="L595" s="239"/>
      <c r="M595" s="240"/>
      <c r="N595" s="241"/>
      <c r="O595" s="241"/>
      <c r="P595" s="241"/>
      <c r="Q595" s="241"/>
      <c r="R595" s="241"/>
      <c r="S595" s="241"/>
      <c r="T595" s="242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243" t="s">
        <v>168</v>
      </c>
      <c r="AU595" s="243" t="s">
        <v>86</v>
      </c>
      <c r="AV595" s="13" t="s">
        <v>86</v>
      </c>
      <c r="AW595" s="13" t="s">
        <v>36</v>
      </c>
      <c r="AX595" s="13" t="s">
        <v>76</v>
      </c>
      <c r="AY595" s="243" t="s">
        <v>156</v>
      </c>
    </row>
    <row r="596" s="13" customFormat="1">
      <c r="A596" s="13"/>
      <c r="B596" s="232"/>
      <c r="C596" s="233"/>
      <c r="D596" s="234" t="s">
        <v>168</v>
      </c>
      <c r="E596" s="235" t="s">
        <v>21</v>
      </c>
      <c r="F596" s="236" t="s">
        <v>265</v>
      </c>
      <c r="G596" s="233"/>
      <c r="H596" s="237">
        <v>69.046000000000006</v>
      </c>
      <c r="I596" s="238"/>
      <c r="J596" s="233"/>
      <c r="K596" s="233"/>
      <c r="L596" s="239"/>
      <c r="M596" s="240"/>
      <c r="N596" s="241"/>
      <c r="O596" s="241"/>
      <c r="P596" s="241"/>
      <c r="Q596" s="241"/>
      <c r="R596" s="241"/>
      <c r="S596" s="241"/>
      <c r="T596" s="242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43" t="s">
        <v>168</v>
      </c>
      <c r="AU596" s="243" t="s">
        <v>86</v>
      </c>
      <c r="AV596" s="13" t="s">
        <v>86</v>
      </c>
      <c r="AW596" s="13" t="s">
        <v>36</v>
      </c>
      <c r="AX596" s="13" t="s">
        <v>76</v>
      </c>
      <c r="AY596" s="243" t="s">
        <v>156</v>
      </c>
    </row>
    <row r="597" s="13" customFormat="1">
      <c r="A597" s="13"/>
      <c r="B597" s="232"/>
      <c r="C597" s="233"/>
      <c r="D597" s="234" t="s">
        <v>168</v>
      </c>
      <c r="E597" s="235" t="s">
        <v>21</v>
      </c>
      <c r="F597" s="236" t="s">
        <v>898</v>
      </c>
      <c r="G597" s="233"/>
      <c r="H597" s="237">
        <v>130.65899999999999</v>
      </c>
      <c r="I597" s="238"/>
      <c r="J597" s="233"/>
      <c r="K597" s="233"/>
      <c r="L597" s="239"/>
      <c r="M597" s="240"/>
      <c r="N597" s="241"/>
      <c r="O597" s="241"/>
      <c r="P597" s="241"/>
      <c r="Q597" s="241"/>
      <c r="R597" s="241"/>
      <c r="S597" s="241"/>
      <c r="T597" s="242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43" t="s">
        <v>168</v>
      </c>
      <c r="AU597" s="243" t="s">
        <v>86</v>
      </c>
      <c r="AV597" s="13" t="s">
        <v>86</v>
      </c>
      <c r="AW597" s="13" t="s">
        <v>36</v>
      </c>
      <c r="AX597" s="13" t="s">
        <v>76</v>
      </c>
      <c r="AY597" s="243" t="s">
        <v>156</v>
      </c>
    </row>
    <row r="598" s="14" customFormat="1">
      <c r="A598" s="14"/>
      <c r="B598" s="244"/>
      <c r="C598" s="245"/>
      <c r="D598" s="234" t="s">
        <v>168</v>
      </c>
      <c r="E598" s="246" t="s">
        <v>21</v>
      </c>
      <c r="F598" s="247" t="s">
        <v>193</v>
      </c>
      <c r="G598" s="245"/>
      <c r="H598" s="248">
        <v>712.48900000000003</v>
      </c>
      <c r="I598" s="249"/>
      <c r="J598" s="245"/>
      <c r="K598" s="245"/>
      <c r="L598" s="250"/>
      <c r="M598" s="251"/>
      <c r="N598" s="252"/>
      <c r="O598" s="252"/>
      <c r="P598" s="252"/>
      <c r="Q598" s="252"/>
      <c r="R598" s="252"/>
      <c r="S598" s="252"/>
      <c r="T598" s="253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T598" s="254" t="s">
        <v>168</v>
      </c>
      <c r="AU598" s="254" t="s">
        <v>86</v>
      </c>
      <c r="AV598" s="14" t="s">
        <v>164</v>
      </c>
      <c r="AW598" s="14" t="s">
        <v>36</v>
      </c>
      <c r="AX598" s="14" t="s">
        <v>84</v>
      </c>
      <c r="AY598" s="254" t="s">
        <v>156</v>
      </c>
    </row>
    <row r="599" s="12" customFormat="1" ht="22.8" customHeight="1">
      <c r="A599" s="12"/>
      <c r="B599" s="198"/>
      <c r="C599" s="199"/>
      <c r="D599" s="200" t="s">
        <v>75</v>
      </c>
      <c r="E599" s="212" t="s">
        <v>909</v>
      </c>
      <c r="F599" s="212" t="s">
        <v>910</v>
      </c>
      <c r="G599" s="199"/>
      <c r="H599" s="199"/>
      <c r="I599" s="202"/>
      <c r="J599" s="213">
        <f>BK599</f>
        <v>0</v>
      </c>
      <c r="K599" s="199"/>
      <c r="L599" s="204"/>
      <c r="M599" s="205"/>
      <c r="N599" s="206"/>
      <c r="O599" s="206"/>
      <c r="P599" s="207">
        <f>SUM(P600:P605)</f>
        <v>0</v>
      </c>
      <c r="Q599" s="206"/>
      <c r="R599" s="207">
        <f>SUM(R600:R605)</f>
        <v>0.0051999999999999998</v>
      </c>
      <c r="S599" s="206"/>
      <c r="T599" s="208">
        <f>SUM(T600:T605)</f>
        <v>0</v>
      </c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R599" s="209" t="s">
        <v>86</v>
      </c>
      <c r="AT599" s="210" t="s">
        <v>75</v>
      </c>
      <c r="AU599" s="210" t="s">
        <v>84</v>
      </c>
      <c r="AY599" s="209" t="s">
        <v>156</v>
      </c>
      <c r="BK599" s="211">
        <f>SUM(BK600:BK605)</f>
        <v>0</v>
      </c>
    </row>
    <row r="600" s="2" customFormat="1" ht="16.5" customHeight="1">
      <c r="A600" s="40"/>
      <c r="B600" s="41"/>
      <c r="C600" s="214" t="s">
        <v>911</v>
      </c>
      <c r="D600" s="214" t="s">
        <v>159</v>
      </c>
      <c r="E600" s="215" t="s">
        <v>912</v>
      </c>
      <c r="F600" s="216" t="s">
        <v>913</v>
      </c>
      <c r="G600" s="217" t="s">
        <v>197</v>
      </c>
      <c r="H600" s="218">
        <v>33.299999999999997</v>
      </c>
      <c r="I600" s="219"/>
      <c r="J600" s="220">
        <f>ROUND(I600*H600,2)</f>
        <v>0</v>
      </c>
      <c r="K600" s="216" t="s">
        <v>21</v>
      </c>
      <c r="L600" s="46"/>
      <c r="M600" s="221" t="s">
        <v>21</v>
      </c>
      <c r="N600" s="222" t="s">
        <v>47</v>
      </c>
      <c r="O600" s="86"/>
      <c r="P600" s="223">
        <f>O600*H600</f>
        <v>0</v>
      </c>
      <c r="Q600" s="223">
        <v>0</v>
      </c>
      <c r="R600" s="223">
        <f>Q600*H600</f>
        <v>0</v>
      </c>
      <c r="S600" s="223">
        <v>0</v>
      </c>
      <c r="T600" s="224">
        <f>S600*H600</f>
        <v>0</v>
      </c>
      <c r="U600" s="40"/>
      <c r="V600" s="40"/>
      <c r="W600" s="40"/>
      <c r="X600" s="40"/>
      <c r="Y600" s="40"/>
      <c r="Z600" s="40"/>
      <c r="AA600" s="40"/>
      <c r="AB600" s="40"/>
      <c r="AC600" s="40"/>
      <c r="AD600" s="40"/>
      <c r="AE600" s="40"/>
      <c r="AR600" s="225" t="s">
        <v>267</v>
      </c>
      <c r="AT600" s="225" t="s">
        <v>159</v>
      </c>
      <c r="AU600" s="225" t="s">
        <v>86</v>
      </c>
      <c r="AY600" s="19" t="s">
        <v>156</v>
      </c>
      <c r="BE600" s="226">
        <f>IF(N600="základní",J600,0)</f>
        <v>0</v>
      </c>
      <c r="BF600" s="226">
        <f>IF(N600="snížená",J600,0)</f>
        <v>0</v>
      </c>
      <c r="BG600" s="226">
        <f>IF(N600="zákl. přenesená",J600,0)</f>
        <v>0</v>
      </c>
      <c r="BH600" s="226">
        <f>IF(N600="sníž. přenesená",J600,0)</f>
        <v>0</v>
      </c>
      <c r="BI600" s="226">
        <f>IF(N600="nulová",J600,0)</f>
        <v>0</v>
      </c>
      <c r="BJ600" s="19" t="s">
        <v>84</v>
      </c>
      <c r="BK600" s="226">
        <f>ROUND(I600*H600,2)</f>
        <v>0</v>
      </c>
      <c r="BL600" s="19" t="s">
        <v>267</v>
      </c>
      <c r="BM600" s="225" t="s">
        <v>914</v>
      </c>
    </row>
    <row r="601" s="13" customFormat="1">
      <c r="A601" s="13"/>
      <c r="B601" s="232"/>
      <c r="C601" s="233"/>
      <c r="D601" s="234" t="s">
        <v>168</v>
      </c>
      <c r="E601" s="235" t="s">
        <v>21</v>
      </c>
      <c r="F601" s="236" t="s">
        <v>915</v>
      </c>
      <c r="G601" s="233"/>
      <c r="H601" s="237">
        <v>4.5</v>
      </c>
      <c r="I601" s="238"/>
      <c r="J601" s="233"/>
      <c r="K601" s="233"/>
      <c r="L601" s="239"/>
      <c r="M601" s="240"/>
      <c r="N601" s="241"/>
      <c r="O601" s="241"/>
      <c r="P601" s="241"/>
      <c r="Q601" s="241"/>
      <c r="R601" s="241"/>
      <c r="S601" s="241"/>
      <c r="T601" s="242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43" t="s">
        <v>168</v>
      </c>
      <c r="AU601" s="243" t="s">
        <v>86</v>
      </c>
      <c r="AV601" s="13" t="s">
        <v>86</v>
      </c>
      <c r="AW601" s="13" t="s">
        <v>36</v>
      </c>
      <c r="AX601" s="13" t="s">
        <v>76</v>
      </c>
      <c r="AY601" s="243" t="s">
        <v>156</v>
      </c>
    </row>
    <row r="602" s="13" customFormat="1">
      <c r="A602" s="13"/>
      <c r="B602" s="232"/>
      <c r="C602" s="233"/>
      <c r="D602" s="234" t="s">
        <v>168</v>
      </c>
      <c r="E602" s="235" t="s">
        <v>21</v>
      </c>
      <c r="F602" s="236" t="s">
        <v>916</v>
      </c>
      <c r="G602" s="233"/>
      <c r="H602" s="237">
        <v>28.800000000000001</v>
      </c>
      <c r="I602" s="238"/>
      <c r="J602" s="233"/>
      <c r="K602" s="233"/>
      <c r="L602" s="239"/>
      <c r="M602" s="240"/>
      <c r="N602" s="241"/>
      <c r="O602" s="241"/>
      <c r="P602" s="241"/>
      <c r="Q602" s="241"/>
      <c r="R602" s="241"/>
      <c r="S602" s="241"/>
      <c r="T602" s="242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43" t="s">
        <v>168</v>
      </c>
      <c r="AU602" s="243" t="s">
        <v>86</v>
      </c>
      <c r="AV602" s="13" t="s">
        <v>86</v>
      </c>
      <c r="AW602" s="13" t="s">
        <v>36</v>
      </c>
      <c r="AX602" s="13" t="s">
        <v>76</v>
      </c>
      <c r="AY602" s="243" t="s">
        <v>156</v>
      </c>
    </row>
    <row r="603" s="14" customFormat="1">
      <c r="A603" s="14"/>
      <c r="B603" s="244"/>
      <c r="C603" s="245"/>
      <c r="D603" s="234" t="s">
        <v>168</v>
      </c>
      <c r="E603" s="246" t="s">
        <v>21</v>
      </c>
      <c r="F603" s="247" t="s">
        <v>193</v>
      </c>
      <c r="G603" s="245"/>
      <c r="H603" s="248">
        <v>33.299999999999997</v>
      </c>
      <c r="I603" s="249"/>
      <c r="J603" s="245"/>
      <c r="K603" s="245"/>
      <c r="L603" s="250"/>
      <c r="M603" s="251"/>
      <c r="N603" s="252"/>
      <c r="O603" s="252"/>
      <c r="P603" s="252"/>
      <c r="Q603" s="252"/>
      <c r="R603" s="252"/>
      <c r="S603" s="252"/>
      <c r="T603" s="253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T603" s="254" t="s">
        <v>168</v>
      </c>
      <c r="AU603" s="254" t="s">
        <v>86</v>
      </c>
      <c r="AV603" s="14" t="s">
        <v>164</v>
      </c>
      <c r="AW603" s="14" t="s">
        <v>36</v>
      </c>
      <c r="AX603" s="14" t="s">
        <v>84</v>
      </c>
      <c r="AY603" s="254" t="s">
        <v>156</v>
      </c>
    </row>
    <row r="604" s="2" customFormat="1" ht="153.45" customHeight="1">
      <c r="A604" s="40"/>
      <c r="B604" s="41"/>
      <c r="C604" s="265" t="s">
        <v>917</v>
      </c>
      <c r="D604" s="265" t="s">
        <v>329</v>
      </c>
      <c r="E604" s="266" t="s">
        <v>918</v>
      </c>
      <c r="F604" s="267" t="s">
        <v>919</v>
      </c>
      <c r="G604" s="268" t="s">
        <v>162</v>
      </c>
      <c r="H604" s="269">
        <v>1</v>
      </c>
      <c r="I604" s="270"/>
      <c r="J604" s="271">
        <f>ROUND(I604*H604,2)</f>
        <v>0</v>
      </c>
      <c r="K604" s="267" t="s">
        <v>21</v>
      </c>
      <c r="L604" s="272"/>
      <c r="M604" s="273" t="s">
        <v>21</v>
      </c>
      <c r="N604" s="274" t="s">
        <v>47</v>
      </c>
      <c r="O604" s="86"/>
      <c r="P604" s="223">
        <f>O604*H604</f>
        <v>0</v>
      </c>
      <c r="Q604" s="223">
        <v>0.0012999999999999999</v>
      </c>
      <c r="R604" s="223">
        <f>Q604*H604</f>
        <v>0.0012999999999999999</v>
      </c>
      <c r="S604" s="223">
        <v>0</v>
      </c>
      <c r="T604" s="224">
        <f>S604*H604</f>
        <v>0</v>
      </c>
      <c r="U604" s="40"/>
      <c r="V604" s="40"/>
      <c r="W604" s="40"/>
      <c r="X604" s="40"/>
      <c r="Y604" s="40"/>
      <c r="Z604" s="40"/>
      <c r="AA604" s="40"/>
      <c r="AB604" s="40"/>
      <c r="AC604" s="40"/>
      <c r="AD604" s="40"/>
      <c r="AE604" s="40"/>
      <c r="AR604" s="225" t="s">
        <v>367</v>
      </c>
      <c r="AT604" s="225" t="s">
        <v>329</v>
      </c>
      <c r="AU604" s="225" t="s">
        <v>86</v>
      </c>
      <c r="AY604" s="19" t="s">
        <v>156</v>
      </c>
      <c r="BE604" s="226">
        <f>IF(N604="základní",J604,0)</f>
        <v>0</v>
      </c>
      <c r="BF604" s="226">
        <f>IF(N604="snížená",J604,0)</f>
        <v>0</v>
      </c>
      <c r="BG604" s="226">
        <f>IF(N604="zákl. přenesená",J604,0)</f>
        <v>0</v>
      </c>
      <c r="BH604" s="226">
        <f>IF(N604="sníž. přenesená",J604,0)</f>
        <v>0</v>
      </c>
      <c r="BI604" s="226">
        <f>IF(N604="nulová",J604,0)</f>
        <v>0</v>
      </c>
      <c r="BJ604" s="19" t="s">
        <v>84</v>
      </c>
      <c r="BK604" s="226">
        <f>ROUND(I604*H604,2)</f>
        <v>0</v>
      </c>
      <c r="BL604" s="19" t="s">
        <v>267</v>
      </c>
      <c r="BM604" s="225" t="s">
        <v>920</v>
      </c>
    </row>
    <row r="605" s="2" customFormat="1" ht="153.45" customHeight="1">
      <c r="A605" s="40"/>
      <c r="B605" s="41"/>
      <c r="C605" s="265" t="s">
        <v>921</v>
      </c>
      <c r="D605" s="265" t="s">
        <v>329</v>
      </c>
      <c r="E605" s="266" t="s">
        <v>922</v>
      </c>
      <c r="F605" s="267" t="s">
        <v>923</v>
      </c>
      <c r="G605" s="268" t="s">
        <v>162</v>
      </c>
      <c r="H605" s="269">
        <v>3</v>
      </c>
      <c r="I605" s="270"/>
      <c r="J605" s="271">
        <f>ROUND(I605*H605,2)</f>
        <v>0</v>
      </c>
      <c r="K605" s="267" t="s">
        <v>21</v>
      </c>
      <c r="L605" s="272"/>
      <c r="M605" s="273" t="s">
        <v>21</v>
      </c>
      <c r="N605" s="274" t="s">
        <v>47</v>
      </c>
      <c r="O605" s="86"/>
      <c r="P605" s="223">
        <f>O605*H605</f>
        <v>0</v>
      </c>
      <c r="Q605" s="223">
        <v>0.0012999999999999999</v>
      </c>
      <c r="R605" s="223">
        <f>Q605*H605</f>
        <v>0.0038999999999999998</v>
      </c>
      <c r="S605" s="223">
        <v>0</v>
      </c>
      <c r="T605" s="224">
        <f>S605*H605</f>
        <v>0</v>
      </c>
      <c r="U605" s="40"/>
      <c r="V605" s="40"/>
      <c r="W605" s="40"/>
      <c r="X605" s="40"/>
      <c r="Y605" s="40"/>
      <c r="Z605" s="40"/>
      <c r="AA605" s="40"/>
      <c r="AB605" s="40"/>
      <c r="AC605" s="40"/>
      <c r="AD605" s="40"/>
      <c r="AE605" s="40"/>
      <c r="AR605" s="225" t="s">
        <v>367</v>
      </c>
      <c r="AT605" s="225" t="s">
        <v>329</v>
      </c>
      <c r="AU605" s="225" t="s">
        <v>86</v>
      </c>
      <c r="AY605" s="19" t="s">
        <v>156</v>
      </c>
      <c r="BE605" s="226">
        <f>IF(N605="základní",J605,0)</f>
        <v>0</v>
      </c>
      <c r="BF605" s="226">
        <f>IF(N605="snížená",J605,0)</f>
        <v>0</v>
      </c>
      <c r="BG605" s="226">
        <f>IF(N605="zákl. přenesená",J605,0)</f>
        <v>0</v>
      </c>
      <c r="BH605" s="226">
        <f>IF(N605="sníž. přenesená",J605,0)</f>
        <v>0</v>
      </c>
      <c r="BI605" s="226">
        <f>IF(N605="nulová",J605,0)</f>
        <v>0</v>
      </c>
      <c r="BJ605" s="19" t="s">
        <v>84</v>
      </c>
      <c r="BK605" s="226">
        <f>ROUND(I605*H605,2)</f>
        <v>0</v>
      </c>
      <c r="BL605" s="19" t="s">
        <v>267</v>
      </c>
      <c r="BM605" s="225" t="s">
        <v>924</v>
      </c>
    </row>
    <row r="606" s="12" customFormat="1" ht="22.8" customHeight="1">
      <c r="A606" s="12"/>
      <c r="B606" s="198"/>
      <c r="C606" s="199"/>
      <c r="D606" s="200" t="s">
        <v>75</v>
      </c>
      <c r="E606" s="212" t="s">
        <v>925</v>
      </c>
      <c r="F606" s="212" t="s">
        <v>926</v>
      </c>
      <c r="G606" s="199"/>
      <c r="H606" s="199"/>
      <c r="I606" s="202"/>
      <c r="J606" s="213">
        <f>BK606</f>
        <v>0</v>
      </c>
      <c r="K606" s="199"/>
      <c r="L606" s="204"/>
      <c r="M606" s="205"/>
      <c r="N606" s="206"/>
      <c r="O606" s="206"/>
      <c r="P606" s="207">
        <f>SUM(P607:P611)</f>
        <v>0</v>
      </c>
      <c r="Q606" s="206"/>
      <c r="R606" s="207">
        <f>SUM(R607:R611)</f>
        <v>0.0012622</v>
      </c>
      <c r="S606" s="206"/>
      <c r="T606" s="208">
        <f>SUM(T607:T611)</f>
        <v>0</v>
      </c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R606" s="209" t="s">
        <v>86</v>
      </c>
      <c r="AT606" s="210" t="s">
        <v>75</v>
      </c>
      <c r="AU606" s="210" t="s">
        <v>84</v>
      </c>
      <c r="AY606" s="209" t="s">
        <v>156</v>
      </c>
      <c r="BK606" s="211">
        <f>SUM(BK607:BK611)</f>
        <v>0</v>
      </c>
    </row>
    <row r="607" s="2" customFormat="1" ht="16.5" customHeight="1">
      <c r="A607" s="40"/>
      <c r="B607" s="41"/>
      <c r="C607" s="214" t="s">
        <v>927</v>
      </c>
      <c r="D607" s="214" t="s">
        <v>159</v>
      </c>
      <c r="E607" s="215" t="s">
        <v>928</v>
      </c>
      <c r="F607" s="216" t="s">
        <v>929</v>
      </c>
      <c r="G607" s="217" t="s">
        <v>197</v>
      </c>
      <c r="H607" s="218">
        <v>12.254</v>
      </c>
      <c r="I607" s="219"/>
      <c r="J607" s="220">
        <f>ROUND(I607*H607,2)</f>
        <v>0</v>
      </c>
      <c r="K607" s="216" t="s">
        <v>163</v>
      </c>
      <c r="L607" s="46"/>
      <c r="M607" s="221" t="s">
        <v>21</v>
      </c>
      <c r="N607" s="222" t="s">
        <v>47</v>
      </c>
      <c r="O607" s="86"/>
      <c r="P607" s="223">
        <f>O607*H607</f>
        <v>0</v>
      </c>
      <c r="Q607" s="223">
        <v>0</v>
      </c>
      <c r="R607" s="223">
        <f>Q607*H607</f>
        <v>0</v>
      </c>
      <c r="S607" s="223">
        <v>0</v>
      </c>
      <c r="T607" s="224">
        <f>S607*H607</f>
        <v>0</v>
      </c>
      <c r="U607" s="40"/>
      <c r="V607" s="40"/>
      <c r="W607" s="40"/>
      <c r="X607" s="40"/>
      <c r="Y607" s="40"/>
      <c r="Z607" s="40"/>
      <c r="AA607" s="40"/>
      <c r="AB607" s="40"/>
      <c r="AC607" s="40"/>
      <c r="AD607" s="40"/>
      <c r="AE607" s="40"/>
      <c r="AR607" s="225" t="s">
        <v>267</v>
      </c>
      <c r="AT607" s="225" t="s">
        <v>159</v>
      </c>
      <c r="AU607" s="225" t="s">
        <v>86</v>
      </c>
      <c r="AY607" s="19" t="s">
        <v>156</v>
      </c>
      <c r="BE607" s="226">
        <f>IF(N607="základní",J607,0)</f>
        <v>0</v>
      </c>
      <c r="BF607" s="226">
        <f>IF(N607="snížená",J607,0)</f>
        <v>0</v>
      </c>
      <c r="BG607" s="226">
        <f>IF(N607="zákl. přenesená",J607,0)</f>
        <v>0</v>
      </c>
      <c r="BH607" s="226">
        <f>IF(N607="sníž. přenesená",J607,0)</f>
        <v>0</v>
      </c>
      <c r="BI607" s="226">
        <f>IF(N607="nulová",J607,0)</f>
        <v>0</v>
      </c>
      <c r="BJ607" s="19" t="s">
        <v>84</v>
      </c>
      <c r="BK607" s="226">
        <f>ROUND(I607*H607,2)</f>
        <v>0</v>
      </c>
      <c r="BL607" s="19" t="s">
        <v>267</v>
      </c>
      <c r="BM607" s="225" t="s">
        <v>930</v>
      </c>
    </row>
    <row r="608" s="2" customFormat="1">
      <c r="A608" s="40"/>
      <c r="B608" s="41"/>
      <c r="C608" s="42"/>
      <c r="D608" s="227" t="s">
        <v>166</v>
      </c>
      <c r="E608" s="42"/>
      <c r="F608" s="228" t="s">
        <v>931</v>
      </c>
      <c r="G608" s="42"/>
      <c r="H608" s="42"/>
      <c r="I608" s="229"/>
      <c r="J608" s="42"/>
      <c r="K608" s="42"/>
      <c r="L608" s="46"/>
      <c r="M608" s="230"/>
      <c r="N608" s="231"/>
      <c r="O608" s="86"/>
      <c r="P608" s="86"/>
      <c r="Q608" s="86"/>
      <c r="R608" s="86"/>
      <c r="S608" s="86"/>
      <c r="T608" s="87"/>
      <c r="U608" s="40"/>
      <c r="V608" s="40"/>
      <c r="W608" s="40"/>
      <c r="X608" s="40"/>
      <c r="Y608" s="40"/>
      <c r="Z608" s="40"/>
      <c r="AA608" s="40"/>
      <c r="AB608" s="40"/>
      <c r="AC608" s="40"/>
      <c r="AD608" s="40"/>
      <c r="AE608" s="40"/>
      <c r="AT608" s="19" t="s">
        <v>166</v>
      </c>
      <c r="AU608" s="19" t="s">
        <v>86</v>
      </c>
    </row>
    <row r="609" s="13" customFormat="1">
      <c r="A609" s="13"/>
      <c r="B609" s="232"/>
      <c r="C609" s="233"/>
      <c r="D609" s="234" t="s">
        <v>168</v>
      </c>
      <c r="E609" s="235" t="s">
        <v>21</v>
      </c>
      <c r="F609" s="236" t="s">
        <v>932</v>
      </c>
      <c r="G609" s="233"/>
      <c r="H609" s="237">
        <v>12.254</v>
      </c>
      <c r="I609" s="238"/>
      <c r="J609" s="233"/>
      <c r="K609" s="233"/>
      <c r="L609" s="239"/>
      <c r="M609" s="240"/>
      <c r="N609" s="241"/>
      <c r="O609" s="241"/>
      <c r="P609" s="241"/>
      <c r="Q609" s="241"/>
      <c r="R609" s="241"/>
      <c r="S609" s="241"/>
      <c r="T609" s="242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243" t="s">
        <v>168</v>
      </c>
      <c r="AU609" s="243" t="s">
        <v>86</v>
      </c>
      <c r="AV609" s="13" t="s">
        <v>86</v>
      </c>
      <c r="AW609" s="13" t="s">
        <v>36</v>
      </c>
      <c r="AX609" s="13" t="s">
        <v>84</v>
      </c>
      <c r="AY609" s="243" t="s">
        <v>156</v>
      </c>
    </row>
    <row r="610" s="2" customFormat="1" ht="62.7" customHeight="1">
      <c r="A610" s="40"/>
      <c r="B610" s="41"/>
      <c r="C610" s="265" t="s">
        <v>933</v>
      </c>
      <c r="D610" s="265" t="s">
        <v>329</v>
      </c>
      <c r="E610" s="266" t="s">
        <v>934</v>
      </c>
      <c r="F610" s="267" t="s">
        <v>935</v>
      </c>
      <c r="G610" s="268" t="s">
        <v>197</v>
      </c>
      <c r="H610" s="269">
        <v>12.622</v>
      </c>
      <c r="I610" s="270"/>
      <c r="J610" s="271">
        <f>ROUND(I610*H610,2)</f>
        <v>0</v>
      </c>
      <c r="K610" s="267" t="s">
        <v>21</v>
      </c>
      <c r="L610" s="272"/>
      <c r="M610" s="273" t="s">
        <v>21</v>
      </c>
      <c r="N610" s="274" t="s">
        <v>47</v>
      </c>
      <c r="O610" s="86"/>
      <c r="P610" s="223">
        <f>O610*H610</f>
        <v>0</v>
      </c>
      <c r="Q610" s="223">
        <v>0.00010000000000000001</v>
      </c>
      <c r="R610" s="223">
        <f>Q610*H610</f>
        <v>0.0012622</v>
      </c>
      <c r="S610" s="223">
        <v>0</v>
      </c>
      <c r="T610" s="224">
        <f>S610*H610</f>
        <v>0</v>
      </c>
      <c r="U610" s="40"/>
      <c r="V610" s="40"/>
      <c r="W610" s="40"/>
      <c r="X610" s="40"/>
      <c r="Y610" s="40"/>
      <c r="Z610" s="40"/>
      <c r="AA610" s="40"/>
      <c r="AB610" s="40"/>
      <c r="AC610" s="40"/>
      <c r="AD610" s="40"/>
      <c r="AE610" s="40"/>
      <c r="AR610" s="225" t="s">
        <v>367</v>
      </c>
      <c r="AT610" s="225" t="s">
        <v>329</v>
      </c>
      <c r="AU610" s="225" t="s">
        <v>86</v>
      </c>
      <c r="AY610" s="19" t="s">
        <v>156</v>
      </c>
      <c r="BE610" s="226">
        <f>IF(N610="základní",J610,0)</f>
        <v>0</v>
      </c>
      <c r="BF610" s="226">
        <f>IF(N610="snížená",J610,0)</f>
        <v>0</v>
      </c>
      <c r="BG610" s="226">
        <f>IF(N610="zákl. přenesená",J610,0)</f>
        <v>0</v>
      </c>
      <c r="BH610" s="226">
        <f>IF(N610="sníž. přenesená",J610,0)</f>
        <v>0</v>
      </c>
      <c r="BI610" s="226">
        <f>IF(N610="nulová",J610,0)</f>
        <v>0</v>
      </c>
      <c r="BJ610" s="19" t="s">
        <v>84</v>
      </c>
      <c r="BK610" s="226">
        <f>ROUND(I610*H610,2)</f>
        <v>0</v>
      </c>
      <c r="BL610" s="19" t="s">
        <v>267</v>
      </c>
      <c r="BM610" s="225" t="s">
        <v>936</v>
      </c>
    </row>
    <row r="611" s="13" customFormat="1">
      <c r="A611" s="13"/>
      <c r="B611" s="232"/>
      <c r="C611" s="233"/>
      <c r="D611" s="234" t="s">
        <v>168</v>
      </c>
      <c r="E611" s="233"/>
      <c r="F611" s="236" t="s">
        <v>937</v>
      </c>
      <c r="G611" s="233"/>
      <c r="H611" s="237">
        <v>12.622</v>
      </c>
      <c r="I611" s="238"/>
      <c r="J611" s="233"/>
      <c r="K611" s="233"/>
      <c r="L611" s="239"/>
      <c r="M611" s="240"/>
      <c r="N611" s="241"/>
      <c r="O611" s="241"/>
      <c r="P611" s="241"/>
      <c r="Q611" s="241"/>
      <c r="R611" s="241"/>
      <c r="S611" s="241"/>
      <c r="T611" s="242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243" t="s">
        <v>168</v>
      </c>
      <c r="AU611" s="243" t="s">
        <v>86</v>
      </c>
      <c r="AV611" s="13" t="s">
        <v>86</v>
      </c>
      <c r="AW611" s="13" t="s">
        <v>4</v>
      </c>
      <c r="AX611" s="13" t="s">
        <v>84</v>
      </c>
      <c r="AY611" s="243" t="s">
        <v>156</v>
      </c>
    </row>
    <row r="612" s="12" customFormat="1" ht="22.8" customHeight="1">
      <c r="A612" s="12"/>
      <c r="B612" s="198"/>
      <c r="C612" s="199"/>
      <c r="D612" s="200" t="s">
        <v>75</v>
      </c>
      <c r="E612" s="212" t="s">
        <v>938</v>
      </c>
      <c r="F612" s="212" t="s">
        <v>939</v>
      </c>
      <c r="G612" s="199"/>
      <c r="H612" s="199"/>
      <c r="I612" s="202"/>
      <c r="J612" s="213">
        <f>BK612</f>
        <v>0</v>
      </c>
      <c r="K612" s="199"/>
      <c r="L612" s="204"/>
      <c r="M612" s="205"/>
      <c r="N612" s="206"/>
      <c r="O612" s="206"/>
      <c r="P612" s="207">
        <f>SUM(P613:P619)</f>
        <v>0</v>
      </c>
      <c r="Q612" s="206"/>
      <c r="R612" s="207">
        <f>SUM(R613:R619)</f>
        <v>0</v>
      </c>
      <c r="S612" s="206"/>
      <c r="T612" s="208">
        <f>SUM(T613:T619)</f>
        <v>0</v>
      </c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R612" s="209" t="s">
        <v>86</v>
      </c>
      <c r="AT612" s="210" t="s">
        <v>75</v>
      </c>
      <c r="AU612" s="210" t="s">
        <v>84</v>
      </c>
      <c r="AY612" s="209" t="s">
        <v>156</v>
      </c>
      <c r="BK612" s="211">
        <f>SUM(BK613:BK619)</f>
        <v>0</v>
      </c>
    </row>
    <row r="613" s="2" customFormat="1" ht="114.9" customHeight="1">
      <c r="A613" s="40"/>
      <c r="B613" s="41"/>
      <c r="C613" s="214" t="s">
        <v>940</v>
      </c>
      <c r="D613" s="214" t="s">
        <v>159</v>
      </c>
      <c r="E613" s="215" t="s">
        <v>941</v>
      </c>
      <c r="F613" s="216" t="s">
        <v>942</v>
      </c>
      <c r="G613" s="217" t="s">
        <v>162</v>
      </c>
      <c r="H613" s="218">
        <v>1</v>
      </c>
      <c r="I613" s="219"/>
      <c r="J613" s="220">
        <f>ROUND(I613*H613,2)</f>
        <v>0</v>
      </c>
      <c r="K613" s="216" t="s">
        <v>21</v>
      </c>
      <c r="L613" s="46"/>
      <c r="M613" s="221" t="s">
        <v>21</v>
      </c>
      <c r="N613" s="222" t="s">
        <v>47</v>
      </c>
      <c r="O613" s="86"/>
      <c r="P613" s="223">
        <f>O613*H613</f>
        <v>0</v>
      </c>
      <c r="Q613" s="223">
        <v>0</v>
      </c>
      <c r="R613" s="223">
        <f>Q613*H613</f>
        <v>0</v>
      </c>
      <c r="S613" s="223">
        <v>0</v>
      </c>
      <c r="T613" s="224">
        <f>S613*H613</f>
        <v>0</v>
      </c>
      <c r="U613" s="40"/>
      <c r="V613" s="40"/>
      <c r="W613" s="40"/>
      <c r="X613" s="40"/>
      <c r="Y613" s="40"/>
      <c r="Z613" s="40"/>
      <c r="AA613" s="40"/>
      <c r="AB613" s="40"/>
      <c r="AC613" s="40"/>
      <c r="AD613" s="40"/>
      <c r="AE613" s="40"/>
      <c r="AR613" s="225" t="s">
        <v>267</v>
      </c>
      <c r="AT613" s="225" t="s">
        <v>159</v>
      </c>
      <c r="AU613" s="225" t="s">
        <v>86</v>
      </c>
      <c r="AY613" s="19" t="s">
        <v>156</v>
      </c>
      <c r="BE613" s="226">
        <f>IF(N613="základní",J613,0)</f>
        <v>0</v>
      </c>
      <c r="BF613" s="226">
        <f>IF(N613="snížená",J613,0)</f>
        <v>0</v>
      </c>
      <c r="BG613" s="226">
        <f>IF(N613="zákl. přenesená",J613,0)</f>
        <v>0</v>
      </c>
      <c r="BH613" s="226">
        <f>IF(N613="sníž. přenesená",J613,0)</f>
        <v>0</v>
      </c>
      <c r="BI613" s="226">
        <f>IF(N613="nulová",J613,0)</f>
        <v>0</v>
      </c>
      <c r="BJ613" s="19" t="s">
        <v>84</v>
      </c>
      <c r="BK613" s="226">
        <f>ROUND(I613*H613,2)</f>
        <v>0</v>
      </c>
      <c r="BL613" s="19" t="s">
        <v>267</v>
      </c>
      <c r="BM613" s="225" t="s">
        <v>943</v>
      </c>
    </row>
    <row r="614" s="2" customFormat="1" ht="37.8" customHeight="1">
      <c r="A614" s="40"/>
      <c r="B614" s="41"/>
      <c r="C614" s="214" t="s">
        <v>944</v>
      </c>
      <c r="D614" s="214" t="s">
        <v>159</v>
      </c>
      <c r="E614" s="215" t="s">
        <v>945</v>
      </c>
      <c r="F614" s="216" t="s">
        <v>946</v>
      </c>
      <c r="G614" s="217" t="s">
        <v>162</v>
      </c>
      <c r="H614" s="218">
        <v>3</v>
      </c>
      <c r="I614" s="219"/>
      <c r="J614" s="220">
        <f>ROUND(I614*H614,2)</f>
        <v>0</v>
      </c>
      <c r="K614" s="216" t="s">
        <v>21</v>
      </c>
      <c r="L614" s="46"/>
      <c r="M614" s="221" t="s">
        <v>21</v>
      </c>
      <c r="N614" s="222" t="s">
        <v>47</v>
      </c>
      <c r="O614" s="86"/>
      <c r="P614" s="223">
        <f>O614*H614</f>
        <v>0</v>
      </c>
      <c r="Q614" s="223">
        <v>0</v>
      </c>
      <c r="R614" s="223">
        <f>Q614*H614</f>
        <v>0</v>
      </c>
      <c r="S614" s="223">
        <v>0</v>
      </c>
      <c r="T614" s="224">
        <f>S614*H614</f>
        <v>0</v>
      </c>
      <c r="U614" s="40"/>
      <c r="V614" s="40"/>
      <c r="W614" s="40"/>
      <c r="X614" s="40"/>
      <c r="Y614" s="40"/>
      <c r="Z614" s="40"/>
      <c r="AA614" s="40"/>
      <c r="AB614" s="40"/>
      <c r="AC614" s="40"/>
      <c r="AD614" s="40"/>
      <c r="AE614" s="40"/>
      <c r="AR614" s="225" t="s">
        <v>267</v>
      </c>
      <c r="AT614" s="225" t="s">
        <v>159</v>
      </c>
      <c r="AU614" s="225" t="s">
        <v>86</v>
      </c>
      <c r="AY614" s="19" t="s">
        <v>156</v>
      </c>
      <c r="BE614" s="226">
        <f>IF(N614="základní",J614,0)</f>
        <v>0</v>
      </c>
      <c r="BF614" s="226">
        <f>IF(N614="snížená",J614,0)</f>
        <v>0</v>
      </c>
      <c r="BG614" s="226">
        <f>IF(N614="zákl. přenesená",J614,0)</f>
        <v>0</v>
      </c>
      <c r="BH614" s="226">
        <f>IF(N614="sníž. přenesená",J614,0)</f>
        <v>0</v>
      </c>
      <c r="BI614" s="226">
        <f>IF(N614="nulová",J614,0)</f>
        <v>0</v>
      </c>
      <c r="BJ614" s="19" t="s">
        <v>84</v>
      </c>
      <c r="BK614" s="226">
        <f>ROUND(I614*H614,2)</f>
        <v>0</v>
      </c>
      <c r="BL614" s="19" t="s">
        <v>267</v>
      </c>
      <c r="BM614" s="225" t="s">
        <v>947</v>
      </c>
    </row>
    <row r="615" s="2" customFormat="1" ht="76.35" customHeight="1">
      <c r="A615" s="40"/>
      <c r="B615" s="41"/>
      <c r="C615" s="214" t="s">
        <v>948</v>
      </c>
      <c r="D615" s="214" t="s">
        <v>159</v>
      </c>
      <c r="E615" s="215" t="s">
        <v>949</v>
      </c>
      <c r="F615" s="216" t="s">
        <v>950</v>
      </c>
      <c r="G615" s="217" t="s">
        <v>162</v>
      </c>
      <c r="H615" s="218">
        <v>1</v>
      </c>
      <c r="I615" s="219"/>
      <c r="J615" s="220">
        <f>ROUND(I615*H615,2)</f>
        <v>0</v>
      </c>
      <c r="K615" s="216" t="s">
        <v>21</v>
      </c>
      <c r="L615" s="46"/>
      <c r="M615" s="221" t="s">
        <v>21</v>
      </c>
      <c r="N615" s="222" t="s">
        <v>47</v>
      </c>
      <c r="O615" s="86"/>
      <c r="P615" s="223">
        <f>O615*H615</f>
        <v>0</v>
      </c>
      <c r="Q615" s="223">
        <v>0</v>
      </c>
      <c r="R615" s="223">
        <f>Q615*H615</f>
        <v>0</v>
      </c>
      <c r="S615" s="223">
        <v>0</v>
      </c>
      <c r="T615" s="224">
        <f>S615*H615</f>
        <v>0</v>
      </c>
      <c r="U615" s="40"/>
      <c r="V615" s="40"/>
      <c r="W615" s="40"/>
      <c r="X615" s="40"/>
      <c r="Y615" s="40"/>
      <c r="Z615" s="40"/>
      <c r="AA615" s="40"/>
      <c r="AB615" s="40"/>
      <c r="AC615" s="40"/>
      <c r="AD615" s="40"/>
      <c r="AE615" s="40"/>
      <c r="AR615" s="225" t="s">
        <v>267</v>
      </c>
      <c r="AT615" s="225" t="s">
        <v>159</v>
      </c>
      <c r="AU615" s="225" t="s">
        <v>86</v>
      </c>
      <c r="AY615" s="19" t="s">
        <v>156</v>
      </c>
      <c r="BE615" s="226">
        <f>IF(N615="základní",J615,0)</f>
        <v>0</v>
      </c>
      <c r="BF615" s="226">
        <f>IF(N615="snížená",J615,0)</f>
        <v>0</v>
      </c>
      <c r="BG615" s="226">
        <f>IF(N615="zákl. přenesená",J615,0)</f>
        <v>0</v>
      </c>
      <c r="BH615" s="226">
        <f>IF(N615="sníž. přenesená",J615,0)</f>
        <v>0</v>
      </c>
      <c r="BI615" s="226">
        <f>IF(N615="nulová",J615,0)</f>
        <v>0</v>
      </c>
      <c r="BJ615" s="19" t="s">
        <v>84</v>
      </c>
      <c r="BK615" s="226">
        <f>ROUND(I615*H615,2)</f>
        <v>0</v>
      </c>
      <c r="BL615" s="19" t="s">
        <v>267</v>
      </c>
      <c r="BM615" s="225" t="s">
        <v>951</v>
      </c>
    </row>
    <row r="616" s="2" customFormat="1" ht="76.35" customHeight="1">
      <c r="A616" s="40"/>
      <c r="B616" s="41"/>
      <c r="C616" s="214" t="s">
        <v>952</v>
      </c>
      <c r="D616" s="214" t="s">
        <v>159</v>
      </c>
      <c r="E616" s="215" t="s">
        <v>953</v>
      </c>
      <c r="F616" s="216" t="s">
        <v>954</v>
      </c>
      <c r="G616" s="217" t="s">
        <v>162</v>
      </c>
      <c r="H616" s="218">
        <v>1</v>
      </c>
      <c r="I616" s="219"/>
      <c r="J616" s="220">
        <f>ROUND(I616*H616,2)</f>
        <v>0</v>
      </c>
      <c r="K616" s="216" t="s">
        <v>21</v>
      </c>
      <c r="L616" s="46"/>
      <c r="M616" s="221" t="s">
        <v>21</v>
      </c>
      <c r="N616" s="222" t="s">
        <v>47</v>
      </c>
      <c r="O616" s="86"/>
      <c r="P616" s="223">
        <f>O616*H616</f>
        <v>0</v>
      </c>
      <c r="Q616" s="223">
        <v>0</v>
      </c>
      <c r="R616" s="223">
        <f>Q616*H616</f>
        <v>0</v>
      </c>
      <c r="S616" s="223">
        <v>0</v>
      </c>
      <c r="T616" s="224">
        <f>S616*H616</f>
        <v>0</v>
      </c>
      <c r="U616" s="40"/>
      <c r="V616" s="40"/>
      <c r="W616" s="40"/>
      <c r="X616" s="40"/>
      <c r="Y616" s="40"/>
      <c r="Z616" s="40"/>
      <c r="AA616" s="40"/>
      <c r="AB616" s="40"/>
      <c r="AC616" s="40"/>
      <c r="AD616" s="40"/>
      <c r="AE616" s="40"/>
      <c r="AR616" s="225" t="s">
        <v>267</v>
      </c>
      <c r="AT616" s="225" t="s">
        <v>159</v>
      </c>
      <c r="AU616" s="225" t="s">
        <v>86</v>
      </c>
      <c r="AY616" s="19" t="s">
        <v>156</v>
      </c>
      <c r="BE616" s="226">
        <f>IF(N616="základní",J616,0)</f>
        <v>0</v>
      </c>
      <c r="BF616" s="226">
        <f>IF(N616="snížená",J616,0)</f>
        <v>0</v>
      </c>
      <c r="BG616" s="226">
        <f>IF(N616="zákl. přenesená",J616,0)</f>
        <v>0</v>
      </c>
      <c r="BH616" s="226">
        <f>IF(N616="sníž. přenesená",J616,0)</f>
        <v>0</v>
      </c>
      <c r="BI616" s="226">
        <f>IF(N616="nulová",J616,0)</f>
        <v>0</v>
      </c>
      <c r="BJ616" s="19" t="s">
        <v>84</v>
      </c>
      <c r="BK616" s="226">
        <f>ROUND(I616*H616,2)</f>
        <v>0</v>
      </c>
      <c r="BL616" s="19" t="s">
        <v>267</v>
      </c>
      <c r="BM616" s="225" t="s">
        <v>955</v>
      </c>
    </row>
    <row r="617" s="2" customFormat="1" ht="167.1" customHeight="1">
      <c r="A617" s="40"/>
      <c r="B617" s="41"/>
      <c r="C617" s="214" t="s">
        <v>956</v>
      </c>
      <c r="D617" s="214" t="s">
        <v>159</v>
      </c>
      <c r="E617" s="215" t="s">
        <v>957</v>
      </c>
      <c r="F617" s="216" t="s">
        <v>958</v>
      </c>
      <c r="G617" s="217" t="s">
        <v>162</v>
      </c>
      <c r="H617" s="218">
        <v>6</v>
      </c>
      <c r="I617" s="219"/>
      <c r="J617" s="220">
        <f>ROUND(I617*H617,2)</f>
        <v>0</v>
      </c>
      <c r="K617" s="216" t="s">
        <v>21</v>
      </c>
      <c r="L617" s="46"/>
      <c r="M617" s="221" t="s">
        <v>21</v>
      </c>
      <c r="N617" s="222" t="s">
        <v>47</v>
      </c>
      <c r="O617" s="86"/>
      <c r="P617" s="223">
        <f>O617*H617</f>
        <v>0</v>
      </c>
      <c r="Q617" s="223">
        <v>0</v>
      </c>
      <c r="R617" s="223">
        <f>Q617*H617</f>
        <v>0</v>
      </c>
      <c r="S617" s="223">
        <v>0</v>
      </c>
      <c r="T617" s="224">
        <f>S617*H617</f>
        <v>0</v>
      </c>
      <c r="U617" s="40"/>
      <c r="V617" s="40"/>
      <c r="W617" s="40"/>
      <c r="X617" s="40"/>
      <c r="Y617" s="40"/>
      <c r="Z617" s="40"/>
      <c r="AA617" s="40"/>
      <c r="AB617" s="40"/>
      <c r="AC617" s="40"/>
      <c r="AD617" s="40"/>
      <c r="AE617" s="40"/>
      <c r="AR617" s="225" t="s">
        <v>267</v>
      </c>
      <c r="AT617" s="225" t="s">
        <v>159</v>
      </c>
      <c r="AU617" s="225" t="s">
        <v>86</v>
      </c>
      <c r="AY617" s="19" t="s">
        <v>156</v>
      </c>
      <c r="BE617" s="226">
        <f>IF(N617="základní",J617,0)</f>
        <v>0</v>
      </c>
      <c r="BF617" s="226">
        <f>IF(N617="snížená",J617,0)</f>
        <v>0</v>
      </c>
      <c r="BG617" s="226">
        <f>IF(N617="zákl. přenesená",J617,0)</f>
        <v>0</v>
      </c>
      <c r="BH617" s="226">
        <f>IF(N617="sníž. přenesená",J617,0)</f>
        <v>0</v>
      </c>
      <c r="BI617" s="226">
        <f>IF(N617="nulová",J617,0)</f>
        <v>0</v>
      </c>
      <c r="BJ617" s="19" t="s">
        <v>84</v>
      </c>
      <c r="BK617" s="226">
        <f>ROUND(I617*H617,2)</f>
        <v>0</v>
      </c>
      <c r="BL617" s="19" t="s">
        <v>267</v>
      </c>
      <c r="BM617" s="225" t="s">
        <v>959</v>
      </c>
    </row>
    <row r="618" s="2" customFormat="1" ht="167.1" customHeight="1">
      <c r="A618" s="40"/>
      <c r="B618" s="41"/>
      <c r="C618" s="214" t="s">
        <v>960</v>
      </c>
      <c r="D618" s="214" t="s">
        <v>159</v>
      </c>
      <c r="E618" s="215" t="s">
        <v>961</v>
      </c>
      <c r="F618" s="216" t="s">
        <v>962</v>
      </c>
      <c r="G618" s="217" t="s">
        <v>162</v>
      </c>
      <c r="H618" s="218">
        <v>3</v>
      </c>
      <c r="I618" s="219"/>
      <c r="J618" s="220">
        <f>ROUND(I618*H618,2)</f>
        <v>0</v>
      </c>
      <c r="K618" s="216" t="s">
        <v>21</v>
      </c>
      <c r="L618" s="46"/>
      <c r="M618" s="221" t="s">
        <v>21</v>
      </c>
      <c r="N618" s="222" t="s">
        <v>47</v>
      </c>
      <c r="O618" s="86"/>
      <c r="P618" s="223">
        <f>O618*H618</f>
        <v>0</v>
      </c>
      <c r="Q618" s="223">
        <v>0</v>
      </c>
      <c r="R618" s="223">
        <f>Q618*H618</f>
        <v>0</v>
      </c>
      <c r="S618" s="223">
        <v>0</v>
      </c>
      <c r="T618" s="224">
        <f>S618*H618</f>
        <v>0</v>
      </c>
      <c r="U618" s="40"/>
      <c r="V618" s="40"/>
      <c r="W618" s="40"/>
      <c r="X618" s="40"/>
      <c r="Y618" s="40"/>
      <c r="Z618" s="40"/>
      <c r="AA618" s="40"/>
      <c r="AB618" s="40"/>
      <c r="AC618" s="40"/>
      <c r="AD618" s="40"/>
      <c r="AE618" s="40"/>
      <c r="AR618" s="225" t="s">
        <v>267</v>
      </c>
      <c r="AT618" s="225" t="s">
        <v>159</v>
      </c>
      <c r="AU618" s="225" t="s">
        <v>86</v>
      </c>
      <c r="AY618" s="19" t="s">
        <v>156</v>
      </c>
      <c r="BE618" s="226">
        <f>IF(N618="základní",J618,0)</f>
        <v>0</v>
      </c>
      <c r="BF618" s="226">
        <f>IF(N618="snížená",J618,0)</f>
        <v>0</v>
      </c>
      <c r="BG618" s="226">
        <f>IF(N618="zákl. přenesená",J618,0)</f>
        <v>0</v>
      </c>
      <c r="BH618" s="226">
        <f>IF(N618="sníž. přenesená",J618,0)</f>
        <v>0</v>
      </c>
      <c r="BI618" s="226">
        <f>IF(N618="nulová",J618,0)</f>
        <v>0</v>
      </c>
      <c r="BJ618" s="19" t="s">
        <v>84</v>
      </c>
      <c r="BK618" s="226">
        <f>ROUND(I618*H618,2)</f>
        <v>0</v>
      </c>
      <c r="BL618" s="19" t="s">
        <v>267</v>
      </c>
      <c r="BM618" s="225" t="s">
        <v>963</v>
      </c>
    </row>
    <row r="619" s="2" customFormat="1" ht="167.1" customHeight="1">
      <c r="A619" s="40"/>
      <c r="B619" s="41"/>
      <c r="C619" s="214" t="s">
        <v>964</v>
      </c>
      <c r="D619" s="214" t="s">
        <v>159</v>
      </c>
      <c r="E619" s="215" t="s">
        <v>965</v>
      </c>
      <c r="F619" s="216" t="s">
        <v>966</v>
      </c>
      <c r="G619" s="217" t="s">
        <v>162</v>
      </c>
      <c r="H619" s="218">
        <v>4</v>
      </c>
      <c r="I619" s="219"/>
      <c r="J619" s="220">
        <f>ROUND(I619*H619,2)</f>
        <v>0</v>
      </c>
      <c r="K619" s="216" t="s">
        <v>21</v>
      </c>
      <c r="L619" s="46"/>
      <c r="M619" s="275" t="s">
        <v>21</v>
      </c>
      <c r="N619" s="276" t="s">
        <v>47</v>
      </c>
      <c r="O619" s="277"/>
      <c r="P619" s="278">
        <f>O619*H619</f>
        <v>0</v>
      </c>
      <c r="Q619" s="278">
        <v>0</v>
      </c>
      <c r="R619" s="278">
        <f>Q619*H619</f>
        <v>0</v>
      </c>
      <c r="S619" s="278">
        <v>0</v>
      </c>
      <c r="T619" s="279">
        <f>S619*H619</f>
        <v>0</v>
      </c>
      <c r="U619" s="40"/>
      <c r="V619" s="40"/>
      <c r="W619" s="40"/>
      <c r="X619" s="40"/>
      <c r="Y619" s="40"/>
      <c r="Z619" s="40"/>
      <c r="AA619" s="40"/>
      <c r="AB619" s="40"/>
      <c r="AC619" s="40"/>
      <c r="AD619" s="40"/>
      <c r="AE619" s="40"/>
      <c r="AR619" s="225" t="s">
        <v>267</v>
      </c>
      <c r="AT619" s="225" t="s">
        <v>159</v>
      </c>
      <c r="AU619" s="225" t="s">
        <v>86</v>
      </c>
      <c r="AY619" s="19" t="s">
        <v>156</v>
      </c>
      <c r="BE619" s="226">
        <f>IF(N619="základní",J619,0)</f>
        <v>0</v>
      </c>
      <c r="BF619" s="226">
        <f>IF(N619="snížená",J619,0)</f>
        <v>0</v>
      </c>
      <c r="BG619" s="226">
        <f>IF(N619="zákl. přenesená",J619,0)</f>
        <v>0</v>
      </c>
      <c r="BH619" s="226">
        <f>IF(N619="sníž. přenesená",J619,0)</f>
        <v>0</v>
      </c>
      <c r="BI619" s="226">
        <f>IF(N619="nulová",J619,0)</f>
        <v>0</v>
      </c>
      <c r="BJ619" s="19" t="s">
        <v>84</v>
      </c>
      <c r="BK619" s="226">
        <f>ROUND(I619*H619,2)</f>
        <v>0</v>
      </c>
      <c r="BL619" s="19" t="s">
        <v>267</v>
      </c>
      <c r="BM619" s="225" t="s">
        <v>967</v>
      </c>
    </row>
    <row r="620" s="2" customFormat="1" ht="6.96" customHeight="1">
      <c r="A620" s="40"/>
      <c r="B620" s="61"/>
      <c r="C620" s="62"/>
      <c r="D620" s="62"/>
      <c r="E620" s="62"/>
      <c r="F620" s="62"/>
      <c r="G620" s="62"/>
      <c r="H620" s="62"/>
      <c r="I620" s="62"/>
      <c r="J620" s="62"/>
      <c r="K620" s="62"/>
      <c r="L620" s="46"/>
      <c r="M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  <c r="AA620" s="40"/>
      <c r="AB620" s="40"/>
      <c r="AC620" s="40"/>
      <c r="AD620" s="40"/>
      <c r="AE620" s="40"/>
    </row>
  </sheetData>
  <sheetProtection sheet="1" autoFilter="0" formatColumns="0" formatRows="0" objects="1" scenarios="1" spinCount="100000" saltValue="Mep4KY/IB9GUqJbOl/tWh7wINPk4D072+56IshRJbgLlbHh99XepawQPinTtysiO2lcJ6GaJWWD35Gl0s41fOA==" hashValue="AQZwodpr9pHRfAzcvwMFhG5syFmwaXXBZHbPlXCvU3qGNUcxHPObl/e9NLDdbDhVqyrvNa9MZXPDW6Ds0LgPPw==" algorithmName="SHA-512" password="CC35"/>
  <autoFilter ref="C99:K619"/>
  <mergeCells count="9">
    <mergeCell ref="E7:H7"/>
    <mergeCell ref="E9:H9"/>
    <mergeCell ref="E18:H18"/>
    <mergeCell ref="E27:H27"/>
    <mergeCell ref="E48:H48"/>
    <mergeCell ref="E50:H50"/>
    <mergeCell ref="E90:H90"/>
    <mergeCell ref="E92:H92"/>
    <mergeCell ref="L2:V2"/>
  </mergeCells>
  <hyperlinks>
    <hyperlink ref="F104" r:id="rId1" display="https://podminky.urs.cz/item/CS_URS_2025_02/317142422"/>
    <hyperlink ref="F107" r:id="rId2" display="https://podminky.urs.cz/item/CS_URS_2025_02/317142444"/>
    <hyperlink ref="F110" r:id="rId3" display="https://podminky.urs.cz/item/CS_URS_2025_02/317143451"/>
    <hyperlink ref="F115" r:id="rId4" display="https://podminky.urs.cz/item/CS_URS_2025_02/317944323"/>
    <hyperlink ref="F121" r:id="rId5" display="https://podminky.urs.cz/item/CS_URS_2025_02/342272225"/>
    <hyperlink ref="F124" r:id="rId6" display="https://podminky.urs.cz/item/CS_URS_2025_02/342272245"/>
    <hyperlink ref="F129" r:id="rId7" display="https://podminky.urs.cz/item/CS_URS_2025_02/342291131"/>
    <hyperlink ref="F135" r:id="rId8" display="https://podminky.urs.cz/item/CS_URS_2025_02/346244381"/>
    <hyperlink ref="F142" r:id="rId9" display="https://podminky.urs.cz/item/CS_URS_2025_02/411140001.R"/>
    <hyperlink ref="F145" r:id="rId10" display="https://podminky.urs.cz/item/CS_URS_2025_02/413232211"/>
    <hyperlink ref="F152" r:id="rId11" display="https://podminky.urs.cz/item/CS_URS_2025_02/611325423"/>
    <hyperlink ref="F155" r:id="rId12" display="https://podminky.urs.cz/item/CS_URS_2025_02/612135001"/>
    <hyperlink ref="F161" r:id="rId13" display="https://podminky.urs.cz/item/CS_URS_2025_02/612321111"/>
    <hyperlink ref="F168" r:id="rId14" display="https://podminky.urs.cz/item/CS_URS_2025_02/612321141"/>
    <hyperlink ref="F173" r:id="rId15" display="https://podminky.urs.cz/item/CS_URS_2025_02/612325423"/>
    <hyperlink ref="F198" r:id="rId16" display="https://podminky.urs.cz/item/CS_URS_2025_02/619996147"/>
    <hyperlink ref="F201" r:id="rId17" display="https://podminky.urs.cz/item/CS_URS_2025_02/622215154"/>
    <hyperlink ref="F206" r:id="rId18" display="https://podminky.urs.cz/item/CS_URS_2025_02/632451494"/>
    <hyperlink ref="F208" r:id="rId19" display="https://podminky.urs.cz/item/CS_URS_2025_02/642942611"/>
    <hyperlink ref="F219" r:id="rId20" display="https://podminky.urs.cz/item/CS_URS_2025_02/949101111"/>
    <hyperlink ref="F222" r:id="rId21" display="https://podminky.urs.cz/item/CS_URS_2025_02/952901111"/>
    <hyperlink ref="F225" r:id="rId22" display="https://podminky.urs.cz/item/CS_URS_2025_02/953943211"/>
    <hyperlink ref="F230" r:id="rId23" display="https://podminky.urs.cz/item/CS_URS_2025_02/962031142"/>
    <hyperlink ref="F233" r:id="rId24" display="https://podminky.urs.cz/item/CS_URS_2025_02/962031143"/>
    <hyperlink ref="F236" r:id="rId25" display="https://podminky.urs.cz/item/CS_URS_2025_02/965081213"/>
    <hyperlink ref="F248" r:id="rId26" display="https://podminky.urs.cz/item/CS_URS_2025_02/966081121"/>
    <hyperlink ref="F251" r:id="rId27" display="https://podminky.urs.cz/item/CS_URS_2025_02/968072455"/>
    <hyperlink ref="F254" r:id="rId28" display="https://podminky.urs.cz/item/CS_URS_2025_02/971033331"/>
    <hyperlink ref="F257" r:id="rId29" display="https://podminky.urs.cz/item/CS_URS_2025_02/971033441"/>
    <hyperlink ref="F260" r:id="rId30" display="https://podminky.urs.cz/item/CS_URS_2025_02/971033541"/>
    <hyperlink ref="F263" r:id="rId31" display="https://podminky.urs.cz/item/CS_URS_2025_02/971033561"/>
    <hyperlink ref="F266" r:id="rId32" display="https://podminky.urs.cz/item/CS_URS_2025_02/971033641"/>
    <hyperlink ref="F269" r:id="rId33" display="https://podminky.urs.cz/item/CS_URS_2025_02/974031664"/>
    <hyperlink ref="F275" r:id="rId34" display="https://podminky.urs.cz/item/CS_URS_2025_02/978059541"/>
    <hyperlink ref="F285" r:id="rId35" display="https://podminky.urs.cz/item/CS_URS_2025_02/997013211"/>
    <hyperlink ref="F287" r:id="rId36" display="https://podminky.urs.cz/item/CS_URS_2025_02/997013511"/>
    <hyperlink ref="F290" r:id="rId37" display="https://podminky.urs.cz/item/CS_URS_2025_02/997013869"/>
    <hyperlink ref="F293" r:id="rId38" display="https://podminky.urs.cz/item/CS_URS_2025_02/997013871"/>
    <hyperlink ref="F297" r:id="rId39" display="https://podminky.urs.cz/item/CS_URS_2025_02/998018001"/>
    <hyperlink ref="F306" r:id="rId40" display="https://podminky.urs.cz/item/CS_URS_2025_02/725291654"/>
    <hyperlink ref="F309" r:id="rId41" display="https://podminky.urs.cz/item/CS_URS_2025_02/725291664"/>
    <hyperlink ref="F312" r:id="rId42" display="https://podminky.urs.cz/item/CS_URS_2025_02/725291666"/>
    <hyperlink ref="F316" r:id="rId43" display="https://podminky.urs.cz/item/CS_URS_2025_02/763111811"/>
    <hyperlink ref="F322" r:id="rId44" display="https://podminky.urs.cz/item/CS_URS_2025_02/763131412"/>
    <hyperlink ref="F325" r:id="rId45" display="https://podminky.urs.cz/item/CS_URS_2025_02/763131714"/>
    <hyperlink ref="F327" r:id="rId46" display="https://podminky.urs.cz/item/CS_URS_2025_02/763131751"/>
    <hyperlink ref="F332" r:id="rId47" display="https://podminky.urs.cz/item/CS_URS_2025_02/763131771"/>
    <hyperlink ref="F340" r:id="rId48" display="https://podminky.urs.cz/item/CS_URS_2025_02/763131821"/>
    <hyperlink ref="F348" r:id="rId49" display="https://podminky.urs.cz/item/CS_URS_2025_02/763135811"/>
    <hyperlink ref="F357" r:id="rId50" display="https://podminky.urs.cz/item/CS_URS_2025_02/76341111.R-V.05"/>
    <hyperlink ref="F360" r:id="rId51" display="https://podminky.urs.cz/item/CS_URS_2025_02/998763331"/>
    <hyperlink ref="F363" r:id="rId52" display="https://podminky.urs.cz/item/CS_URS_2025_02/766691914"/>
    <hyperlink ref="F382" r:id="rId53" display="https://podminky.urs.cz/item/CS_URS_2025_02/771121026"/>
    <hyperlink ref="F395" r:id="rId54" display="https://podminky.urs.cz/item/CS_URS_2025_02/776111116"/>
    <hyperlink ref="F398" r:id="rId55" display="https://podminky.urs.cz/item/CS_URS_2025_02/776111117"/>
    <hyperlink ref="F401" r:id="rId56" display="https://podminky.urs.cz/item/CS_URS_2025_02/776111311"/>
    <hyperlink ref="F404" r:id="rId57" display="https://podminky.urs.cz/item/CS_URS_2025_02/776121112"/>
    <hyperlink ref="F407" r:id="rId58" display="https://podminky.urs.cz/item/CS_URS_2025_02/776141126"/>
    <hyperlink ref="F410" r:id="rId59" display="https://podminky.urs.cz/item/CS_URS_2025_02/776241111"/>
    <hyperlink ref="F415" r:id="rId60" display="https://podminky.urs.cz/item/CS_URS_2025_02/776411111"/>
    <hyperlink ref="F436" r:id="rId61" display="https://podminky.urs.cz/item/CS_URS_2025_02/998776121"/>
    <hyperlink ref="F439" r:id="rId62" display="https://podminky.urs.cz/item/CS_URS_2025_02/777111111"/>
    <hyperlink ref="F444" r:id="rId63" display="https://podminky.urs.cz/item/CS_URS_2025_02/777111123"/>
    <hyperlink ref="F449" r:id="rId64" display="https://podminky.urs.cz/item/CS_URS_2025_02/777121115"/>
    <hyperlink ref="F452" r:id="rId65" display="https://podminky.urs.cz/item/CS_URS_2025_02/777121125"/>
    <hyperlink ref="F455" r:id="rId66" display="https://podminky.urs.cz/item/CS_URS_2025_02/777131113"/>
    <hyperlink ref="F464" r:id="rId67" display="https://podminky.urs.cz/item/CS_URS_2025_02/777521103"/>
    <hyperlink ref="F469" r:id="rId68" display="https://podminky.urs.cz/item/CS_URS_2025_02/998777121"/>
    <hyperlink ref="F472" r:id="rId69" display="https://podminky.urs.cz/item/CS_URS_2025_02/781121011"/>
    <hyperlink ref="F479" r:id="rId70" display="https://podminky.urs.cz/item/CS_URS_2025_02/781131112"/>
    <hyperlink ref="F486" r:id="rId71" display="https://podminky.urs.cz/item/CS_URS_2025_02/781151031"/>
    <hyperlink ref="F488" r:id="rId72" display="https://podminky.urs.cz/item/CS_URS_2025_02/781472221"/>
    <hyperlink ref="F497" r:id="rId73" display="https://podminky.urs.cz/item/CS_URS_2025_02/781491011"/>
    <hyperlink ref="F501" r:id="rId74" display="https://podminky.urs.cz/item/CS_URS_2025_02/998781121"/>
    <hyperlink ref="F504" r:id="rId75" display="https://podminky.urs.cz/item/CS_URS_2025_02/784121001"/>
    <hyperlink ref="F516" r:id="rId76" display="https://podminky.urs.cz/item/CS_URS_2025_02/784121003"/>
    <hyperlink ref="F529" r:id="rId77" display="https://podminky.urs.cz/item/CS_URS_2025_02/784171101"/>
    <hyperlink ref="F534" r:id="rId78" display="https://podminky.urs.cz/item/CS_URS_2025_02/784171113"/>
    <hyperlink ref="F542" r:id="rId79" display="https://podminky.urs.cz/item/CS_URS_2025_02/784181101"/>
    <hyperlink ref="F554" r:id="rId80" display="https://podminky.urs.cz/item/CS_URS_2025_02/784181103"/>
    <hyperlink ref="F571" r:id="rId81" display="https://podminky.urs.cz/item/CS_URS_2025_02/784211101"/>
    <hyperlink ref="F583" r:id="rId82" display="https://podminky.urs.cz/item/CS_URS_2025_02/784211103"/>
    <hyperlink ref="F608" r:id="rId83" display="https://podminky.urs.cz/item/CS_URS_2025_02/787911115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84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89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86</v>
      </c>
    </row>
    <row r="4" s="1" customFormat="1" ht="24.96" customHeight="1">
      <c r="B4" s="22"/>
      <c r="D4" s="142" t="s">
        <v>112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Umístění kanceláří a zázemí odboru sociální péče MML v 1.NP administrativního objektu URAN</v>
      </c>
      <c r="F7" s="144"/>
      <c r="G7" s="144"/>
      <c r="H7" s="144"/>
      <c r="L7" s="22"/>
    </row>
    <row r="8" s="2" customFormat="1" ht="12" customHeight="1">
      <c r="A8" s="40"/>
      <c r="B8" s="46"/>
      <c r="C8" s="40"/>
      <c r="D8" s="144" t="s">
        <v>113</v>
      </c>
      <c r="E8" s="40"/>
      <c r="F8" s="40"/>
      <c r="G8" s="40"/>
      <c r="H8" s="40"/>
      <c r="I8" s="40"/>
      <c r="J8" s="40"/>
      <c r="K8" s="40"/>
      <c r="L8" s="14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7" t="s">
        <v>968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4" t="s">
        <v>18</v>
      </c>
      <c r="E11" s="40"/>
      <c r="F11" s="135" t="s">
        <v>21</v>
      </c>
      <c r="G11" s="40"/>
      <c r="H11" s="40"/>
      <c r="I11" s="144" t="s">
        <v>20</v>
      </c>
      <c r="J11" s="135" t="s">
        <v>21</v>
      </c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4" t="s">
        <v>22</v>
      </c>
      <c r="E12" s="40"/>
      <c r="F12" s="135" t="s">
        <v>115</v>
      </c>
      <c r="G12" s="40"/>
      <c r="H12" s="40"/>
      <c r="I12" s="144" t="s">
        <v>24</v>
      </c>
      <c r="J12" s="148" t="str">
        <f>'Rekapitulace stavby'!AN8</f>
        <v>28. 2. 2026</v>
      </c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26</v>
      </c>
      <c r="E14" s="40"/>
      <c r="F14" s="40"/>
      <c r="G14" s="40"/>
      <c r="H14" s="40"/>
      <c r="I14" s="144" t="s">
        <v>27</v>
      </c>
      <c r="J14" s="135" t="s">
        <v>28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5" t="s">
        <v>29</v>
      </c>
      <c r="F15" s="40"/>
      <c r="G15" s="40"/>
      <c r="H15" s="40"/>
      <c r="I15" s="144" t="s">
        <v>30</v>
      </c>
      <c r="J15" s="135" t="s">
        <v>21</v>
      </c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4" t="s">
        <v>31</v>
      </c>
      <c r="E17" s="40"/>
      <c r="F17" s="40"/>
      <c r="G17" s="40"/>
      <c r="H17" s="40"/>
      <c r="I17" s="144" t="s">
        <v>27</v>
      </c>
      <c r="J17" s="35" t="str">
        <f>'Rekapitulace stavby'!AN13</f>
        <v>Vyplň údaj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5"/>
      <c r="G18" s="135"/>
      <c r="H18" s="135"/>
      <c r="I18" s="144" t="s">
        <v>30</v>
      </c>
      <c r="J18" s="35" t="str">
        <f>'Rekapitulace stavby'!AN14</f>
        <v>Vyplň údaj</v>
      </c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4" t="s">
        <v>33</v>
      </c>
      <c r="E20" s="40"/>
      <c r="F20" s="40"/>
      <c r="G20" s="40"/>
      <c r="H20" s="40"/>
      <c r="I20" s="144" t="s">
        <v>27</v>
      </c>
      <c r="J20" s="135" t="s">
        <v>34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">
        <v>35</v>
      </c>
      <c r="F21" s="40"/>
      <c r="G21" s="40"/>
      <c r="H21" s="40"/>
      <c r="I21" s="144" t="s">
        <v>30</v>
      </c>
      <c r="J21" s="135" t="s">
        <v>21</v>
      </c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4" t="s">
        <v>37</v>
      </c>
      <c r="E23" s="40"/>
      <c r="F23" s="40"/>
      <c r="G23" s="40"/>
      <c r="H23" s="40"/>
      <c r="I23" s="144" t="s">
        <v>27</v>
      </c>
      <c r="J23" s="135" t="str">
        <f>IF('Rekapitulace stavby'!AN19="","",'Rekapitulace stavby'!AN19)</f>
        <v>25415751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tr">
        <f>IF('Rekapitulace stavby'!E20="","",'Rekapitulace stavby'!E20)</f>
        <v>Propos Liberec s.r.o.</v>
      </c>
      <c r="F24" s="40"/>
      <c r="G24" s="40"/>
      <c r="H24" s="40"/>
      <c r="I24" s="144" t="s">
        <v>30</v>
      </c>
      <c r="J24" s="135" t="str">
        <f>IF('Rekapitulace stavby'!AN20="","",'Rekapitulace stavby'!AN20)</f>
        <v/>
      </c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4" t="s">
        <v>40</v>
      </c>
      <c r="E26" s="40"/>
      <c r="F26" s="40"/>
      <c r="G26" s="40"/>
      <c r="H26" s="40"/>
      <c r="I26" s="40"/>
      <c r="J26" s="40"/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9"/>
      <c r="B27" s="150"/>
      <c r="C27" s="149"/>
      <c r="D27" s="149"/>
      <c r="E27" s="151" t="s">
        <v>21</v>
      </c>
      <c r="F27" s="151"/>
      <c r="G27" s="151"/>
      <c r="H27" s="151"/>
      <c r="I27" s="149"/>
      <c r="J27" s="149"/>
      <c r="K27" s="149"/>
      <c r="L27" s="152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3"/>
      <c r="E29" s="153"/>
      <c r="F29" s="153"/>
      <c r="G29" s="153"/>
      <c r="H29" s="153"/>
      <c r="I29" s="153"/>
      <c r="J29" s="153"/>
      <c r="K29" s="153"/>
      <c r="L29" s="14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4" t="s">
        <v>42</v>
      </c>
      <c r="E30" s="40"/>
      <c r="F30" s="40"/>
      <c r="G30" s="40"/>
      <c r="H30" s="40"/>
      <c r="I30" s="40"/>
      <c r="J30" s="155">
        <f>ROUND(J86, 2)</f>
        <v>0</v>
      </c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6" t="s">
        <v>44</v>
      </c>
      <c r="G32" s="40"/>
      <c r="H32" s="40"/>
      <c r="I32" s="156" t="s">
        <v>43</v>
      </c>
      <c r="J32" s="156" t="s">
        <v>45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7" t="s">
        <v>46</v>
      </c>
      <c r="E33" s="144" t="s">
        <v>47</v>
      </c>
      <c r="F33" s="158">
        <f>ROUND((SUM(BE86:BE152)),  2)</f>
        <v>0</v>
      </c>
      <c r="G33" s="40"/>
      <c r="H33" s="40"/>
      <c r="I33" s="159">
        <v>0.20999999999999999</v>
      </c>
      <c r="J33" s="158">
        <f>ROUND(((SUM(BE86:BE152))*I33),  2)</f>
        <v>0</v>
      </c>
      <c r="K33" s="40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4" t="s">
        <v>48</v>
      </c>
      <c r="F34" s="158">
        <f>ROUND((SUM(BF86:BF152)),  2)</f>
        <v>0</v>
      </c>
      <c r="G34" s="40"/>
      <c r="H34" s="40"/>
      <c r="I34" s="159">
        <v>0.12</v>
      </c>
      <c r="J34" s="158">
        <f>ROUND(((SUM(BF86:BF152))*I34),  2)</f>
        <v>0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4" t="s">
        <v>49</v>
      </c>
      <c r="F35" s="158">
        <f>ROUND((SUM(BG86:BG152)),  2)</f>
        <v>0</v>
      </c>
      <c r="G35" s="40"/>
      <c r="H35" s="40"/>
      <c r="I35" s="159">
        <v>0.20999999999999999</v>
      </c>
      <c r="J35" s="158">
        <f>0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4" t="s">
        <v>50</v>
      </c>
      <c r="F36" s="158">
        <f>ROUND((SUM(BH86:BH152)),  2)</f>
        <v>0</v>
      </c>
      <c r="G36" s="40"/>
      <c r="H36" s="40"/>
      <c r="I36" s="159">
        <v>0.12</v>
      </c>
      <c r="J36" s="158">
        <f>0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51</v>
      </c>
      <c r="F37" s="158">
        <f>ROUND((SUM(BI86:BI152)),  2)</f>
        <v>0</v>
      </c>
      <c r="G37" s="40"/>
      <c r="H37" s="40"/>
      <c r="I37" s="159">
        <v>0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0"/>
      <c r="D39" s="161" t="s">
        <v>52</v>
      </c>
      <c r="E39" s="162"/>
      <c r="F39" s="162"/>
      <c r="G39" s="163" t="s">
        <v>53</v>
      </c>
      <c r="H39" s="164" t="s">
        <v>54</v>
      </c>
      <c r="I39" s="162"/>
      <c r="J39" s="165">
        <f>SUM(J30:J37)</f>
        <v>0</v>
      </c>
      <c r="K39" s="166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7"/>
      <c r="C40" s="168"/>
      <c r="D40" s="168"/>
      <c r="E40" s="168"/>
      <c r="F40" s="168"/>
      <c r="G40" s="168"/>
      <c r="H40" s="168"/>
      <c r="I40" s="168"/>
      <c r="J40" s="168"/>
      <c r="K40" s="168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116</v>
      </c>
      <c r="D45" s="42"/>
      <c r="E45" s="42"/>
      <c r="F45" s="42"/>
      <c r="G45" s="42"/>
      <c r="H45" s="42"/>
      <c r="I45" s="42"/>
      <c r="J45" s="42"/>
      <c r="K45" s="42"/>
      <c r="L45" s="14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71" t="str">
        <f>E7</f>
        <v>Umístění kanceláří a zázemí odboru sociální péče MML v 1.NP administrativního objektu URAN</v>
      </c>
      <c r="F48" s="34"/>
      <c r="G48" s="34"/>
      <c r="H48" s="34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113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D.1.2.1 - Zdravotně technické instalace</v>
      </c>
      <c r="F50" s="42"/>
      <c r="G50" s="42"/>
      <c r="H50" s="42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22</v>
      </c>
      <c r="D52" s="42"/>
      <c r="E52" s="42"/>
      <c r="F52" s="29" t="str">
        <f>F12</f>
        <v xml:space="preserve"> </v>
      </c>
      <c r="G52" s="42"/>
      <c r="H52" s="42"/>
      <c r="I52" s="34" t="s">
        <v>24</v>
      </c>
      <c r="J52" s="74" t="str">
        <f>IF(J12="","",J12)</f>
        <v>28. 2. 2026</v>
      </c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40.05" customHeight="1">
      <c r="A54" s="40"/>
      <c r="B54" s="41"/>
      <c r="C54" s="34" t="s">
        <v>26</v>
      </c>
      <c r="D54" s="42"/>
      <c r="E54" s="42"/>
      <c r="F54" s="29" t="str">
        <f>E15</f>
        <v>Statutární město Liberec, nám. Dr. E. Beneše 1</v>
      </c>
      <c r="G54" s="42"/>
      <c r="H54" s="42"/>
      <c r="I54" s="34" t="s">
        <v>33</v>
      </c>
      <c r="J54" s="38" t="str">
        <f>E21</f>
        <v>atelier re:architekti s.r.o., Melantrichova 463/15</v>
      </c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>Propos Liberec s.r.o.</v>
      </c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2" t="s">
        <v>117</v>
      </c>
      <c r="D57" s="173"/>
      <c r="E57" s="173"/>
      <c r="F57" s="173"/>
      <c r="G57" s="173"/>
      <c r="H57" s="173"/>
      <c r="I57" s="173"/>
      <c r="J57" s="174" t="s">
        <v>118</v>
      </c>
      <c r="K57" s="173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5" t="s">
        <v>74</v>
      </c>
      <c r="D59" s="42"/>
      <c r="E59" s="42"/>
      <c r="F59" s="42"/>
      <c r="G59" s="42"/>
      <c r="H59" s="42"/>
      <c r="I59" s="42"/>
      <c r="J59" s="104">
        <f>J86</f>
        <v>0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119</v>
      </c>
    </row>
    <row r="60" s="9" customFormat="1" ht="24.96" customHeight="1">
      <c r="A60" s="9"/>
      <c r="B60" s="176"/>
      <c r="C60" s="177"/>
      <c r="D60" s="178" t="s">
        <v>969</v>
      </c>
      <c r="E60" s="179"/>
      <c r="F60" s="179"/>
      <c r="G60" s="179"/>
      <c r="H60" s="179"/>
      <c r="I60" s="179"/>
      <c r="J60" s="180">
        <f>J87</f>
        <v>0</v>
      </c>
      <c r="K60" s="177"/>
      <c r="L60" s="18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76"/>
      <c r="C61" s="177"/>
      <c r="D61" s="178" t="s">
        <v>970</v>
      </c>
      <c r="E61" s="179"/>
      <c r="F61" s="179"/>
      <c r="G61" s="179"/>
      <c r="H61" s="179"/>
      <c r="I61" s="179"/>
      <c r="J61" s="180">
        <f>J99</f>
        <v>0</v>
      </c>
      <c r="K61" s="177"/>
      <c r="L61" s="181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76"/>
      <c r="C62" s="177"/>
      <c r="D62" s="178" t="s">
        <v>971</v>
      </c>
      <c r="E62" s="179"/>
      <c r="F62" s="179"/>
      <c r="G62" s="179"/>
      <c r="H62" s="179"/>
      <c r="I62" s="179"/>
      <c r="J62" s="180">
        <f>J122</f>
        <v>0</v>
      </c>
      <c r="K62" s="177"/>
      <c r="L62" s="181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76"/>
      <c r="C63" s="177"/>
      <c r="D63" s="178" t="s">
        <v>972</v>
      </c>
      <c r="E63" s="179"/>
      <c r="F63" s="179"/>
      <c r="G63" s="179"/>
      <c r="H63" s="179"/>
      <c r="I63" s="179"/>
      <c r="J63" s="180">
        <f>J126</f>
        <v>0</v>
      </c>
      <c r="K63" s="177"/>
      <c r="L63" s="181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76"/>
      <c r="C64" s="177"/>
      <c r="D64" s="178" t="s">
        <v>973</v>
      </c>
      <c r="E64" s="179"/>
      <c r="F64" s="179"/>
      <c r="G64" s="179"/>
      <c r="H64" s="179"/>
      <c r="I64" s="179"/>
      <c r="J64" s="180">
        <f>J137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76"/>
      <c r="C65" s="177"/>
      <c r="D65" s="178" t="s">
        <v>974</v>
      </c>
      <c r="E65" s="179"/>
      <c r="F65" s="179"/>
      <c r="G65" s="179"/>
      <c r="H65" s="179"/>
      <c r="I65" s="179"/>
      <c r="J65" s="180">
        <f>J147</f>
        <v>0</v>
      </c>
      <c r="K65" s="177"/>
      <c r="L65" s="181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76"/>
      <c r="C66" s="177"/>
      <c r="D66" s="178" t="s">
        <v>975</v>
      </c>
      <c r="E66" s="179"/>
      <c r="F66" s="179"/>
      <c r="G66" s="179"/>
      <c r="H66" s="179"/>
      <c r="I66" s="179"/>
      <c r="J66" s="180">
        <f>J151</f>
        <v>0</v>
      </c>
      <c r="K66" s="177"/>
      <c r="L66" s="181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14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4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141</v>
      </c>
      <c r="D73" s="42"/>
      <c r="E73" s="42"/>
      <c r="F73" s="42"/>
      <c r="G73" s="42"/>
      <c r="H73" s="42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16</v>
      </c>
      <c r="D75" s="42"/>
      <c r="E75" s="42"/>
      <c r="F75" s="42"/>
      <c r="G75" s="42"/>
      <c r="H75" s="42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171" t="str">
        <f>E7</f>
        <v>Umístění kanceláří a zázemí odboru sociální péče MML v 1.NP administrativního objektu URAN</v>
      </c>
      <c r="F76" s="34"/>
      <c r="G76" s="34"/>
      <c r="H76" s="34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113</v>
      </c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E9</f>
        <v>D.1.2.1 - Zdravotně technické instalace</v>
      </c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22</v>
      </c>
      <c r="D80" s="42"/>
      <c r="E80" s="42"/>
      <c r="F80" s="29" t="str">
        <f>F12</f>
        <v xml:space="preserve"> </v>
      </c>
      <c r="G80" s="42"/>
      <c r="H80" s="42"/>
      <c r="I80" s="34" t="s">
        <v>24</v>
      </c>
      <c r="J80" s="74" t="str">
        <f>IF(J12="","",J12)</f>
        <v>28. 2. 2026</v>
      </c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40.05" customHeight="1">
      <c r="A82" s="40"/>
      <c r="B82" s="41"/>
      <c r="C82" s="34" t="s">
        <v>26</v>
      </c>
      <c r="D82" s="42"/>
      <c r="E82" s="42"/>
      <c r="F82" s="29" t="str">
        <f>E15</f>
        <v>Statutární město Liberec, nám. Dr. E. Beneše 1</v>
      </c>
      <c r="G82" s="42"/>
      <c r="H82" s="42"/>
      <c r="I82" s="34" t="s">
        <v>33</v>
      </c>
      <c r="J82" s="38" t="str">
        <f>E21</f>
        <v>atelier re:architekti s.r.o., Melantrichova 463/15</v>
      </c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31</v>
      </c>
      <c r="D83" s="42"/>
      <c r="E83" s="42"/>
      <c r="F83" s="29" t="str">
        <f>IF(E18="","",E18)</f>
        <v>Vyplň údaj</v>
      </c>
      <c r="G83" s="42"/>
      <c r="H83" s="42"/>
      <c r="I83" s="34" t="s">
        <v>37</v>
      </c>
      <c r="J83" s="38" t="str">
        <f>E24</f>
        <v>Propos Liberec s.r.o.</v>
      </c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87"/>
      <c r="B85" s="188"/>
      <c r="C85" s="189" t="s">
        <v>142</v>
      </c>
      <c r="D85" s="190" t="s">
        <v>61</v>
      </c>
      <c r="E85" s="190" t="s">
        <v>57</v>
      </c>
      <c r="F85" s="190" t="s">
        <v>58</v>
      </c>
      <c r="G85" s="190" t="s">
        <v>143</v>
      </c>
      <c r="H85" s="190" t="s">
        <v>144</v>
      </c>
      <c r="I85" s="190" t="s">
        <v>145</v>
      </c>
      <c r="J85" s="190" t="s">
        <v>118</v>
      </c>
      <c r="K85" s="191" t="s">
        <v>146</v>
      </c>
      <c r="L85" s="192"/>
      <c r="M85" s="94" t="s">
        <v>21</v>
      </c>
      <c r="N85" s="95" t="s">
        <v>46</v>
      </c>
      <c r="O85" s="95" t="s">
        <v>147</v>
      </c>
      <c r="P85" s="95" t="s">
        <v>148</v>
      </c>
      <c r="Q85" s="95" t="s">
        <v>149</v>
      </c>
      <c r="R85" s="95" t="s">
        <v>150</v>
      </c>
      <c r="S85" s="95" t="s">
        <v>151</v>
      </c>
      <c r="T85" s="96" t="s">
        <v>152</v>
      </c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</row>
    <row r="86" s="2" customFormat="1" ht="22.8" customHeight="1">
      <c r="A86" s="40"/>
      <c r="B86" s="41"/>
      <c r="C86" s="101" t="s">
        <v>153</v>
      </c>
      <c r="D86" s="42"/>
      <c r="E86" s="42"/>
      <c r="F86" s="42"/>
      <c r="G86" s="42"/>
      <c r="H86" s="42"/>
      <c r="I86" s="42"/>
      <c r="J86" s="193">
        <f>BK86</f>
        <v>0</v>
      </c>
      <c r="K86" s="42"/>
      <c r="L86" s="46"/>
      <c r="M86" s="97"/>
      <c r="N86" s="194"/>
      <c r="O86" s="98"/>
      <c r="P86" s="195">
        <f>P87+P99+P122+P126+P137+P147+P151</f>
        <v>0</v>
      </c>
      <c r="Q86" s="98"/>
      <c r="R86" s="195">
        <f>R87+R99+R122+R126+R137+R147+R151</f>
        <v>0</v>
      </c>
      <c r="S86" s="98"/>
      <c r="T86" s="196">
        <f>T87+T99+T122+T126+T137+T147+T151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75</v>
      </c>
      <c r="AU86" s="19" t="s">
        <v>119</v>
      </c>
      <c r="BK86" s="197">
        <f>BK87+BK99+BK122+BK126+BK137+BK147+BK151</f>
        <v>0</v>
      </c>
    </row>
    <row r="87" s="12" customFormat="1" ht="25.92" customHeight="1">
      <c r="A87" s="12"/>
      <c r="B87" s="198"/>
      <c r="C87" s="199"/>
      <c r="D87" s="200" t="s">
        <v>75</v>
      </c>
      <c r="E87" s="201" t="s">
        <v>976</v>
      </c>
      <c r="F87" s="201" t="s">
        <v>977</v>
      </c>
      <c r="G87" s="199"/>
      <c r="H87" s="199"/>
      <c r="I87" s="202"/>
      <c r="J87" s="203">
        <f>BK87</f>
        <v>0</v>
      </c>
      <c r="K87" s="199"/>
      <c r="L87" s="204"/>
      <c r="M87" s="205"/>
      <c r="N87" s="206"/>
      <c r="O87" s="206"/>
      <c r="P87" s="207">
        <f>SUM(P88:P98)</f>
        <v>0</v>
      </c>
      <c r="Q87" s="206"/>
      <c r="R87" s="207">
        <f>SUM(R88:R98)</f>
        <v>0</v>
      </c>
      <c r="S87" s="206"/>
      <c r="T87" s="208">
        <f>SUM(T88:T98)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9" t="s">
        <v>86</v>
      </c>
      <c r="AT87" s="210" t="s">
        <v>75</v>
      </c>
      <c r="AU87" s="210" t="s">
        <v>76</v>
      </c>
      <c r="AY87" s="209" t="s">
        <v>156</v>
      </c>
      <c r="BK87" s="211">
        <f>SUM(BK88:BK98)</f>
        <v>0</v>
      </c>
    </row>
    <row r="88" s="2" customFormat="1" ht="16.5" customHeight="1">
      <c r="A88" s="40"/>
      <c r="B88" s="41"/>
      <c r="C88" s="214" t="s">
        <v>84</v>
      </c>
      <c r="D88" s="214" t="s">
        <v>159</v>
      </c>
      <c r="E88" s="215" t="s">
        <v>978</v>
      </c>
      <c r="F88" s="216" t="s">
        <v>979</v>
      </c>
      <c r="G88" s="217" t="s">
        <v>162</v>
      </c>
      <c r="H88" s="218">
        <v>2</v>
      </c>
      <c r="I88" s="219"/>
      <c r="J88" s="220">
        <f>ROUND(I88*H88,2)</f>
        <v>0</v>
      </c>
      <c r="K88" s="216" t="s">
        <v>21</v>
      </c>
      <c r="L88" s="46"/>
      <c r="M88" s="221" t="s">
        <v>21</v>
      </c>
      <c r="N88" s="222" t="s">
        <v>47</v>
      </c>
      <c r="O88" s="86"/>
      <c r="P88" s="223">
        <f>O88*H88</f>
        <v>0</v>
      </c>
      <c r="Q88" s="223">
        <v>0</v>
      </c>
      <c r="R88" s="223">
        <f>Q88*H88</f>
        <v>0</v>
      </c>
      <c r="S88" s="223">
        <v>0</v>
      </c>
      <c r="T88" s="224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25" t="s">
        <v>267</v>
      </c>
      <c r="AT88" s="225" t="s">
        <v>159</v>
      </c>
      <c r="AU88" s="225" t="s">
        <v>84</v>
      </c>
      <c r="AY88" s="19" t="s">
        <v>156</v>
      </c>
      <c r="BE88" s="226">
        <f>IF(N88="základní",J88,0)</f>
        <v>0</v>
      </c>
      <c r="BF88" s="226">
        <f>IF(N88="snížená",J88,0)</f>
        <v>0</v>
      </c>
      <c r="BG88" s="226">
        <f>IF(N88="zákl. přenesená",J88,0)</f>
        <v>0</v>
      </c>
      <c r="BH88" s="226">
        <f>IF(N88="sníž. přenesená",J88,0)</f>
        <v>0</v>
      </c>
      <c r="BI88" s="226">
        <f>IF(N88="nulová",J88,0)</f>
        <v>0</v>
      </c>
      <c r="BJ88" s="19" t="s">
        <v>84</v>
      </c>
      <c r="BK88" s="226">
        <f>ROUND(I88*H88,2)</f>
        <v>0</v>
      </c>
      <c r="BL88" s="19" t="s">
        <v>267</v>
      </c>
      <c r="BM88" s="225" t="s">
        <v>86</v>
      </c>
    </row>
    <row r="89" s="2" customFormat="1" ht="16.5" customHeight="1">
      <c r="A89" s="40"/>
      <c r="B89" s="41"/>
      <c r="C89" s="214" t="s">
        <v>86</v>
      </c>
      <c r="D89" s="214" t="s">
        <v>159</v>
      </c>
      <c r="E89" s="215" t="s">
        <v>980</v>
      </c>
      <c r="F89" s="216" t="s">
        <v>981</v>
      </c>
      <c r="G89" s="217" t="s">
        <v>162</v>
      </c>
      <c r="H89" s="218">
        <v>1</v>
      </c>
      <c r="I89" s="219"/>
      <c r="J89" s="220">
        <f>ROUND(I89*H89,2)</f>
        <v>0</v>
      </c>
      <c r="K89" s="216" t="s">
        <v>21</v>
      </c>
      <c r="L89" s="46"/>
      <c r="M89" s="221" t="s">
        <v>21</v>
      </c>
      <c r="N89" s="222" t="s">
        <v>47</v>
      </c>
      <c r="O89" s="86"/>
      <c r="P89" s="223">
        <f>O89*H89</f>
        <v>0</v>
      </c>
      <c r="Q89" s="223">
        <v>0</v>
      </c>
      <c r="R89" s="223">
        <f>Q89*H89</f>
        <v>0</v>
      </c>
      <c r="S89" s="223">
        <v>0</v>
      </c>
      <c r="T89" s="224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25" t="s">
        <v>267</v>
      </c>
      <c r="AT89" s="225" t="s">
        <v>159</v>
      </c>
      <c r="AU89" s="225" t="s">
        <v>84</v>
      </c>
      <c r="AY89" s="19" t="s">
        <v>156</v>
      </c>
      <c r="BE89" s="226">
        <f>IF(N89="základní",J89,0)</f>
        <v>0</v>
      </c>
      <c r="BF89" s="226">
        <f>IF(N89="snížená",J89,0)</f>
        <v>0</v>
      </c>
      <c r="BG89" s="226">
        <f>IF(N89="zákl. přenesená",J89,0)</f>
        <v>0</v>
      </c>
      <c r="BH89" s="226">
        <f>IF(N89="sníž. přenesená",J89,0)</f>
        <v>0</v>
      </c>
      <c r="BI89" s="226">
        <f>IF(N89="nulová",J89,0)</f>
        <v>0</v>
      </c>
      <c r="BJ89" s="19" t="s">
        <v>84</v>
      </c>
      <c r="BK89" s="226">
        <f>ROUND(I89*H89,2)</f>
        <v>0</v>
      </c>
      <c r="BL89" s="19" t="s">
        <v>267</v>
      </c>
      <c r="BM89" s="225" t="s">
        <v>164</v>
      </c>
    </row>
    <row r="90" s="2" customFormat="1" ht="16.5" customHeight="1">
      <c r="A90" s="40"/>
      <c r="B90" s="41"/>
      <c r="C90" s="214" t="s">
        <v>157</v>
      </c>
      <c r="D90" s="214" t="s">
        <v>159</v>
      </c>
      <c r="E90" s="215" t="s">
        <v>982</v>
      </c>
      <c r="F90" s="216" t="s">
        <v>983</v>
      </c>
      <c r="G90" s="217" t="s">
        <v>211</v>
      </c>
      <c r="H90" s="218">
        <v>34</v>
      </c>
      <c r="I90" s="219"/>
      <c r="J90" s="220">
        <f>ROUND(I90*H90,2)</f>
        <v>0</v>
      </c>
      <c r="K90" s="216" t="s">
        <v>21</v>
      </c>
      <c r="L90" s="46"/>
      <c r="M90" s="221" t="s">
        <v>21</v>
      </c>
      <c r="N90" s="222" t="s">
        <v>47</v>
      </c>
      <c r="O90" s="86"/>
      <c r="P90" s="223">
        <f>O90*H90</f>
        <v>0</v>
      </c>
      <c r="Q90" s="223">
        <v>0</v>
      </c>
      <c r="R90" s="223">
        <f>Q90*H90</f>
        <v>0</v>
      </c>
      <c r="S90" s="223">
        <v>0</v>
      </c>
      <c r="T90" s="224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25" t="s">
        <v>267</v>
      </c>
      <c r="AT90" s="225" t="s">
        <v>159</v>
      </c>
      <c r="AU90" s="225" t="s">
        <v>84</v>
      </c>
      <c r="AY90" s="19" t="s">
        <v>156</v>
      </c>
      <c r="BE90" s="226">
        <f>IF(N90="základní",J90,0)</f>
        <v>0</v>
      </c>
      <c r="BF90" s="226">
        <f>IF(N90="snížená",J90,0)</f>
        <v>0</v>
      </c>
      <c r="BG90" s="226">
        <f>IF(N90="zákl. přenesená",J90,0)</f>
        <v>0</v>
      </c>
      <c r="BH90" s="226">
        <f>IF(N90="sníž. přenesená",J90,0)</f>
        <v>0</v>
      </c>
      <c r="BI90" s="226">
        <f>IF(N90="nulová",J90,0)</f>
        <v>0</v>
      </c>
      <c r="BJ90" s="19" t="s">
        <v>84</v>
      </c>
      <c r="BK90" s="226">
        <f>ROUND(I90*H90,2)</f>
        <v>0</v>
      </c>
      <c r="BL90" s="19" t="s">
        <v>267</v>
      </c>
      <c r="BM90" s="225" t="s">
        <v>194</v>
      </c>
    </row>
    <row r="91" s="2" customFormat="1" ht="16.5" customHeight="1">
      <c r="A91" s="40"/>
      <c r="B91" s="41"/>
      <c r="C91" s="214" t="s">
        <v>164</v>
      </c>
      <c r="D91" s="214" t="s">
        <v>159</v>
      </c>
      <c r="E91" s="215" t="s">
        <v>984</v>
      </c>
      <c r="F91" s="216" t="s">
        <v>985</v>
      </c>
      <c r="G91" s="217" t="s">
        <v>211</v>
      </c>
      <c r="H91" s="218">
        <v>13</v>
      </c>
      <c r="I91" s="219"/>
      <c r="J91" s="220">
        <f>ROUND(I91*H91,2)</f>
        <v>0</v>
      </c>
      <c r="K91" s="216" t="s">
        <v>21</v>
      </c>
      <c r="L91" s="46"/>
      <c r="M91" s="221" t="s">
        <v>21</v>
      </c>
      <c r="N91" s="222" t="s">
        <v>47</v>
      </c>
      <c r="O91" s="86"/>
      <c r="P91" s="223">
        <f>O91*H91</f>
        <v>0</v>
      </c>
      <c r="Q91" s="223">
        <v>0</v>
      </c>
      <c r="R91" s="223">
        <f>Q91*H91</f>
        <v>0</v>
      </c>
      <c r="S91" s="223">
        <v>0</v>
      </c>
      <c r="T91" s="224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25" t="s">
        <v>267</v>
      </c>
      <c r="AT91" s="225" t="s">
        <v>159</v>
      </c>
      <c r="AU91" s="225" t="s">
        <v>84</v>
      </c>
      <c r="AY91" s="19" t="s">
        <v>156</v>
      </c>
      <c r="BE91" s="226">
        <f>IF(N91="základní",J91,0)</f>
        <v>0</v>
      </c>
      <c r="BF91" s="226">
        <f>IF(N91="snížená",J91,0)</f>
        <v>0</v>
      </c>
      <c r="BG91" s="226">
        <f>IF(N91="zákl. přenesená",J91,0)</f>
        <v>0</v>
      </c>
      <c r="BH91" s="226">
        <f>IF(N91="sníž. přenesená",J91,0)</f>
        <v>0</v>
      </c>
      <c r="BI91" s="226">
        <f>IF(N91="nulová",J91,0)</f>
        <v>0</v>
      </c>
      <c r="BJ91" s="19" t="s">
        <v>84</v>
      </c>
      <c r="BK91" s="226">
        <f>ROUND(I91*H91,2)</f>
        <v>0</v>
      </c>
      <c r="BL91" s="19" t="s">
        <v>267</v>
      </c>
      <c r="BM91" s="225" t="s">
        <v>208</v>
      </c>
    </row>
    <row r="92" s="2" customFormat="1" ht="16.5" customHeight="1">
      <c r="A92" s="40"/>
      <c r="B92" s="41"/>
      <c r="C92" s="214" t="s">
        <v>184</v>
      </c>
      <c r="D92" s="214" t="s">
        <v>159</v>
      </c>
      <c r="E92" s="215" t="s">
        <v>986</v>
      </c>
      <c r="F92" s="216" t="s">
        <v>987</v>
      </c>
      <c r="G92" s="217" t="s">
        <v>211</v>
      </c>
      <c r="H92" s="218">
        <v>5</v>
      </c>
      <c r="I92" s="219"/>
      <c r="J92" s="220">
        <f>ROUND(I92*H92,2)</f>
        <v>0</v>
      </c>
      <c r="K92" s="216" t="s">
        <v>21</v>
      </c>
      <c r="L92" s="46"/>
      <c r="M92" s="221" t="s">
        <v>21</v>
      </c>
      <c r="N92" s="222" t="s">
        <v>47</v>
      </c>
      <c r="O92" s="86"/>
      <c r="P92" s="223">
        <f>O92*H92</f>
        <v>0</v>
      </c>
      <c r="Q92" s="223">
        <v>0</v>
      </c>
      <c r="R92" s="223">
        <f>Q92*H92</f>
        <v>0</v>
      </c>
      <c r="S92" s="223">
        <v>0</v>
      </c>
      <c r="T92" s="224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25" t="s">
        <v>267</v>
      </c>
      <c r="AT92" s="225" t="s">
        <v>159</v>
      </c>
      <c r="AU92" s="225" t="s">
        <v>84</v>
      </c>
      <c r="AY92" s="19" t="s">
        <v>156</v>
      </c>
      <c r="BE92" s="226">
        <f>IF(N92="základní",J92,0)</f>
        <v>0</v>
      </c>
      <c r="BF92" s="226">
        <f>IF(N92="snížená",J92,0)</f>
        <v>0</v>
      </c>
      <c r="BG92" s="226">
        <f>IF(N92="zákl. přenesená",J92,0)</f>
        <v>0</v>
      </c>
      <c r="BH92" s="226">
        <f>IF(N92="sníž. přenesená",J92,0)</f>
        <v>0</v>
      </c>
      <c r="BI92" s="226">
        <f>IF(N92="nulová",J92,0)</f>
        <v>0</v>
      </c>
      <c r="BJ92" s="19" t="s">
        <v>84</v>
      </c>
      <c r="BK92" s="226">
        <f>ROUND(I92*H92,2)</f>
        <v>0</v>
      </c>
      <c r="BL92" s="19" t="s">
        <v>267</v>
      </c>
      <c r="BM92" s="225" t="s">
        <v>226</v>
      </c>
    </row>
    <row r="93" s="2" customFormat="1" ht="16.5" customHeight="1">
      <c r="A93" s="40"/>
      <c r="B93" s="41"/>
      <c r="C93" s="214" t="s">
        <v>194</v>
      </c>
      <c r="D93" s="214" t="s">
        <v>159</v>
      </c>
      <c r="E93" s="215" t="s">
        <v>988</v>
      </c>
      <c r="F93" s="216" t="s">
        <v>989</v>
      </c>
      <c r="G93" s="217" t="s">
        <v>162</v>
      </c>
      <c r="H93" s="218">
        <v>5</v>
      </c>
      <c r="I93" s="219"/>
      <c r="J93" s="220">
        <f>ROUND(I93*H93,2)</f>
        <v>0</v>
      </c>
      <c r="K93" s="216" t="s">
        <v>21</v>
      </c>
      <c r="L93" s="46"/>
      <c r="M93" s="221" t="s">
        <v>21</v>
      </c>
      <c r="N93" s="222" t="s">
        <v>47</v>
      </c>
      <c r="O93" s="86"/>
      <c r="P93" s="223">
        <f>O93*H93</f>
        <v>0</v>
      </c>
      <c r="Q93" s="223">
        <v>0</v>
      </c>
      <c r="R93" s="223">
        <f>Q93*H93</f>
        <v>0</v>
      </c>
      <c r="S93" s="223">
        <v>0</v>
      </c>
      <c r="T93" s="224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25" t="s">
        <v>267</v>
      </c>
      <c r="AT93" s="225" t="s">
        <v>159</v>
      </c>
      <c r="AU93" s="225" t="s">
        <v>84</v>
      </c>
      <c r="AY93" s="19" t="s">
        <v>156</v>
      </c>
      <c r="BE93" s="226">
        <f>IF(N93="základní",J93,0)</f>
        <v>0</v>
      </c>
      <c r="BF93" s="226">
        <f>IF(N93="snížená",J93,0)</f>
        <v>0</v>
      </c>
      <c r="BG93" s="226">
        <f>IF(N93="zákl. přenesená",J93,0)</f>
        <v>0</v>
      </c>
      <c r="BH93" s="226">
        <f>IF(N93="sníž. přenesená",J93,0)</f>
        <v>0</v>
      </c>
      <c r="BI93" s="226">
        <f>IF(N93="nulová",J93,0)</f>
        <v>0</v>
      </c>
      <c r="BJ93" s="19" t="s">
        <v>84</v>
      </c>
      <c r="BK93" s="226">
        <f>ROUND(I93*H93,2)</f>
        <v>0</v>
      </c>
      <c r="BL93" s="19" t="s">
        <v>267</v>
      </c>
      <c r="BM93" s="225" t="s">
        <v>8</v>
      </c>
    </row>
    <row r="94" s="2" customFormat="1" ht="16.5" customHeight="1">
      <c r="A94" s="40"/>
      <c r="B94" s="41"/>
      <c r="C94" s="214" t="s">
        <v>201</v>
      </c>
      <c r="D94" s="214" t="s">
        <v>159</v>
      </c>
      <c r="E94" s="215" t="s">
        <v>990</v>
      </c>
      <c r="F94" s="216" t="s">
        <v>991</v>
      </c>
      <c r="G94" s="217" t="s">
        <v>162</v>
      </c>
      <c r="H94" s="218">
        <v>2</v>
      </c>
      <c r="I94" s="219"/>
      <c r="J94" s="220">
        <f>ROUND(I94*H94,2)</f>
        <v>0</v>
      </c>
      <c r="K94" s="216" t="s">
        <v>21</v>
      </c>
      <c r="L94" s="46"/>
      <c r="M94" s="221" t="s">
        <v>21</v>
      </c>
      <c r="N94" s="222" t="s">
        <v>47</v>
      </c>
      <c r="O94" s="86"/>
      <c r="P94" s="223">
        <f>O94*H94</f>
        <v>0</v>
      </c>
      <c r="Q94" s="223">
        <v>0</v>
      </c>
      <c r="R94" s="223">
        <f>Q94*H94</f>
        <v>0</v>
      </c>
      <c r="S94" s="223">
        <v>0</v>
      </c>
      <c r="T94" s="224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25" t="s">
        <v>267</v>
      </c>
      <c r="AT94" s="225" t="s">
        <v>159</v>
      </c>
      <c r="AU94" s="225" t="s">
        <v>84</v>
      </c>
      <c r="AY94" s="19" t="s">
        <v>156</v>
      </c>
      <c r="BE94" s="226">
        <f>IF(N94="základní",J94,0)</f>
        <v>0</v>
      </c>
      <c r="BF94" s="226">
        <f>IF(N94="snížená",J94,0)</f>
        <v>0</v>
      </c>
      <c r="BG94" s="226">
        <f>IF(N94="zákl. přenesená",J94,0)</f>
        <v>0</v>
      </c>
      <c r="BH94" s="226">
        <f>IF(N94="sníž. přenesená",J94,0)</f>
        <v>0</v>
      </c>
      <c r="BI94" s="226">
        <f>IF(N94="nulová",J94,0)</f>
        <v>0</v>
      </c>
      <c r="BJ94" s="19" t="s">
        <v>84</v>
      </c>
      <c r="BK94" s="226">
        <f>ROUND(I94*H94,2)</f>
        <v>0</v>
      </c>
      <c r="BL94" s="19" t="s">
        <v>267</v>
      </c>
      <c r="BM94" s="225" t="s">
        <v>254</v>
      </c>
    </row>
    <row r="95" s="2" customFormat="1" ht="16.5" customHeight="1">
      <c r="A95" s="40"/>
      <c r="B95" s="41"/>
      <c r="C95" s="214" t="s">
        <v>208</v>
      </c>
      <c r="D95" s="214" t="s">
        <v>159</v>
      </c>
      <c r="E95" s="215" t="s">
        <v>992</v>
      </c>
      <c r="F95" s="216" t="s">
        <v>993</v>
      </c>
      <c r="G95" s="217" t="s">
        <v>162</v>
      </c>
      <c r="H95" s="218">
        <v>1</v>
      </c>
      <c r="I95" s="219"/>
      <c r="J95" s="220">
        <f>ROUND(I95*H95,2)</f>
        <v>0</v>
      </c>
      <c r="K95" s="216" t="s">
        <v>21</v>
      </c>
      <c r="L95" s="46"/>
      <c r="M95" s="221" t="s">
        <v>21</v>
      </c>
      <c r="N95" s="222" t="s">
        <v>47</v>
      </c>
      <c r="O95" s="86"/>
      <c r="P95" s="223">
        <f>O95*H95</f>
        <v>0</v>
      </c>
      <c r="Q95" s="223">
        <v>0</v>
      </c>
      <c r="R95" s="223">
        <f>Q95*H95</f>
        <v>0</v>
      </c>
      <c r="S95" s="223">
        <v>0</v>
      </c>
      <c r="T95" s="224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25" t="s">
        <v>267</v>
      </c>
      <c r="AT95" s="225" t="s">
        <v>159</v>
      </c>
      <c r="AU95" s="225" t="s">
        <v>84</v>
      </c>
      <c r="AY95" s="19" t="s">
        <v>156</v>
      </c>
      <c r="BE95" s="226">
        <f>IF(N95="základní",J95,0)</f>
        <v>0</v>
      </c>
      <c r="BF95" s="226">
        <f>IF(N95="snížená",J95,0)</f>
        <v>0</v>
      </c>
      <c r="BG95" s="226">
        <f>IF(N95="zákl. přenesená",J95,0)</f>
        <v>0</v>
      </c>
      <c r="BH95" s="226">
        <f>IF(N95="sníž. přenesená",J95,0)</f>
        <v>0</v>
      </c>
      <c r="BI95" s="226">
        <f>IF(N95="nulová",J95,0)</f>
        <v>0</v>
      </c>
      <c r="BJ95" s="19" t="s">
        <v>84</v>
      </c>
      <c r="BK95" s="226">
        <f>ROUND(I95*H95,2)</f>
        <v>0</v>
      </c>
      <c r="BL95" s="19" t="s">
        <v>267</v>
      </c>
      <c r="BM95" s="225" t="s">
        <v>267</v>
      </c>
    </row>
    <row r="96" s="2" customFormat="1" ht="16.5" customHeight="1">
      <c r="A96" s="40"/>
      <c r="B96" s="41"/>
      <c r="C96" s="214" t="s">
        <v>217</v>
      </c>
      <c r="D96" s="214" t="s">
        <v>159</v>
      </c>
      <c r="E96" s="215" t="s">
        <v>994</v>
      </c>
      <c r="F96" s="216" t="s">
        <v>995</v>
      </c>
      <c r="G96" s="217" t="s">
        <v>162</v>
      </c>
      <c r="H96" s="218">
        <v>3</v>
      </c>
      <c r="I96" s="219"/>
      <c r="J96" s="220">
        <f>ROUND(I96*H96,2)</f>
        <v>0</v>
      </c>
      <c r="K96" s="216" t="s">
        <v>21</v>
      </c>
      <c r="L96" s="46"/>
      <c r="M96" s="221" t="s">
        <v>21</v>
      </c>
      <c r="N96" s="222" t="s">
        <v>47</v>
      </c>
      <c r="O96" s="86"/>
      <c r="P96" s="223">
        <f>O96*H96</f>
        <v>0</v>
      </c>
      <c r="Q96" s="223">
        <v>0</v>
      </c>
      <c r="R96" s="223">
        <f>Q96*H96</f>
        <v>0</v>
      </c>
      <c r="S96" s="223">
        <v>0</v>
      </c>
      <c r="T96" s="224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5" t="s">
        <v>267</v>
      </c>
      <c r="AT96" s="225" t="s">
        <v>159</v>
      </c>
      <c r="AU96" s="225" t="s">
        <v>84</v>
      </c>
      <c r="AY96" s="19" t="s">
        <v>156</v>
      </c>
      <c r="BE96" s="226">
        <f>IF(N96="základní",J96,0)</f>
        <v>0</v>
      </c>
      <c r="BF96" s="226">
        <f>IF(N96="snížená",J96,0)</f>
        <v>0</v>
      </c>
      <c r="BG96" s="226">
        <f>IF(N96="zákl. přenesená",J96,0)</f>
        <v>0</v>
      </c>
      <c r="BH96" s="226">
        <f>IF(N96="sníž. přenesená",J96,0)</f>
        <v>0</v>
      </c>
      <c r="BI96" s="226">
        <f>IF(N96="nulová",J96,0)</f>
        <v>0</v>
      </c>
      <c r="BJ96" s="19" t="s">
        <v>84</v>
      </c>
      <c r="BK96" s="226">
        <f>ROUND(I96*H96,2)</f>
        <v>0</v>
      </c>
      <c r="BL96" s="19" t="s">
        <v>267</v>
      </c>
      <c r="BM96" s="225" t="s">
        <v>292</v>
      </c>
    </row>
    <row r="97" s="2" customFormat="1" ht="16.5" customHeight="1">
      <c r="A97" s="40"/>
      <c r="B97" s="41"/>
      <c r="C97" s="214" t="s">
        <v>226</v>
      </c>
      <c r="D97" s="214" t="s">
        <v>159</v>
      </c>
      <c r="E97" s="215" t="s">
        <v>996</v>
      </c>
      <c r="F97" s="216" t="s">
        <v>997</v>
      </c>
      <c r="G97" s="217" t="s">
        <v>211</v>
      </c>
      <c r="H97" s="218">
        <v>51</v>
      </c>
      <c r="I97" s="219"/>
      <c r="J97" s="220">
        <f>ROUND(I97*H97,2)</f>
        <v>0</v>
      </c>
      <c r="K97" s="216" t="s">
        <v>21</v>
      </c>
      <c r="L97" s="46"/>
      <c r="M97" s="221" t="s">
        <v>21</v>
      </c>
      <c r="N97" s="222" t="s">
        <v>47</v>
      </c>
      <c r="O97" s="86"/>
      <c r="P97" s="223">
        <f>O97*H97</f>
        <v>0</v>
      </c>
      <c r="Q97" s="223">
        <v>0</v>
      </c>
      <c r="R97" s="223">
        <f>Q97*H97</f>
        <v>0</v>
      </c>
      <c r="S97" s="223">
        <v>0</v>
      </c>
      <c r="T97" s="224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25" t="s">
        <v>267</v>
      </c>
      <c r="AT97" s="225" t="s">
        <v>159</v>
      </c>
      <c r="AU97" s="225" t="s">
        <v>84</v>
      </c>
      <c r="AY97" s="19" t="s">
        <v>156</v>
      </c>
      <c r="BE97" s="226">
        <f>IF(N97="základní",J97,0)</f>
        <v>0</v>
      </c>
      <c r="BF97" s="226">
        <f>IF(N97="snížená",J97,0)</f>
        <v>0</v>
      </c>
      <c r="BG97" s="226">
        <f>IF(N97="zákl. přenesená",J97,0)</f>
        <v>0</v>
      </c>
      <c r="BH97" s="226">
        <f>IF(N97="sníž. přenesená",J97,0)</f>
        <v>0</v>
      </c>
      <c r="BI97" s="226">
        <f>IF(N97="nulová",J97,0)</f>
        <v>0</v>
      </c>
      <c r="BJ97" s="19" t="s">
        <v>84</v>
      </c>
      <c r="BK97" s="226">
        <f>ROUND(I97*H97,2)</f>
        <v>0</v>
      </c>
      <c r="BL97" s="19" t="s">
        <v>267</v>
      </c>
      <c r="BM97" s="225" t="s">
        <v>305</v>
      </c>
    </row>
    <row r="98" s="2" customFormat="1" ht="16.5" customHeight="1">
      <c r="A98" s="40"/>
      <c r="B98" s="41"/>
      <c r="C98" s="214" t="s">
        <v>232</v>
      </c>
      <c r="D98" s="214" t="s">
        <v>159</v>
      </c>
      <c r="E98" s="215" t="s">
        <v>998</v>
      </c>
      <c r="F98" s="216" t="s">
        <v>491</v>
      </c>
      <c r="G98" s="217" t="s">
        <v>999</v>
      </c>
      <c r="H98" s="218">
        <v>1</v>
      </c>
      <c r="I98" s="219"/>
      <c r="J98" s="220">
        <f>ROUND(I98*H98,2)</f>
        <v>0</v>
      </c>
      <c r="K98" s="216" t="s">
        <v>21</v>
      </c>
      <c r="L98" s="46"/>
      <c r="M98" s="221" t="s">
        <v>21</v>
      </c>
      <c r="N98" s="222" t="s">
        <v>47</v>
      </c>
      <c r="O98" s="86"/>
      <c r="P98" s="223">
        <f>O98*H98</f>
        <v>0</v>
      </c>
      <c r="Q98" s="223">
        <v>0</v>
      </c>
      <c r="R98" s="223">
        <f>Q98*H98</f>
        <v>0</v>
      </c>
      <c r="S98" s="223">
        <v>0</v>
      </c>
      <c r="T98" s="224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25" t="s">
        <v>267</v>
      </c>
      <c r="AT98" s="225" t="s">
        <v>159</v>
      </c>
      <c r="AU98" s="225" t="s">
        <v>84</v>
      </c>
      <c r="AY98" s="19" t="s">
        <v>156</v>
      </c>
      <c r="BE98" s="226">
        <f>IF(N98="základní",J98,0)</f>
        <v>0</v>
      </c>
      <c r="BF98" s="226">
        <f>IF(N98="snížená",J98,0)</f>
        <v>0</v>
      </c>
      <c r="BG98" s="226">
        <f>IF(N98="zákl. přenesená",J98,0)</f>
        <v>0</v>
      </c>
      <c r="BH98" s="226">
        <f>IF(N98="sníž. přenesená",J98,0)</f>
        <v>0</v>
      </c>
      <c r="BI98" s="226">
        <f>IF(N98="nulová",J98,0)</f>
        <v>0</v>
      </c>
      <c r="BJ98" s="19" t="s">
        <v>84</v>
      </c>
      <c r="BK98" s="226">
        <f>ROUND(I98*H98,2)</f>
        <v>0</v>
      </c>
      <c r="BL98" s="19" t="s">
        <v>267</v>
      </c>
      <c r="BM98" s="225" t="s">
        <v>314</v>
      </c>
    </row>
    <row r="99" s="12" customFormat="1" ht="25.92" customHeight="1">
      <c r="A99" s="12"/>
      <c r="B99" s="198"/>
      <c r="C99" s="199"/>
      <c r="D99" s="200" t="s">
        <v>75</v>
      </c>
      <c r="E99" s="201" t="s">
        <v>1000</v>
      </c>
      <c r="F99" s="201" t="s">
        <v>1001</v>
      </c>
      <c r="G99" s="199"/>
      <c r="H99" s="199"/>
      <c r="I99" s="202"/>
      <c r="J99" s="203">
        <f>BK99</f>
        <v>0</v>
      </c>
      <c r="K99" s="199"/>
      <c r="L99" s="204"/>
      <c r="M99" s="205"/>
      <c r="N99" s="206"/>
      <c r="O99" s="206"/>
      <c r="P99" s="207">
        <f>SUM(P100:P121)</f>
        <v>0</v>
      </c>
      <c r="Q99" s="206"/>
      <c r="R99" s="207">
        <f>SUM(R100:R121)</f>
        <v>0</v>
      </c>
      <c r="S99" s="206"/>
      <c r="T99" s="208">
        <f>SUM(T100:T121)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9" t="s">
        <v>86</v>
      </c>
      <c r="AT99" s="210" t="s">
        <v>75</v>
      </c>
      <c r="AU99" s="210" t="s">
        <v>76</v>
      </c>
      <c r="AY99" s="209" t="s">
        <v>156</v>
      </c>
      <c r="BK99" s="211">
        <f>SUM(BK100:BK121)</f>
        <v>0</v>
      </c>
    </row>
    <row r="100" s="2" customFormat="1" ht="16.5" customHeight="1">
      <c r="A100" s="40"/>
      <c r="B100" s="41"/>
      <c r="C100" s="214" t="s">
        <v>8</v>
      </c>
      <c r="D100" s="214" t="s">
        <v>159</v>
      </c>
      <c r="E100" s="215" t="s">
        <v>1002</v>
      </c>
      <c r="F100" s="216" t="s">
        <v>1003</v>
      </c>
      <c r="G100" s="217" t="s">
        <v>211</v>
      </c>
      <c r="H100" s="218">
        <v>33</v>
      </c>
      <c r="I100" s="219"/>
      <c r="J100" s="220">
        <f>ROUND(I100*H100,2)</f>
        <v>0</v>
      </c>
      <c r="K100" s="216" t="s">
        <v>21</v>
      </c>
      <c r="L100" s="46"/>
      <c r="M100" s="221" t="s">
        <v>21</v>
      </c>
      <c r="N100" s="222" t="s">
        <v>47</v>
      </c>
      <c r="O100" s="86"/>
      <c r="P100" s="223">
        <f>O100*H100</f>
        <v>0</v>
      </c>
      <c r="Q100" s="223">
        <v>0</v>
      </c>
      <c r="R100" s="223">
        <f>Q100*H100</f>
        <v>0</v>
      </c>
      <c r="S100" s="223">
        <v>0</v>
      </c>
      <c r="T100" s="224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5" t="s">
        <v>267</v>
      </c>
      <c r="AT100" s="225" t="s">
        <v>159</v>
      </c>
      <c r="AU100" s="225" t="s">
        <v>84</v>
      </c>
      <c r="AY100" s="19" t="s">
        <v>156</v>
      </c>
      <c r="BE100" s="226">
        <f>IF(N100="základní",J100,0)</f>
        <v>0</v>
      </c>
      <c r="BF100" s="226">
        <f>IF(N100="snížená",J100,0)</f>
        <v>0</v>
      </c>
      <c r="BG100" s="226">
        <f>IF(N100="zákl. přenesená",J100,0)</f>
        <v>0</v>
      </c>
      <c r="BH100" s="226">
        <f>IF(N100="sníž. přenesená",J100,0)</f>
        <v>0</v>
      </c>
      <c r="BI100" s="226">
        <f>IF(N100="nulová",J100,0)</f>
        <v>0</v>
      </c>
      <c r="BJ100" s="19" t="s">
        <v>84</v>
      </c>
      <c r="BK100" s="226">
        <f>ROUND(I100*H100,2)</f>
        <v>0</v>
      </c>
      <c r="BL100" s="19" t="s">
        <v>267</v>
      </c>
      <c r="BM100" s="225" t="s">
        <v>328</v>
      </c>
    </row>
    <row r="101" s="2" customFormat="1" ht="16.5" customHeight="1">
      <c r="A101" s="40"/>
      <c r="B101" s="41"/>
      <c r="C101" s="214" t="s">
        <v>246</v>
      </c>
      <c r="D101" s="214" t="s">
        <v>159</v>
      </c>
      <c r="E101" s="215" t="s">
        <v>1004</v>
      </c>
      <c r="F101" s="216" t="s">
        <v>1005</v>
      </c>
      <c r="G101" s="217" t="s">
        <v>211</v>
      </c>
      <c r="H101" s="218">
        <v>14</v>
      </c>
      <c r="I101" s="219"/>
      <c r="J101" s="220">
        <f>ROUND(I101*H101,2)</f>
        <v>0</v>
      </c>
      <c r="K101" s="216" t="s">
        <v>21</v>
      </c>
      <c r="L101" s="46"/>
      <c r="M101" s="221" t="s">
        <v>21</v>
      </c>
      <c r="N101" s="222" t="s">
        <v>47</v>
      </c>
      <c r="O101" s="86"/>
      <c r="P101" s="223">
        <f>O101*H101</f>
        <v>0</v>
      </c>
      <c r="Q101" s="223">
        <v>0</v>
      </c>
      <c r="R101" s="223">
        <f>Q101*H101</f>
        <v>0</v>
      </c>
      <c r="S101" s="223">
        <v>0</v>
      </c>
      <c r="T101" s="224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25" t="s">
        <v>267</v>
      </c>
      <c r="AT101" s="225" t="s">
        <v>159</v>
      </c>
      <c r="AU101" s="225" t="s">
        <v>84</v>
      </c>
      <c r="AY101" s="19" t="s">
        <v>156</v>
      </c>
      <c r="BE101" s="226">
        <f>IF(N101="základní",J101,0)</f>
        <v>0</v>
      </c>
      <c r="BF101" s="226">
        <f>IF(N101="snížená",J101,0)</f>
        <v>0</v>
      </c>
      <c r="BG101" s="226">
        <f>IF(N101="zákl. přenesená",J101,0)</f>
        <v>0</v>
      </c>
      <c r="BH101" s="226">
        <f>IF(N101="sníž. přenesená",J101,0)</f>
        <v>0</v>
      </c>
      <c r="BI101" s="226">
        <f>IF(N101="nulová",J101,0)</f>
        <v>0</v>
      </c>
      <c r="BJ101" s="19" t="s">
        <v>84</v>
      </c>
      <c r="BK101" s="226">
        <f>ROUND(I101*H101,2)</f>
        <v>0</v>
      </c>
      <c r="BL101" s="19" t="s">
        <v>267</v>
      </c>
      <c r="BM101" s="225" t="s">
        <v>337</v>
      </c>
    </row>
    <row r="102" s="2" customFormat="1" ht="16.5" customHeight="1">
      <c r="A102" s="40"/>
      <c r="B102" s="41"/>
      <c r="C102" s="214" t="s">
        <v>254</v>
      </c>
      <c r="D102" s="214" t="s">
        <v>159</v>
      </c>
      <c r="E102" s="215" t="s">
        <v>1006</v>
      </c>
      <c r="F102" s="216" t="s">
        <v>1007</v>
      </c>
      <c r="G102" s="217" t="s">
        <v>211</v>
      </c>
      <c r="H102" s="218">
        <v>5</v>
      </c>
      <c r="I102" s="219"/>
      <c r="J102" s="220">
        <f>ROUND(I102*H102,2)</f>
        <v>0</v>
      </c>
      <c r="K102" s="216" t="s">
        <v>21</v>
      </c>
      <c r="L102" s="46"/>
      <c r="M102" s="221" t="s">
        <v>21</v>
      </c>
      <c r="N102" s="222" t="s">
        <v>47</v>
      </c>
      <c r="O102" s="86"/>
      <c r="P102" s="223">
        <f>O102*H102</f>
        <v>0</v>
      </c>
      <c r="Q102" s="223">
        <v>0</v>
      </c>
      <c r="R102" s="223">
        <f>Q102*H102</f>
        <v>0</v>
      </c>
      <c r="S102" s="223">
        <v>0</v>
      </c>
      <c r="T102" s="224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5" t="s">
        <v>267</v>
      </c>
      <c r="AT102" s="225" t="s">
        <v>159</v>
      </c>
      <c r="AU102" s="225" t="s">
        <v>84</v>
      </c>
      <c r="AY102" s="19" t="s">
        <v>156</v>
      </c>
      <c r="BE102" s="226">
        <f>IF(N102="základní",J102,0)</f>
        <v>0</v>
      </c>
      <c r="BF102" s="226">
        <f>IF(N102="snížená",J102,0)</f>
        <v>0</v>
      </c>
      <c r="BG102" s="226">
        <f>IF(N102="zákl. přenesená",J102,0)</f>
        <v>0</v>
      </c>
      <c r="BH102" s="226">
        <f>IF(N102="sníž. přenesená",J102,0)</f>
        <v>0</v>
      </c>
      <c r="BI102" s="226">
        <f>IF(N102="nulová",J102,0)</f>
        <v>0</v>
      </c>
      <c r="BJ102" s="19" t="s">
        <v>84</v>
      </c>
      <c r="BK102" s="226">
        <f>ROUND(I102*H102,2)</f>
        <v>0</v>
      </c>
      <c r="BL102" s="19" t="s">
        <v>267</v>
      </c>
      <c r="BM102" s="225" t="s">
        <v>348</v>
      </c>
    </row>
    <row r="103" s="2" customFormat="1" ht="16.5" customHeight="1">
      <c r="A103" s="40"/>
      <c r="B103" s="41"/>
      <c r="C103" s="214" t="s">
        <v>260</v>
      </c>
      <c r="D103" s="214" t="s">
        <v>159</v>
      </c>
      <c r="E103" s="215" t="s">
        <v>1008</v>
      </c>
      <c r="F103" s="216" t="s">
        <v>1009</v>
      </c>
      <c r="G103" s="217" t="s">
        <v>162</v>
      </c>
      <c r="H103" s="218">
        <v>1</v>
      </c>
      <c r="I103" s="219"/>
      <c r="J103" s="220">
        <f>ROUND(I103*H103,2)</f>
        <v>0</v>
      </c>
      <c r="K103" s="216" t="s">
        <v>21</v>
      </c>
      <c r="L103" s="46"/>
      <c r="M103" s="221" t="s">
        <v>21</v>
      </c>
      <c r="N103" s="222" t="s">
        <v>47</v>
      </c>
      <c r="O103" s="86"/>
      <c r="P103" s="223">
        <f>O103*H103</f>
        <v>0</v>
      </c>
      <c r="Q103" s="223">
        <v>0</v>
      </c>
      <c r="R103" s="223">
        <f>Q103*H103</f>
        <v>0</v>
      </c>
      <c r="S103" s="223">
        <v>0</v>
      </c>
      <c r="T103" s="224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5" t="s">
        <v>267</v>
      </c>
      <c r="AT103" s="225" t="s">
        <v>159</v>
      </c>
      <c r="AU103" s="225" t="s">
        <v>84</v>
      </c>
      <c r="AY103" s="19" t="s">
        <v>156</v>
      </c>
      <c r="BE103" s="226">
        <f>IF(N103="základní",J103,0)</f>
        <v>0</v>
      </c>
      <c r="BF103" s="226">
        <f>IF(N103="snížená",J103,0)</f>
        <v>0</v>
      </c>
      <c r="BG103" s="226">
        <f>IF(N103="zákl. přenesená",J103,0)</f>
        <v>0</v>
      </c>
      <c r="BH103" s="226">
        <f>IF(N103="sníž. přenesená",J103,0)</f>
        <v>0</v>
      </c>
      <c r="BI103" s="226">
        <f>IF(N103="nulová",J103,0)</f>
        <v>0</v>
      </c>
      <c r="BJ103" s="19" t="s">
        <v>84</v>
      </c>
      <c r="BK103" s="226">
        <f>ROUND(I103*H103,2)</f>
        <v>0</v>
      </c>
      <c r="BL103" s="19" t="s">
        <v>267</v>
      </c>
      <c r="BM103" s="225" t="s">
        <v>359</v>
      </c>
    </row>
    <row r="104" s="2" customFormat="1" ht="16.5" customHeight="1">
      <c r="A104" s="40"/>
      <c r="B104" s="41"/>
      <c r="C104" s="214" t="s">
        <v>267</v>
      </c>
      <c r="D104" s="214" t="s">
        <v>159</v>
      </c>
      <c r="E104" s="215" t="s">
        <v>1010</v>
      </c>
      <c r="F104" s="216" t="s">
        <v>1011</v>
      </c>
      <c r="G104" s="217" t="s">
        <v>211</v>
      </c>
      <c r="H104" s="218">
        <v>21</v>
      </c>
      <c r="I104" s="219"/>
      <c r="J104" s="220">
        <f>ROUND(I104*H104,2)</f>
        <v>0</v>
      </c>
      <c r="K104" s="216" t="s">
        <v>21</v>
      </c>
      <c r="L104" s="46"/>
      <c r="M104" s="221" t="s">
        <v>21</v>
      </c>
      <c r="N104" s="222" t="s">
        <v>47</v>
      </c>
      <c r="O104" s="86"/>
      <c r="P104" s="223">
        <f>O104*H104</f>
        <v>0</v>
      </c>
      <c r="Q104" s="223">
        <v>0</v>
      </c>
      <c r="R104" s="223">
        <f>Q104*H104</f>
        <v>0</v>
      </c>
      <c r="S104" s="223">
        <v>0</v>
      </c>
      <c r="T104" s="224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5" t="s">
        <v>267</v>
      </c>
      <c r="AT104" s="225" t="s">
        <v>159</v>
      </c>
      <c r="AU104" s="225" t="s">
        <v>84</v>
      </c>
      <c r="AY104" s="19" t="s">
        <v>156</v>
      </c>
      <c r="BE104" s="226">
        <f>IF(N104="základní",J104,0)</f>
        <v>0</v>
      </c>
      <c r="BF104" s="226">
        <f>IF(N104="snížená",J104,0)</f>
        <v>0</v>
      </c>
      <c r="BG104" s="226">
        <f>IF(N104="zákl. přenesená",J104,0)</f>
        <v>0</v>
      </c>
      <c r="BH104" s="226">
        <f>IF(N104="sníž. přenesená",J104,0)</f>
        <v>0</v>
      </c>
      <c r="BI104" s="226">
        <f>IF(N104="nulová",J104,0)</f>
        <v>0</v>
      </c>
      <c r="BJ104" s="19" t="s">
        <v>84</v>
      </c>
      <c r="BK104" s="226">
        <f>ROUND(I104*H104,2)</f>
        <v>0</v>
      </c>
      <c r="BL104" s="19" t="s">
        <v>267</v>
      </c>
      <c r="BM104" s="225" t="s">
        <v>367</v>
      </c>
    </row>
    <row r="105" s="2" customFormat="1" ht="16.5" customHeight="1">
      <c r="A105" s="40"/>
      <c r="B105" s="41"/>
      <c r="C105" s="214" t="s">
        <v>287</v>
      </c>
      <c r="D105" s="214" t="s">
        <v>159</v>
      </c>
      <c r="E105" s="215" t="s">
        <v>1012</v>
      </c>
      <c r="F105" s="216" t="s">
        <v>1013</v>
      </c>
      <c r="G105" s="217" t="s">
        <v>211</v>
      </c>
      <c r="H105" s="218">
        <v>10</v>
      </c>
      <c r="I105" s="219"/>
      <c r="J105" s="220">
        <f>ROUND(I105*H105,2)</f>
        <v>0</v>
      </c>
      <c r="K105" s="216" t="s">
        <v>21</v>
      </c>
      <c r="L105" s="46"/>
      <c r="M105" s="221" t="s">
        <v>21</v>
      </c>
      <c r="N105" s="222" t="s">
        <v>47</v>
      </c>
      <c r="O105" s="86"/>
      <c r="P105" s="223">
        <f>O105*H105</f>
        <v>0</v>
      </c>
      <c r="Q105" s="223">
        <v>0</v>
      </c>
      <c r="R105" s="223">
        <f>Q105*H105</f>
        <v>0</v>
      </c>
      <c r="S105" s="223">
        <v>0</v>
      </c>
      <c r="T105" s="224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5" t="s">
        <v>267</v>
      </c>
      <c r="AT105" s="225" t="s">
        <v>159</v>
      </c>
      <c r="AU105" s="225" t="s">
        <v>84</v>
      </c>
      <c r="AY105" s="19" t="s">
        <v>156</v>
      </c>
      <c r="BE105" s="226">
        <f>IF(N105="základní",J105,0)</f>
        <v>0</v>
      </c>
      <c r="BF105" s="226">
        <f>IF(N105="snížená",J105,0)</f>
        <v>0</v>
      </c>
      <c r="BG105" s="226">
        <f>IF(N105="zákl. přenesená",J105,0)</f>
        <v>0</v>
      </c>
      <c r="BH105" s="226">
        <f>IF(N105="sníž. přenesená",J105,0)</f>
        <v>0</v>
      </c>
      <c r="BI105" s="226">
        <f>IF(N105="nulová",J105,0)</f>
        <v>0</v>
      </c>
      <c r="BJ105" s="19" t="s">
        <v>84</v>
      </c>
      <c r="BK105" s="226">
        <f>ROUND(I105*H105,2)</f>
        <v>0</v>
      </c>
      <c r="BL105" s="19" t="s">
        <v>267</v>
      </c>
      <c r="BM105" s="225" t="s">
        <v>378</v>
      </c>
    </row>
    <row r="106" s="2" customFormat="1" ht="16.5" customHeight="1">
      <c r="A106" s="40"/>
      <c r="B106" s="41"/>
      <c r="C106" s="214" t="s">
        <v>292</v>
      </c>
      <c r="D106" s="214" t="s">
        <v>159</v>
      </c>
      <c r="E106" s="215" t="s">
        <v>1014</v>
      </c>
      <c r="F106" s="216" t="s">
        <v>1015</v>
      </c>
      <c r="G106" s="217" t="s">
        <v>211</v>
      </c>
      <c r="H106" s="218">
        <v>5</v>
      </c>
      <c r="I106" s="219"/>
      <c r="J106" s="220">
        <f>ROUND(I106*H106,2)</f>
        <v>0</v>
      </c>
      <c r="K106" s="216" t="s">
        <v>21</v>
      </c>
      <c r="L106" s="46"/>
      <c r="M106" s="221" t="s">
        <v>21</v>
      </c>
      <c r="N106" s="222" t="s">
        <v>47</v>
      </c>
      <c r="O106" s="86"/>
      <c r="P106" s="223">
        <f>O106*H106</f>
        <v>0</v>
      </c>
      <c r="Q106" s="223">
        <v>0</v>
      </c>
      <c r="R106" s="223">
        <f>Q106*H106</f>
        <v>0</v>
      </c>
      <c r="S106" s="223">
        <v>0</v>
      </c>
      <c r="T106" s="224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25" t="s">
        <v>267</v>
      </c>
      <c r="AT106" s="225" t="s">
        <v>159</v>
      </c>
      <c r="AU106" s="225" t="s">
        <v>84</v>
      </c>
      <c r="AY106" s="19" t="s">
        <v>156</v>
      </c>
      <c r="BE106" s="226">
        <f>IF(N106="základní",J106,0)</f>
        <v>0</v>
      </c>
      <c r="BF106" s="226">
        <f>IF(N106="snížená",J106,0)</f>
        <v>0</v>
      </c>
      <c r="BG106" s="226">
        <f>IF(N106="zákl. přenesená",J106,0)</f>
        <v>0</v>
      </c>
      <c r="BH106" s="226">
        <f>IF(N106="sníž. přenesená",J106,0)</f>
        <v>0</v>
      </c>
      <c r="BI106" s="226">
        <f>IF(N106="nulová",J106,0)</f>
        <v>0</v>
      </c>
      <c r="BJ106" s="19" t="s">
        <v>84</v>
      </c>
      <c r="BK106" s="226">
        <f>ROUND(I106*H106,2)</f>
        <v>0</v>
      </c>
      <c r="BL106" s="19" t="s">
        <v>267</v>
      </c>
      <c r="BM106" s="225" t="s">
        <v>398</v>
      </c>
    </row>
    <row r="107" s="2" customFormat="1" ht="16.5" customHeight="1">
      <c r="A107" s="40"/>
      <c r="B107" s="41"/>
      <c r="C107" s="214" t="s">
        <v>299</v>
      </c>
      <c r="D107" s="214" t="s">
        <v>159</v>
      </c>
      <c r="E107" s="215" t="s">
        <v>1016</v>
      </c>
      <c r="F107" s="216" t="s">
        <v>1017</v>
      </c>
      <c r="G107" s="217" t="s">
        <v>211</v>
      </c>
      <c r="H107" s="218">
        <v>12</v>
      </c>
      <c r="I107" s="219"/>
      <c r="J107" s="220">
        <f>ROUND(I107*H107,2)</f>
        <v>0</v>
      </c>
      <c r="K107" s="216" t="s">
        <v>21</v>
      </c>
      <c r="L107" s="46"/>
      <c r="M107" s="221" t="s">
        <v>21</v>
      </c>
      <c r="N107" s="222" t="s">
        <v>47</v>
      </c>
      <c r="O107" s="86"/>
      <c r="P107" s="223">
        <f>O107*H107</f>
        <v>0</v>
      </c>
      <c r="Q107" s="223">
        <v>0</v>
      </c>
      <c r="R107" s="223">
        <f>Q107*H107</f>
        <v>0</v>
      </c>
      <c r="S107" s="223">
        <v>0</v>
      </c>
      <c r="T107" s="224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5" t="s">
        <v>267</v>
      </c>
      <c r="AT107" s="225" t="s">
        <v>159</v>
      </c>
      <c r="AU107" s="225" t="s">
        <v>84</v>
      </c>
      <c r="AY107" s="19" t="s">
        <v>156</v>
      </c>
      <c r="BE107" s="226">
        <f>IF(N107="základní",J107,0)</f>
        <v>0</v>
      </c>
      <c r="BF107" s="226">
        <f>IF(N107="snížená",J107,0)</f>
        <v>0</v>
      </c>
      <c r="BG107" s="226">
        <f>IF(N107="zákl. přenesená",J107,0)</f>
        <v>0</v>
      </c>
      <c r="BH107" s="226">
        <f>IF(N107="sníž. přenesená",J107,0)</f>
        <v>0</v>
      </c>
      <c r="BI107" s="226">
        <f>IF(N107="nulová",J107,0)</f>
        <v>0</v>
      </c>
      <c r="BJ107" s="19" t="s">
        <v>84</v>
      </c>
      <c r="BK107" s="226">
        <f>ROUND(I107*H107,2)</f>
        <v>0</v>
      </c>
      <c r="BL107" s="19" t="s">
        <v>267</v>
      </c>
      <c r="BM107" s="225" t="s">
        <v>409</v>
      </c>
    </row>
    <row r="108" s="2" customFormat="1" ht="16.5" customHeight="1">
      <c r="A108" s="40"/>
      <c r="B108" s="41"/>
      <c r="C108" s="214" t="s">
        <v>305</v>
      </c>
      <c r="D108" s="214" t="s">
        <v>159</v>
      </c>
      <c r="E108" s="215" t="s">
        <v>1018</v>
      </c>
      <c r="F108" s="216" t="s">
        <v>1019</v>
      </c>
      <c r="G108" s="217" t="s">
        <v>211</v>
      </c>
      <c r="H108" s="218">
        <v>4</v>
      </c>
      <c r="I108" s="219"/>
      <c r="J108" s="220">
        <f>ROUND(I108*H108,2)</f>
        <v>0</v>
      </c>
      <c r="K108" s="216" t="s">
        <v>21</v>
      </c>
      <c r="L108" s="46"/>
      <c r="M108" s="221" t="s">
        <v>21</v>
      </c>
      <c r="N108" s="222" t="s">
        <v>47</v>
      </c>
      <c r="O108" s="86"/>
      <c r="P108" s="223">
        <f>O108*H108</f>
        <v>0</v>
      </c>
      <c r="Q108" s="223">
        <v>0</v>
      </c>
      <c r="R108" s="223">
        <f>Q108*H108</f>
        <v>0</v>
      </c>
      <c r="S108" s="223">
        <v>0</v>
      </c>
      <c r="T108" s="224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5" t="s">
        <v>267</v>
      </c>
      <c r="AT108" s="225" t="s">
        <v>159</v>
      </c>
      <c r="AU108" s="225" t="s">
        <v>84</v>
      </c>
      <c r="AY108" s="19" t="s">
        <v>156</v>
      </c>
      <c r="BE108" s="226">
        <f>IF(N108="základní",J108,0)</f>
        <v>0</v>
      </c>
      <c r="BF108" s="226">
        <f>IF(N108="snížená",J108,0)</f>
        <v>0</v>
      </c>
      <c r="BG108" s="226">
        <f>IF(N108="zákl. přenesená",J108,0)</f>
        <v>0</v>
      </c>
      <c r="BH108" s="226">
        <f>IF(N108="sníž. přenesená",J108,0)</f>
        <v>0</v>
      </c>
      <c r="BI108" s="226">
        <f>IF(N108="nulová",J108,0)</f>
        <v>0</v>
      </c>
      <c r="BJ108" s="19" t="s">
        <v>84</v>
      </c>
      <c r="BK108" s="226">
        <f>ROUND(I108*H108,2)</f>
        <v>0</v>
      </c>
      <c r="BL108" s="19" t="s">
        <v>267</v>
      </c>
      <c r="BM108" s="225" t="s">
        <v>421</v>
      </c>
    </row>
    <row r="109" s="2" customFormat="1" ht="16.5" customHeight="1">
      <c r="A109" s="40"/>
      <c r="B109" s="41"/>
      <c r="C109" s="214" t="s">
        <v>7</v>
      </c>
      <c r="D109" s="214" t="s">
        <v>159</v>
      </c>
      <c r="E109" s="215" t="s">
        <v>1020</v>
      </c>
      <c r="F109" s="216" t="s">
        <v>1021</v>
      </c>
      <c r="G109" s="217" t="s">
        <v>162</v>
      </c>
      <c r="H109" s="218">
        <v>15</v>
      </c>
      <c r="I109" s="219"/>
      <c r="J109" s="220">
        <f>ROUND(I109*H109,2)</f>
        <v>0</v>
      </c>
      <c r="K109" s="216" t="s">
        <v>21</v>
      </c>
      <c r="L109" s="46"/>
      <c r="M109" s="221" t="s">
        <v>21</v>
      </c>
      <c r="N109" s="222" t="s">
        <v>47</v>
      </c>
      <c r="O109" s="86"/>
      <c r="P109" s="223">
        <f>O109*H109</f>
        <v>0</v>
      </c>
      <c r="Q109" s="223">
        <v>0</v>
      </c>
      <c r="R109" s="223">
        <f>Q109*H109</f>
        <v>0</v>
      </c>
      <c r="S109" s="223">
        <v>0</v>
      </c>
      <c r="T109" s="224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25" t="s">
        <v>267</v>
      </c>
      <c r="AT109" s="225" t="s">
        <v>159</v>
      </c>
      <c r="AU109" s="225" t="s">
        <v>84</v>
      </c>
      <c r="AY109" s="19" t="s">
        <v>156</v>
      </c>
      <c r="BE109" s="226">
        <f>IF(N109="základní",J109,0)</f>
        <v>0</v>
      </c>
      <c r="BF109" s="226">
        <f>IF(N109="snížená",J109,0)</f>
        <v>0</v>
      </c>
      <c r="BG109" s="226">
        <f>IF(N109="zákl. přenesená",J109,0)</f>
        <v>0</v>
      </c>
      <c r="BH109" s="226">
        <f>IF(N109="sníž. přenesená",J109,0)</f>
        <v>0</v>
      </c>
      <c r="BI109" s="226">
        <f>IF(N109="nulová",J109,0)</f>
        <v>0</v>
      </c>
      <c r="BJ109" s="19" t="s">
        <v>84</v>
      </c>
      <c r="BK109" s="226">
        <f>ROUND(I109*H109,2)</f>
        <v>0</v>
      </c>
      <c r="BL109" s="19" t="s">
        <v>267</v>
      </c>
      <c r="BM109" s="225" t="s">
        <v>434</v>
      </c>
    </row>
    <row r="110" s="2" customFormat="1" ht="16.5" customHeight="1">
      <c r="A110" s="40"/>
      <c r="B110" s="41"/>
      <c r="C110" s="214" t="s">
        <v>314</v>
      </c>
      <c r="D110" s="214" t="s">
        <v>159</v>
      </c>
      <c r="E110" s="215" t="s">
        <v>1022</v>
      </c>
      <c r="F110" s="216" t="s">
        <v>1023</v>
      </c>
      <c r="G110" s="217" t="s">
        <v>162</v>
      </c>
      <c r="H110" s="218">
        <v>2</v>
      </c>
      <c r="I110" s="219"/>
      <c r="J110" s="220">
        <f>ROUND(I110*H110,2)</f>
        <v>0</v>
      </c>
      <c r="K110" s="216" t="s">
        <v>21</v>
      </c>
      <c r="L110" s="46"/>
      <c r="M110" s="221" t="s">
        <v>21</v>
      </c>
      <c r="N110" s="222" t="s">
        <v>47</v>
      </c>
      <c r="O110" s="86"/>
      <c r="P110" s="223">
        <f>O110*H110</f>
        <v>0</v>
      </c>
      <c r="Q110" s="223">
        <v>0</v>
      </c>
      <c r="R110" s="223">
        <f>Q110*H110</f>
        <v>0</v>
      </c>
      <c r="S110" s="223">
        <v>0</v>
      </c>
      <c r="T110" s="224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25" t="s">
        <v>267</v>
      </c>
      <c r="AT110" s="225" t="s">
        <v>159</v>
      </c>
      <c r="AU110" s="225" t="s">
        <v>84</v>
      </c>
      <c r="AY110" s="19" t="s">
        <v>156</v>
      </c>
      <c r="BE110" s="226">
        <f>IF(N110="základní",J110,0)</f>
        <v>0</v>
      </c>
      <c r="BF110" s="226">
        <f>IF(N110="snížená",J110,0)</f>
        <v>0</v>
      </c>
      <c r="BG110" s="226">
        <f>IF(N110="zákl. přenesená",J110,0)</f>
        <v>0</v>
      </c>
      <c r="BH110" s="226">
        <f>IF(N110="sníž. přenesená",J110,0)</f>
        <v>0</v>
      </c>
      <c r="BI110" s="226">
        <f>IF(N110="nulová",J110,0)</f>
        <v>0</v>
      </c>
      <c r="BJ110" s="19" t="s">
        <v>84</v>
      </c>
      <c r="BK110" s="226">
        <f>ROUND(I110*H110,2)</f>
        <v>0</v>
      </c>
      <c r="BL110" s="19" t="s">
        <v>267</v>
      </c>
      <c r="BM110" s="225" t="s">
        <v>448</v>
      </c>
    </row>
    <row r="111" s="2" customFormat="1" ht="16.5" customHeight="1">
      <c r="A111" s="40"/>
      <c r="B111" s="41"/>
      <c r="C111" s="214" t="s">
        <v>319</v>
      </c>
      <c r="D111" s="214" t="s">
        <v>159</v>
      </c>
      <c r="E111" s="215" t="s">
        <v>1024</v>
      </c>
      <c r="F111" s="216" t="s">
        <v>1025</v>
      </c>
      <c r="G111" s="217" t="s">
        <v>162</v>
      </c>
      <c r="H111" s="218">
        <v>15</v>
      </c>
      <c r="I111" s="219"/>
      <c r="J111" s="220">
        <f>ROUND(I111*H111,2)</f>
        <v>0</v>
      </c>
      <c r="K111" s="216" t="s">
        <v>21</v>
      </c>
      <c r="L111" s="46"/>
      <c r="M111" s="221" t="s">
        <v>21</v>
      </c>
      <c r="N111" s="222" t="s">
        <v>47</v>
      </c>
      <c r="O111" s="86"/>
      <c r="P111" s="223">
        <f>O111*H111</f>
        <v>0</v>
      </c>
      <c r="Q111" s="223">
        <v>0</v>
      </c>
      <c r="R111" s="223">
        <f>Q111*H111</f>
        <v>0</v>
      </c>
      <c r="S111" s="223">
        <v>0</v>
      </c>
      <c r="T111" s="224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5" t="s">
        <v>267</v>
      </c>
      <c r="AT111" s="225" t="s">
        <v>159</v>
      </c>
      <c r="AU111" s="225" t="s">
        <v>84</v>
      </c>
      <c r="AY111" s="19" t="s">
        <v>156</v>
      </c>
      <c r="BE111" s="226">
        <f>IF(N111="základní",J111,0)</f>
        <v>0</v>
      </c>
      <c r="BF111" s="226">
        <f>IF(N111="snížená",J111,0)</f>
        <v>0</v>
      </c>
      <c r="BG111" s="226">
        <f>IF(N111="zákl. přenesená",J111,0)</f>
        <v>0</v>
      </c>
      <c r="BH111" s="226">
        <f>IF(N111="sníž. přenesená",J111,0)</f>
        <v>0</v>
      </c>
      <c r="BI111" s="226">
        <f>IF(N111="nulová",J111,0)</f>
        <v>0</v>
      </c>
      <c r="BJ111" s="19" t="s">
        <v>84</v>
      </c>
      <c r="BK111" s="226">
        <f>ROUND(I111*H111,2)</f>
        <v>0</v>
      </c>
      <c r="BL111" s="19" t="s">
        <v>267</v>
      </c>
      <c r="BM111" s="225" t="s">
        <v>464</v>
      </c>
    </row>
    <row r="112" s="2" customFormat="1" ht="16.5" customHeight="1">
      <c r="A112" s="40"/>
      <c r="B112" s="41"/>
      <c r="C112" s="214" t="s">
        <v>328</v>
      </c>
      <c r="D112" s="214" t="s">
        <v>159</v>
      </c>
      <c r="E112" s="215" t="s">
        <v>1026</v>
      </c>
      <c r="F112" s="216" t="s">
        <v>1027</v>
      </c>
      <c r="G112" s="217" t="s">
        <v>162</v>
      </c>
      <c r="H112" s="218">
        <v>2</v>
      </c>
      <c r="I112" s="219"/>
      <c r="J112" s="220">
        <f>ROUND(I112*H112,2)</f>
        <v>0</v>
      </c>
      <c r="K112" s="216" t="s">
        <v>21</v>
      </c>
      <c r="L112" s="46"/>
      <c r="M112" s="221" t="s">
        <v>21</v>
      </c>
      <c r="N112" s="222" t="s">
        <v>47</v>
      </c>
      <c r="O112" s="86"/>
      <c r="P112" s="223">
        <f>O112*H112</f>
        <v>0</v>
      </c>
      <c r="Q112" s="223">
        <v>0</v>
      </c>
      <c r="R112" s="223">
        <f>Q112*H112</f>
        <v>0</v>
      </c>
      <c r="S112" s="223">
        <v>0</v>
      </c>
      <c r="T112" s="224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25" t="s">
        <v>267</v>
      </c>
      <c r="AT112" s="225" t="s">
        <v>159</v>
      </c>
      <c r="AU112" s="225" t="s">
        <v>84</v>
      </c>
      <c r="AY112" s="19" t="s">
        <v>156</v>
      </c>
      <c r="BE112" s="226">
        <f>IF(N112="základní",J112,0)</f>
        <v>0</v>
      </c>
      <c r="BF112" s="226">
        <f>IF(N112="snížená",J112,0)</f>
        <v>0</v>
      </c>
      <c r="BG112" s="226">
        <f>IF(N112="zákl. přenesená",J112,0)</f>
        <v>0</v>
      </c>
      <c r="BH112" s="226">
        <f>IF(N112="sníž. přenesená",J112,0)</f>
        <v>0</v>
      </c>
      <c r="BI112" s="226">
        <f>IF(N112="nulová",J112,0)</f>
        <v>0</v>
      </c>
      <c r="BJ112" s="19" t="s">
        <v>84</v>
      </c>
      <c r="BK112" s="226">
        <f>ROUND(I112*H112,2)</f>
        <v>0</v>
      </c>
      <c r="BL112" s="19" t="s">
        <v>267</v>
      </c>
      <c r="BM112" s="225" t="s">
        <v>474</v>
      </c>
    </row>
    <row r="113" s="2" customFormat="1" ht="16.5" customHeight="1">
      <c r="A113" s="40"/>
      <c r="B113" s="41"/>
      <c r="C113" s="214" t="s">
        <v>333</v>
      </c>
      <c r="D113" s="214" t="s">
        <v>159</v>
      </c>
      <c r="E113" s="215" t="s">
        <v>1028</v>
      </c>
      <c r="F113" s="216" t="s">
        <v>1029</v>
      </c>
      <c r="G113" s="217" t="s">
        <v>162</v>
      </c>
      <c r="H113" s="218">
        <v>1</v>
      </c>
      <c r="I113" s="219"/>
      <c r="J113" s="220">
        <f>ROUND(I113*H113,2)</f>
        <v>0</v>
      </c>
      <c r="K113" s="216" t="s">
        <v>21</v>
      </c>
      <c r="L113" s="46"/>
      <c r="M113" s="221" t="s">
        <v>21</v>
      </c>
      <c r="N113" s="222" t="s">
        <v>47</v>
      </c>
      <c r="O113" s="86"/>
      <c r="P113" s="223">
        <f>O113*H113</f>
        <v>0</v>
      </c>
      <c r="Q113" s="223">
        <v>0</v>
      </c>
      <c r="R113" s="223">
        <f>Q113*H113</f>
        <v>0</v>
      </c>
      <c r="S113" s="223">
        <v>0</v>
      </c>
      <c r="T113" s="224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25" t="s">
        <v>267</v>
      </c>
      <c r="AT113" s="225" t="s">
        <v>159</v>
      </c>
      <c r="AU113" s="225" t="s">
        <v>84</v>
      </c>
      <c r="AY113" s="19" t="s">
        <v>156</v>
      </c>
      <c r="BE113" s="226">
        <f>IF(N113="základní",J113,0)</f>
        <v>0</v>
      </c>
      <c r="BF113" s="226">
        <f>IF(N113="snížená",J113,0)</f>
        <v>0</v>
      </c>
      <c r="BG113" s="226">
        <f>IF(N113="zákl. přenesená",J113,0)</f>
        <v>0</v>
      </c>
      <c r="BH113" s="226">
        <f>IF(N113="sníž. přenesená",J113,0)</f>
        <v>0</v>
      </c>
      <c r="BI113" s="226">
        <f>IF(N113="nulová",J113,0)</f>
        <v>0</v>
      </c>
      <c r="BJ113" s="19" t="s">
        <v>84</v>
      </c>
      <c r="BK113" s="226">
        <f>ROUND(I113*H113,2)</f>
        <v>0</v>
      </c>
      <c r="BL113" s="19" t="s">
        <v>267</v>
      </c>
      <c r="BM113" s="225" t="s">
        <v>484</v>
      </c>
    </row>
    <row r="114" s="2" customFormat="1" ht="16.5" customHeight="1">
      <c r="A114" s="40"/>
      <c r="B114" s="41"/>
      <c r="C114" s="214" t="s">
        <v>337</v>
      </c>
      <c r="D114" s="214" t="s">
        <v>159</v>
      </c>
      <c r="E114" s="215" t="s">
        <v>1030</v>
      </c>
      <c r="F114" s="216" t="s">
        <v>1031</v>
      </c>
      <c r="G114" s="217" t="s">
        <v>1032</v>
      </c>
      <c r="H114" s="218">
        <v>1</v>
      </c>
      <c r="I114" s="219"/>
      <c r="J114" s="220">
        <f>ROUND(I114*H114,2)</f>
        <v>0</v>
      </c>
      <c r="K114" s="216" t="s">
        <v>21</v>
      </c>
      <c r="L114" s="46"/>
      <c r="M114" s="221" t="s">
        <v>21</v>
      </c>
      <c r="N114" s="222" t="s">
        <v>47</v>
      </c>
      <c r="O114" s="86"/>
      <c r="P114" s="223">
        <f>O114*H114</f>
        <v>0</v>
      </c>
      <c r="Q114" s="223">
        <v>0</v>
      </c>
      <c r="R114" s="223">
        <f>Q114*H114</f>
        <v>0</v>
      </c>
      <c r="S114" s="223">
        <v>0</v>
      </c>
      <c r="T114" s="224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25" t="s">
        <v>267</v>
      </c>
      <c r="AT114" s="225" t="s">
        <v>159</v>
      </c>
      <c r="AU114" s="225" t="s">
        <v>84</v>
      </c>
      <c r="AY114" s="19" t="s">
        <v>156</v>
      </c>
      <c r="BE114" s="226">
        <f>IF(N114="základní",J114,0)</f>
        <v>0</v>
      </c>
      <c r="BF114" s="226">
        <f>IF(N114="snížená",J114,0)</f>
        <v>0</v>
      </c>
      <c r="BG114" s="226">
        <f>IF(N114="zákl. přenesená",J114,0)</f>
        <v>0</v>
      </c>
      <c r="BH114" s="226">
        <f>IF(N114="sníž. přenesená",J114,0)</f>
        <v>0</v>
      </c>
      <c r="BI114" s="226">
        <f>IF(N114="nulová",J114,0)</f>
        <v>0</v>
      </c>
      <c r="BJ114" s="19" t="s">
        <v>84</v>
      </c>
      <c r="BK114" s="226">
        <f>ROUND(I114*H114,2)</f>
        <v>0</v>
      </c>
      <c r="BL114" s="19" t="s">
        <v>267</v>
      </c>
      <c r="BM114" s="225" t="s">
        <v>501</v>
      </c>
    </row>
    <row r="115" s="2" customFormat="1" ht="16.5" customHeight="1">
      <c r="A115" s="40"/>
      <c r="B115" s="41"/>
      <c r="C115" s="214" t="s">
        <v>342</v>
      </c>
      <c r="D115" s="214" t="s">
        <v>159</v>
      </c>
      <c r="E115" s="215" t="s">
        <v>1033</v>
      </c>
      <c r="F115" s="216" t="s">
        <v>1034</v>
      </c>
      <c r="G115" s="217" t="s">
        <v>211</v>
      </c>
      <c r="H115" s="218">
        <v>51</v>
      </c>
      <c r="I115" s="219"/>
      <c r="J115" s="220">
        <f>ROUND(I115*H115,2)</f>
        <v>0</v>
      </c>
      <c r="K115" s="216" t="s">
        <v>21</v>
      </c>
      <c r="L115" s="46"/>
      <c r="M115" s="221" t="s">
        <v>21</v>
      </c>
      <c r="N115" s="222" t="s">
        <v>47</v>
      </c>
      <c r="O115" s="86"/>
      <c r="P115" s="223">
        <f>O115*H115</f>
        <v>0</v>
      </c>
      <c r="Q115" s="223">
        <v>0</v>
      </c>
      <c r="R115" s="223">
        <f>Q115*H115</f>
        <v>0</v>
      </c>
      <c r="S115" s="223">
        <v>0</v>
      </c>
      <c r="T115" s="224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5" t="s">
        <v>267</v>
      </c>
      <c r="AT115" s="225" t="s">
        <v>159</v>
      </c>
      <c r="AU115" s="225" t="s">
        <v>84</v>
      </c>
      <c r="AY115" s="19" t="s">
        <v>156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9" t="s">
        <v>84</v>
      </c>
      <c r="BK115" s="226">
        <f>ROUND(I115*H115,2)</f>
        <v>0</v>
      </c>
      <c r="BL115" s="19" t="s">
        <v>267</v>
      </c>
      <c r="BM115" s="225" t="s">
        <v>511</v>
      </c>
    </row>
    <row r="116" s="2" customFormat="1" ht="16.5" customHeight="1">
      <c r="A116" s="40"/>
      <c r="B116" s="41"/>
      <c r="C116" s="214" t="s">
        <v>348</v>
      </c>
      <c r="D116" s="214" t="s">
        <v>159</v>
      </c>
      <c r="E116" s="215" t="s">
        <v>1035</v>
      </c>
      <c r="F116" s="216" t="s">
        <v>1036</v>
      </c>
      <c r="G116" s="217" t="s">
        <v>211</v>
      </c>
      <c r="H116" s="218">
        <v>51</v>
      </c>
      <c r="I116" s="219"/>
      <c r="J116" s="220">
        <f>ROUND(I116*H116,2)</f>
        <v>0</v>
      </c>
      <c r="K116" s="216" t="s">
        <v>21</v>
      </c>
      <c r="L116" s="46"/>
      <c r="M116" s="221" t="s">
        <v>21</v>
      </c>
      <c r="N116" s="222" t="s">
        <v>47</v>
      </c>
      <c r="O116" s="86"/>
      <c r="P116" s="223">
        <f>O116*H116</f>
        <v>0</v>
      </c>
      <c r="Q116" s="223">
        <v>0</v>
      </c>
      <c r="R116" s="223">
        <f>Q116*H116</f>
        <v>0</v>
      </c>
      <c r="S116" s="223">
        <v>0</v>
      </c>
      <c r="T116" s="224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25" t="s">
        <v>267</v>
      </c>
      <c r="AT116" s="225" t="s">
        <v>159</v>
      </c>
      <c r="AU116" s="225" t="s">
        <v>84</v>
      </c>
      <c r="AY116" s="19" t="s">
        <v>156</v>
      </c>
      <c r="BE116" s="226">
        <f>IF(N116="základní",J116,0)</f>
        <v>0</v>
      </c>
      <c r="BF116" s="226">
        <f>IF(N116="snížená",J116,0)</f>
        <v>0</v>
      </c>
      <c r="BG116" s="226">
        <f>IF(N116="zákl. přenesená",J116,0)</f>
        <v>0</v>
      </c>
      <c r="BH116" s="226">
        <f>IF(N116="sníž. přenesená",J116,0)</f>
        <v>0</v>
      </c>
      <c r="BI116" s="226">
        <f>IF(N116="nulová",J116,0)</f>
        <v>0</v>
      </c>
      <c r="BJ116" s="19" t="s">
        <v>84</v>
      </c>
      <c r="BK116" s="226">
        <f>ROUND(I116*H116,2)</f>
        <v>0</v>
      </c>
      <c r="BL116" s="19" t="s">
        <v>267</v>
      </c>
      <c r="BM116" s="225" t="s">
        <v>519</v>
      </c>
    </row>
    <row r="117" s="2" customFormat="1" ht="16.5" customHeight="1">
      <c r="A117" s="40"/>
      <c r="B117" s="41"/>
      <c r="C117" s="214" t="s">
        <v>354</v>
      </c>
      <c r="D117" s="214" t="s">
        <v>159</v>
      </c>
      <c r="E117" s="215" t="s">
        <v>1037</v>
      </c>
      <c r="F117" s="216" t="s">
        <v>1038</v>
      </c>
      <c r="G117" s="217" t="s">
        <v>162</v>
      </c>
      <c r="H117" s="218">
        <v>1</v>
      </c>
      <c r="I117" s="219"/>
      <c r="J117" s="220">
        <f>ROUND(I117*H117,2)</f>
        <v>0</v>
      </c>
      <c r="K117" s="216" t="s">
        <v>21</v>
      </c>
      <c r="L117" s="46"/>
      <c r="M117" s="221" t="s">
        <v>21</v>
      </c>
      <c r="N117" s="222" t="s">
        <v>47</v>
      </c>
      <c r="O117" s="86"/>
      <c r="P117" s="223">
        <f>O117*H117</f>
        <v>0</v>
      </c>
      <c r="Q117" s="223">
        <v>0</v>
      </c>
      <c r="R117" s="223">
        <f>Q117*H117</f>
        <v>0</v>
      </c>
      <c r="S117" s="223">
        <v>0</v>
      </c>
      <c r="T117" s="224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5" t="s">
        <v>267</v>
      </c>
      <c r="AT117" s="225" t="s">
        <v>159</v>
      </c>
      <c r="AU117" s="225" t="s">
        <v>84</v>
      </c>
      <c r="AY117" s="19" t="s">
        <v>156</v>
      </c>
      <c r="BE117" s="226">
        <f>IF(N117="základní",J117,0)</f>
        <v>0</v>
      </c>
      <c r="BF117" s="226">
        <f>IF(N117="snížená",J117,0)</f>
        <v>0</v>
      </c>
      <c r="BG117" s="226">
        <f>IF(N117="zákl. přenesená",J117,0)</f>
        <v>0</v>
      </c>
      <c r="BH117" s="226">
        <f>IF(N117="sníž. přenesená",J117,0)</f>
        <v>0</v>
      </c>
      <c r="BI117" s="226">
        <f>IF(N117="nulová",J117,0)</f>
        <v>0</v>
      </c>
      <c r="BJ117" s="19" t="s">
        <v>84</v>
      </c>
      <c r="BK117" s="226">
        <f>ROUND(I117*H117,2)</f>
        <v>0</v>
      </c>
      <c r="BL117" s="19" t="s">
        <v>267</v>
      </c>
      <c r="BM117" s="225" t="s">
        <v>528</v>
      </c>
    </row>
    <row r="118" s="2" customFormat="1" ht="16.5" customHeight="1">
      <c r="A118" s="40"/>
      <c r="B118" s="41"/>
      <c r="C118" s="214" t="s">
        <v>359</v>
      </c>
      <c r="D118" s="214" t="s">
        <v>159</v>
      </c>
      <c r="E118" s="215" t="s">
        <v>1039</v>
      </c>
      <c r="F118" s="216" t="s">
        <v>1040</v>
      </c>
      <c r="G118" s="217" t="s">
        <v>162</v>
      </c>
      <c r="H118" s="218">
        <v>1</v>
      </c>
      <c r="I118" s="219"/>
      <c r="J118" s="220">
        <f>ROUND(I118*H118,2)</f>
        <v>0</v>
      </c>
      <c r="K118" s="216" t="s">
        <v>21</v>
      </c>
      <c r="L118" s="46"/>
      <c r="M118" s="221" t="s">
        <v>21</v>
      </c>
      <c r="N118" s="222" t="s">
        <v>47</v>
      </c>
      <c r="O118" s="86"/>
      <c r="P118" s="223">
        <f>O118*H118</f>
        <v>0</v>
      </c>
      <c r="Q118" s="223">
        <v>0</v>
      </c>
      <c r="R118" s="223">
        <f>Q118*H118</f>
        <v>0</v>
      </c>
      <c r="S118" s="223">
        <v>0</v>
      </c>
      <c r="T118" s="224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25" t="s">
        <v>267</v>
      </c>
      <c r="AT118" s="225" t="s">
        <v>159</v>
      </c>
      <c r="AU118" s="225" t="s">
        <v>84</v>
      </c>
      <c r="AY118" s="19" t="s">
        <v>156</v>
      </c>
      <c r="BE118" s="226">
        <f>IF(N118="základní",J118,0)</f>
        <v>0</v>
      </c>
      <c r="BF118" s="226">
        <f>IF(N118="snížená",J118,0)</f>
        <v>0</v>
      </c>
      <c r="BG118" s="226">
        <f>IF(N118="zákl. přenesená",J118,0)</f>
        <v>0</v>
      </c>
      <c r="BH118" s="226">
        <f>IF(N118="sníž. přenesená",J118,0)</f>
        <v>0</v>
      </c>
      <c r="BI118" s="226">
        <f>IF(N118="nulová",J118,0)</f>
        <v>0</v>
      </c>
      <c r="BJ118" s="19" t="s">
        <v>84</v>
      </c>
      <c r="BK118" s="226">
        <f>ROUND(I118*H118,2)</f>
        <v>0</v>
      </c>
      <c r="BL118" s="19" t="s">
        <v>267</v>
      </c>
      <c r="BM118" s="225" t="s">
        <v>537</v>
      </c>
    </row>
    <row r="119" s="2" customFormat="1" ht="16.5" customHeight="1">
      <c r="A119" s="40"/>
      <c r="B119" s="41"/>
      <c r="C119" s="214" t="s">
        <v>363</v>
      </c>
      <c r="D119" s="214" t="s">
        <v>159</v>
      </c>
      <c r="E119" s="215" t="s">
        <v>1041</v>
      </c>
      <c r="F119" s="216" t="s">
        <v>1042</v>
      </c>
      <c r="G119" s="217" t="s">
        <v>1043</v>
      </c>
      <c r="H119" s="218">
        <v>1</v>
      </c>
      <c r="I119" s="219"/>
      <c r="J119" s="220">
        <f>ROUND(I119*H119,2)</f>
        <v>0</v>
      </c>
      <c r="K119" s="216" t="s">
        <v>21</v>
      </c>
      <c r="L119" s="46"/>
      <c r="M119" s="221" t="s">
        <v>21</v>
      </c>
      <c r="N119" s="222" t="s">
        <v>47</v>
      </c>
      <c r="O119" s="86"/>
      <c r="P119" s="223">
        <f>O119*H119</f>
        <v>0</v>
      </c>
      <c r="Q119" s="223">
        <v>0</v>
      </c>
      <c r="R119" s="223">
        <f>Q119*H119</f>
        <v>0</v>
      </c>
      <c r="S119" s="223">
        <v>0</v>
      </c>
      <c r="T119" s="224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5" t="s">
        <v>267</v>
      </c>
      <c r="AT119" s="225" t="s">
        <v>159</v>
      </c>
      <c r="AU119" s="225" t="s">
        <v>84</v>
      </c>
      <c r="AY119" s="19" t="s">
        <v>156</v>
      </c>
      <c r="BE119" s="226">
        <f>IF(N119="základní",J119,0)</f>
        <v>0</v>
      </c>
      <c r="BF119" s="226">
        <f>IF(N119="snížená",J119,0)</f>
        <v>0</v>
      </c>
      <c r="BG119" s="226">
        <f>IF(N119="zákl. přenesená",J119,0)</f>
        <v>0</v>
      </c>
      <c r="BH119" s="226">
        <f>IF(N119="sníž. přenesená",J119,0)</f>
        <v>0</v>
      </c>
      <c r="BI119" s="226">
        <f>IF(N119="nulová",J119,0)</f>
        <v>0</v>
      </c>
      <c r="BJ119" s="19" t="s">
        <v>84</v>
      </c>
      <c r="BK119" s="226">
        <f>ROUND(I119*H119,2)</f>
        <v>0</v>
      </c>
      <c r="BL119" s="19" t="s">
        <v>267</v>
      </c>
      <c r="BM119" s="225" t="s">
        <v>548</v>
      </c>
    </row>
    <row r="120" s="2" customFormat="1" ht="16.5" customHeight="1">
      <c r="A120" s="40"/>
      <c r="B120" s="41"/>
      <c r="C120" s="214" t="s">
        <v>367</v>
      </c>
      <c r="D120" s="214" t="s">
        <v>159</v>
      </c>
      <c r="E120" s="215" t="s">
        <v>1044</v>
      </c>
      <c r="F120" s="216" t="s">
        <v>1045</v>
      </c>
      <c r="G120" s="217" t="s">
        <v>1043</v>
      </c>
      <c r="H120" s="218">
        <v>1</v>
      </c>
      <c r="I120" s="219"/>
      <c r="J120" s="220">
        <f>ROUND(I120*H120,2)</f>
        <v>0</v>
      </c>
      <c r="K120" s="216" t="s">
        <v>21</v>
      </c>
      <c r="L120" s="46"/>
      <c r="M120" s="221" t="s">
        <v>21</v>
      </c>
      <c r="N120" s="222" t="s">
        <v>47</v>
      </c>
      <c r="O120" s="86"/>
      <c r="P120" s="223">
        <f>O120*H120</f>
        <v>0</v>
      </c>
      <c r="Q120" s="223">
        <v>0</v>
      </c>
      <c r="R120" s="223">
        <f>Q120*H120</f>
        <v>0</v>
      </c>
      <c r="S120" s="223">
        <v>0</v>
      </c>
      <c r="T120" s="224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25" t="s">
        <v>267</v>
      </c>
      <c r="AT120" s="225" t="s">
        <v>159</v>
      </c>
      <c r="AU120" s="225" t="s">
        <v>84</v>
      </c>
      <c r="AY120" s="19" t="s">
        <v>156</v>
      </c>
      <c r="BE120" s="226">
        <f>IF(N120="základní",J120,0)</f>
        <v>0</v>
      </c>
      <c r="BF120" s="226">
        <f>IF(N120="snížená",J120,0)</f>
        <v>0</v>
      </c>
      <c r="BG120" s="226">
        <f>IF(N120="zákl. přenesená",J120,0)</f>
        <v>0</v>
      </c>
      <c r="BH120" s="226">
        <f>IF(N120="sníž. přenesená",J120,0)</f>
        <v>0</v>
      </c>
      <c r="BI120" s="226">
        <f>IF(N120="nulová",J120,0)</f>
        <v>0</v>
      </c>
      <c r="BJ120" s="19" t="s">
        <v>84</v>
      </c>
      <c r="BK120" s="226">
        <f>ROUND(I120*H120,2)</f>
        <v>0</v>
      </c>
      <c r="BL120" s="19" t="s">
        <v>267</v>
      </c>
      <c r="BM120" s="225" t="s">
        <v>559</v>
      </c>
    </row>
    <row r="121" s="2" customFormat="1" ht="16.5" customHeight="1">
      <c r="A121" s="40"/>
      <c r="B121" s="41"/>
      <c r="C121" s="214" t="s">
        <v>372</v>
      </c>
      <c r="D121" s="214" t="s">
        <v>159</v>
      </c>
      <c r="E121" s="215" t="s">
        <v>1046</v>
      </c>
      <c r="F121" s="216" t="s">
        <v>491</v>
      </c>
      <c r="G121" s="217" t="s">
        <v>999</v>
      </c>
      <c r="H121" s="218">
        <v>1</v>
      </c>
      <c r="I121" s="219"/>
      <c r="J121" s="220">
        <f>ROUND(I121*H121,2)</f>
        <v>0</v>
      </c>
      <c r="K121" s="216" t="s">
        <v>21</v>
      </c>
      <c r="L121" s="46"/>
      <c r="M121" s="221" t="s">
        <v>21</v>
      </c>
      <c r="N121" s="222" t="s">
        <v>47</v>
      </c>
      <c r="O121" s="86"/>
      <c r="P121" s="223">
        <f>O121*H121</f>
        <v>0</v>
      </c>
      <c r="Q121" s="223">
        <v>0</v>
      </c>
      <c r="R121" s="223">
        <f>Q121*H121</f>
        <v>0</v>
      </c>
      <c r="S121" s="223">
        <v>0</v>
      </c>
      <c r="T121" s="224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25" t="s">
        <v>267</v>
      </c>
      <c r="AT121" s="225" t="s">
        <v>159</v>
      </c>
      <c r="AU121" s="225" t="s">
        <v>84</v>
      </c>
      <c r="AY121" s="19" t="s">
        <v>156</v>
      </c>
      <c r="BE121" s="226">
        <f>IF(N121="základní",J121,0)</f>
        <v>0</v>
      </c>
      <c r="BF121" s="226">
        <f>IF(N121="snížená",J121,0)</f>
        <v>0</v>
      </c>
      <c r="BG121" s="226">
        <f>IF(N121="zákl. přenesená",J121,0)</f>
        <v>0</v>
      </c>
      <c r="BH121" s="226">
        <f>IF(N121="sníž. přenesená",J121,0)</f>
        <v>0</v>
      </c>
      <c r="BI121" s="226">
        <f>IF(N121="nulová",J121,0)</f>
        <v>0</v>
      </c>
      <c r="BJ121" s="19" t="s">
        <v>84</v>
      </c>
      <c r="BK121" s="226">
        <f>ROUND(I121*H121,2)</f>
        <v>0</v>
      </c>
      <c r="BL121" s="19" t="s">
        <v>267</v>
      </c>
      <c r="BM121" s="225" t="s">
        <v>570</v>
      </c>
    </row>
    <row r="122" s="12" customFormat="1" ht="25.92" customHeight="1">
      <c r="A122" s="12"/>
      <c r="B122" s="198"/>
      <c r="C122" s="199"/>
      <c r="D122" s="200" t="s">
        <v>75</v>
      </c>
      <c r="E122" s="201" t="s">
        <v>1047</v>
      </c>
      <c r="F122" s="201" t="s">
        <v>1048</v>
      </c>
      <c r="G122" s="199"/>
      <c r="H122" s="199"/>
      <c r="I122" s="202"/>
      <c r="J122" s="203">
        <f>BK122</f>
        <v>0</v>
      </c>
      <c r="K122" s="199"/>
      <c r="L122" s="204"/>
      <c r="M122" s="205"/>
      <c r="N122" s="206"/>
      <c r="O122" s="206"/>
      <c r="P122" s="207">
        <f>SUM(P123:P125)</f>
        <v>0</v>
      </c>
      <c r="Q122" s="206"/>
      <c r="R122" s="207">
        <f>SUM(R123:R125)</f>
        <v>0</v>
      </c>
      <c r="S122" s="206"/>
      <c r="T122" s="208">
        <f>SUM(T123:T125)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09" t="s">
        <v>86</v>
      </c>
      <c r="AT122" s="210" t="s">
        <v>75</v>
      </c>
      <c r="AU122" s="210" t="s">
        <v>76</v>
      </c>
      <c r="AY122" s="209" t="s">
        <v>156</v>
      </c>
      <c r="BK122" s="211">
        <f>SUM(BK123:BK125)</f>
        <v>0</v>
      </c>
    </row>
    <row r="123" s="2" customFormat="1" ht="16.5" customHeight="1">
      <c r="A123" s="40"/>
      <c r="B123" s="41"/>
      <c r="C123" s="214" t="s">
        <v>378</v>
      </c>
      <c r="D123" s="214" t="s">
        <v>159</v>
      </c>
      <c r="E123" s="215" t="s">
        <v>1049</v>
      </c>
      <c r="F123" s="216" t="s">
        <v>1050</v>
      </c>
      <c r="G123" s="217" t="s">
        <v>1043</v>
      </c>
      <c r="H123" s="218">
        <v>1</v>
      </c>
      <c r="I123" s="219"/>
      <c r="J123" s="220">
        <f>ROUND(I123*H123,2)</f>
        <v>0</v>
      </c>
      <c r="K123" s="216" t="s">
        <v>21</v>
      </c>
      <c r="L123" s="46"/>
      <c r="M123" s="221" t="s">
        <v>21</v>
      </c>
      <c r="N123" s="222" t="s">
        <v>47</v>
      </c>
      <c r="O123" s="86"/>
      <c r="P123" s="223">
        <f>O123*H123</f>
        <v>0</v>
      </c>
      <c r="Q123" s="223">
        <v>0</v>
      </c>
      <c r="R123" s="223">
        <f>Q123*H123</f>
        <v>0</v>
      </c>
      <c r="S123" s="223">
        <v>0</v>
      </c>
      <c r="T123" s="224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25" t="s">
        <v>267</v>
      </c>
      <c r="AT123" s="225" t="s">
        <v>159</v>
      </c>
      <c r="AU123" s="225" t="s">
        <v>84</v>
      </c>
      <c r="AY123" s="19" t="s">
        <v>156</v>
      </c>
      <c r="BE123" s="226">
        <f>IF(N123="základní",J123,0)</f>
        <v>0</v>
      </c>
      <c r="BF123" s="226">
        <f>IF(N123="snížená",J123,0)</f>
        <v>0</v>
      </c>
      <c r="BG123" s="226">
        <f>IF(N123="zákl. přenesená",J123,0)</f>
        <v>0</v>
      </c>
      <c r="BH123" s="226">
        <f>IF(N123="sníž. přenesená",J123,0)</f>
        <v>0</v>
      </c>
      <c r="BI123" s="226">
        <f>IF(N123="nulová",J123,0)</f>
        <v>0</v>
      </c>
      <c r="BJ123" s="19" t="s">
        <v>84</v>
      </c>
      <c r="BK123" s="226">
        <f>ROUND(I123*H123,2)</f>
        <v>0</v>
      </c>
      <c r="BL123" s="19" t="s">
        <v>267</v>
      </c>
      <c r="BM123" s="225" t="s">
        <v>581</v>
      </c>
    </row>
    <row r="124" s="2" customFormat="1" ht="21.75" customHeight="1">
      <c r="A124" s="40"/>
      <c r="B124" s="41"/>
      <c r="C124" s="214" t="s">
        <v>384</v>
      </c>
      <c r="D124" s="214" t="s">
        <v>159</v>
      </c>
      <c r="E124" s="215" t="s">
        <v>1051</v>
      </c>
      <c r="F124" s="216" t="s">
        <v>1052</v>
      </c>
      <c r="G124" s="217" t="s">
        <v>1043</v>
      </c>
      <c r="H124" s="218">
        <v>1</v>
      </c>
      <c r="I124" s="219"/>
      <c r="J124" s="220">
        <f>ROUND(I124*H124,2)</f>
        <v>0</v>
      </c>
      <c r="K124" s="216" t="s">
        <v>21</v>
      </c>
      <c r="L124" s="46"/>
      <c r="M124" s="221" t="s">
        <v>21</v>
      </c>
      <c r="N124" s="222" t="s">
        <v>47</v>
      </c>
      <c r="O124" s="86"/>
      <c r="P124" s="223">
        <f>O124*H124</f>
        <v>0</v>
      </c>
      <c r="Q124" s="223">
        <v>0</v>
      </c>
      <c r="R124" s="223">
        <f>Q124*H124</f>
        <v>0</v>
      </c>
      <c r="S124" s="223">
        <v>0</v>
      </c>
      <c r="T124" s="224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25" t="s">
        <v>267</v>
      </c>
      <c r="AT124" s="225" t="s">
        <v>159</v>
      </c>
      <c r="AU124" s="225" t="s">
        <v>84</v>
      </c>
      <c r="AY124" s="19" t="s">
        <v>156</v>
      </c>
      <c r="BE124" s="226">
        <f>IF(N124="základní",J124,0)</f>
        <v>0</v>
      </c>
      <c r="BF124" s="226">
        <f>IF(N124="snížená",J124,0)</f>
        <v>0</v>
      </c>
      <c r="BG124" s="226">
        <f>IF(N124="zákl. přenesená",J124,0)</f>
        <v>0</v>
      </c>
      <c r="BH124" s="226">
        <f>IF(N124="sníž. přenesená",J124,0)</f>
        <v>0</v>
      </c>
      <c r="BI124" s="226">
        <f>IF(N124="nulová",J124,0)</f>
        <v>0</v>
      </c>
      <c r="BJ124" s="19" t="s">
        <v>84</v>
      </c>
      <c r="BK124" s="226">
        <f>ROUND(I124*H124,2)</f>
        <v>0</v>
      </c>
      <c r="BL124" s="19" t="s">
        <v>267</v>
      </c>
      <c r="BM124" s="225" t="s">
        <v>597</v>
      </c>
    </row>
    <row r="125" s="2" customFormat="1" ht="16.5" customHeight="1">
      <c r="A125" s="40"/>
      <c r="B125" s="41"/>
      <c r="C125" s="214" t="s">
        <v>398</v>
      </c>
      <c r="D125" s="214" t="s">
        <v>159</v>
      </c>
      <c r="E125" s="215" t="s">
        <v>1053</v>
      </c>
      <c r="F125" s="216" t="s">
        <v>491</v>
      </c>
      <c r="G125" s="217" t="s">
        <v>999</v>
      </c>
      <c r="H125" s="218">
        <v>1</v>
      </c>
      <c r="I125" s="219"/>
      <c r="J125" s="220">
        <f>ROUND(I125*H125,2)</f>
        <v>0</v>
      </c>
      <c r="K125" s="216" t="s">
        <v>21</v>
      </c>
      <c r="L125" s="46"/>
      <c r="M125" s="221" t="s">
        <v>21</v>
      </c>
      <c r="N125" s="222" t="s">
        <v>47</v>
      </c>
      <c r="O125" s="86"/>
      <c r="P125" s="223">
        <f>O125*H125</f>
        <v>0</v>
      </c>
      <c r="Q125" s="223">
        <v>0</v>
      </c>
      <c r="R125" s="223">
        <f>Q125*H125</f>
        <v>0</v>
      </c>
      <c r="S125" s="223">
        <v>0</v>
      </c>
      <c r="T125" s="224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25" t="s">
        <v>267</v>
      </c>
      <c r="AT125" s="225" t="s">
        <v>159</v>
      </c>
      <c r="AU125" s="225" t="s">
        <v>84</v>
      </c>
      <c r="AY125" s="19" t="s">
        <v>156</v>
      </c>
      <c r="BE125" s="226">
        <f>IF(N125="základní",J125,0)</f>
        <v>0</v>
      </c>
      <c r="BF125" s="226">
        <f>IF(N125="snížená",J125,0)</f>
        <v>0</v>
      </c>
      <c r="BG125" s="226">
        <f>IF(N125="zákl. přenesená",J125,0)</f>
        <v>0</v>
      </c>
      <c r="BH125" s="226">
        <f>IF(N125="sníž. přenesená",J125,0)</f>
        <v>0</v>
      </c>
      <c r="BI125" s="226">
        <f>IF(N125="nulová",J125,0)</f>
        <v>0</v>
      </c>
      <c r="BJ125" s="19" t="s">
        <v>84</v>
      </c>
      <c r="BK125" s="226">
        <f>ROUND(I125*H125,2)</f>
        <v>0</v>
      </c>
      <c r="BL125" s="19" t="s">
        <v>267</v>
      </c>
      <c r="BM125" s="225" t="s">
        <v>611</v>
      </c>
    </row>
    <row r="126" s="12" customFormat="1" ht="25.92" customHeight="1">
      <c r="A126" s="12"/>
      <c r="B126" s="198"/>
      <c r="C126" s="199"/>
      <c r="D126" s="200" t="s">
        <v>75</v>
      </c>
      <c r="E126" s="201" t="s">
        <v>509</v>
      </c>
      <c r="F126" s="201" t="s">
        <v>1054</v>
      </c>
      <c r="G126" s="199"/>
      <c r="H126" s="199"/>
      <c r="I126" s="202"/>
      <c r="J126" s="203">
        <f>BK126</f>
        <v>0</v>
      </c>
      <c r="K126" s="199"/>
      <c r="L126" s="204"/>
      <c r="M126" s="205"/>
      <c r="N126" s="206"/>
      <c r="O126" s="206"/>
      <c r="P126" s="207">
        <f>SUM(P127:P136)</f>
        <v>0</v>
      </c>
      <c r="Q126" s="206"/>
      <c r="R126" s="207">
        <f>SUM(R127:R136)</f>
        <v>0</v>
      </c>
      <c r="S126" s="206"/>
      <c r="T126" s="208">
        <f>SUM(T127:T136)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09" t="s">
        <v>86</v>
      </c>
      <c r="AT126" s="210" t="s">
        <v>75</v>
      </c>
      <c r="AU126" s="210" t="s">
        <v>76</v>
      </c>
      <c r="AY126" s="209" t="s">
        <v>156</v>
      </c>
      <c r="BK126" s="211">
        <f>SUM(BK127:BK136)</f>
        <v>0</v>
      </c>
    </row>
    <row r="127" s="2" customFormat="1" ht="16.5" customHeight="1">
      <c r="A127" s="40"/>
      <c r="B127" s="41"/>
      <c r="C127" s="214" t="s">
        <v>403</v>
      </c>
      <c r="D127" s="214" t="s">
        <v>159</v>
      </c>
      <c r="E127" s="215" t="s">
        <v>1055</v>
      </c>
      <c r="F127" s="216" t="s">
        <v>1056</v>
      </c>
      <c r="G127" s="217" t="s">
        <v>1043</v>
      </c>
      <c r="H127" s="218">
        <v>3</v>
      </c>
      <c r="I127" s="219"/>
      <c r="J127" s="220">
        <f>ROUND(I127*H127,2)</f>
        <v>0</v>
      </c>
      <c r="K127" s="216" t="s">
        <v>21</v>
      </c>
      <c r="L127" s="46"/>
      <c r="M127" s="221" t="s">
        <v>21</v>
      </c>
      <c r="N127" s="222" t="s">
        <v>47</v>
      </c>
      <c r="O127" s="86"/>
      <c r="P127" s="223">
        <f>O127*H127</f>
        <v>0</v>
      </c>
      <c r="Q127" s="223">
        <v>0</v>
      </c>
      <c r="R127" s="223">
        <f>Q127*H127</f>
        <v>0</v>
      </c>
      <c r="S127" s="223">
        <v>0</v>
      </c>
      <c r="T127" s="224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25" t="s">
        <v>267</v>
      </c>
      <c r="AT127" s="225" t="s">
        <v>159</v>
      </c>
      <c r="AU127" s="225" t="s">
        <v>84</v>
      </c>
      <c r="AY127" s="19" t="s">
        <v>156</v>
      </c>
      <c r="BE127" s="226">
        <f>IF(N127="základní",J127,0)</f>
        <v>0</v>
      </c>
      <c r="BF127" s="226">
        <f>IF(N127="snížená",J127,0)</f>
        <v>0</v>
      </c>
      <c r="BG127" s="226">
        <f>IF(N127="zákl. přenesená",J127,0)</f>
        <v>0</v>
      </c>
      <c r="BH127" s="226">
        <f>IF(N127="sníž. přenesená",J127,0)</f>
        <v>0</v>
      </c>
      <c r="BI127" s="226">
        <f>IF(N127="nulová",J127,0)</f>
        <v>0</v>
      </c>
      <c r="BJ127" s="19" t="s">
        <v>84</v>
      </c>
      <c r="BK127" s="226">
        <f>ROUND(I127*H127,2)</f>
        <v>0</v>
      </c>
      <c r="BL127" s="19" t="s">
        <v>267</v>
      </c>
      <c r="BM127" s="225" t="s">
        <v>622</v>
      </c>
    </row>
    <row r="128" s="2" customFormat="1" ht="16.5" customHeight="1">
      <c r="A128" s="40"/>
      <c r="B128" s="41"/>
      <c r="C128" s="214" t="s">
        <v>409</v>
      </c>
      <c r="D128" s="214" t="s">
        <v>159</v>
      </c>
      <c r="E128" s="215" t="s">
        <v>1057</v>
      </c>
      <c r="F128" s="216" t="s">
        <v>1058</v>
      </c>
      <c r="G128" s="217" t="s">
        <v>1043</v>
      </c>
      <c r="H128" s="218">
        <v>1</v>
      </c>
      <c r="I128" s="219"/>
      <c r="J128" s="220">
        <f>ROUND(I128*H128,2)</f>
        <v>0</v>
      </c>
      <c r="K128" s="216" t="s">
        <v>21</v>
      </c>
      <c r="L128" s="46"/>
      <c r="M128" s="221" t="s">
        <v>21</v>
      </c>
      <c r="N128" s="222" t="s">
        <v>47</v>
      </c>
      <c r="O128" s="86"/>
      <c r="P128" s="223">
        <f>O128*H128</f>
        <v>0</v>
      </c>
      <c r="Q128" s="223">
        <v>0</v>
      </c>
      <c r="R128" s="223">
        <f>Q128*H128</f>
        <v>0</v>
      </c>
      <c r="S128" s="223">
        <v>0</v>
      </c>
      <c r="T128" s="224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25" t="s">
        <v>267</v>
      </c>
      <c r="AT128" s="225" t="s">
        <v>159</v>
      </c>
      <c r="AU128" s="225" t="s">
        <v>84</v>
      </c>
      <c r="AY128" s="19" t="s">
        <v>156</v>
      </c>
      <c r="BE128" s="226">
        <f>IF(N128="základní",J128,0)</f>
        <v>0</v>
      </c>
      <c r="BF128" s="226">
        <f>IF(N128="snížená",J128,0)</f>
        <v>0</v>
      </c>
      <c r="BG128" s="226">
        <f>IF(N128="zákl. přenesená",J128,0)</f>
        <v>0</v>
      </c>
      <c r="BH128" s="226">
        <f>IF(N128="sníž. přenesená",J128,0)</f>
        <v>0</v>
      </c>
      <c r="BI128" s="226">
        <f>IF(N128="nulová",J128,0)</f>
        <v>0</v>
      </c>
      <c r="BJ128" s="19" t="s">
        <v>84</v>
      </c>
      <c r="BK128" s="226">
        <f>ROUND(I128*H128,2)</f>
        <v>0</v>
      </c>
      <c r="BL128" s="19" t="s">
        <v>267</v>
      </c>
      <c r="BM128" s="225" t="s">
        <v>632</v>
      </c>
    </row>
    <row r="129" s="2" customFormat="1" ht="16.5" customHeight="1">
      <c r="A129" s="40"/>
      <c r="B129" s="41"/>
      <c r="C129" s="214" t="s">
        <v>415</v>
      </c>
      <c r="D129" s="214" t="s">
        <v>159</v>
      </c>
      <c r="E129" s="215" t="s">
        <v>1059</v>
      </c>
      <c r="F129" s="216" t="s">
        <v>1060</v>
      </c>
      <c r="G129" s="217" t="s">
        <v>1043</v>
      </c>
      <c r="H129" s="218">
        <v>1</v>
      </c>
      <c r="I129" s="219"/>
      <c r="J129" s="220">
        <f>ROUND(I129*H129,2)</f>
        <v>0</v>
      </c>
      <c r="K129" s="216" t="s">
        <v>21</v>
      </c>
      <c r="L129" s="46"/>
      <c r="M129" s="221" t="s">
        <v>21</v>
      </c>
      <c r="N129" s="222" t="s">
        <v>47</v>
      </c>
      <c r="O129" s="86"/>
      <c r="P129" s="223">
        <f>O129*H129</f>
        <v>0</v>
      </c>
      <c r="Q129" s="223">
        <v>0</v>
      </c>
      <c r="R129" s="223">
        <f>Q129*H129</f>
        <v>0</v>
      </c>
      <c r="S129" s="223">
        <v>0</v>
      </c>
      <c r="T129" s="224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25" t="s">
        <v>267</v>
      </c>
      <c r="AT129" s="225" t="s">
        <v>159</v>
      </c>
      <c r="AU129" s="225" t="s">
        <v>84</v>
      </c>
      <c r="AY129" s="19" t="s">
        <v>156</v>
      </c>
      <c r="BE129" s="226">
        <f>IF(N129="základní",J129,0)</f>
        <v>0</v>
      </c>
      <c r="BF129" s="226">
        <f>IF(N129="snížená",J129,0)</f>
        <v>0</v>
      </c>
      <c r="BG129" s="226">
        <f>IF(N129="zákl. přenesená",J129,0)</f>
        <v>0</v>
      </c>
      <c r="BH129" s="226">
        <f>IF(N129="sníž. přenesená",J129,0)</f>
        <v>0</v>
      </c>
      <c r="BI129" s="226">
        <f>IF(N129="nulová",J129,0)</f>
        <v>0</v>
      </c>
      <c r="BJ129" s="19" t="s">
        <v>84</v>
      </c>
      <c r="BK129" s="226">
        <f>ROUND(I129*H129,2)</f>
        <v>0</v>
      </c>
      <c r="BL129" s="19" t="s">
        <v>267</v>
      </c>
      <c r="BM129" s="225" t="s">
        <v>640</v>
      </c>
    </row>
    <row r="130" s="2" customFormat="1" ht="16.5" customHeight="1">
      <c r="A130" s="40"/>
      <c r="B130" s="41"/>
      <c r="C130" s="214" t="s">
        <v>421</v>
      </c>
      <c r="D130" s="214" t="s">
        <v>159</v>
      </c>
      <c r="E130" s="215" t="s">
        <v>1061</v>
      </c>
      <c r="F130" s="216" t="s">
        <v>1062</v>
      </c>
      <c r="G130" s="217" t="s">
        <v>1043</v>
      </c>
      <c r="H130" s="218">
        <v>4</v>
      </c>
      <c r="I130" s="219"/>
      <c r="J130" s="220">
        <f>ROUND(I130*H130,2)</f>
        <v>0</v>
      </c>
      <c r="K130" s="216" t="s">
        <v>21</v>
      </c>
      <c r="L130" s="46"/>
      <c r="M130" s="221" t="s">
        <v>21</v>
      </c>
      <c r="N130" s="222" t="s">
        <v>47</v>
      </c>
      <c r="O130" s="86"/>
      <c r="P130" s="223">
        <f>O130*H130</f>
        <v>0</v>
      </c>
      <c r="Q130" s="223">
        <v>0</v>
      </c>
      <c r="R130" s="223">
        <f>Q130*H130</f>
        <v>0</v>
      </c>
      <c r="S130" s="223">
        <v>0</v>
      </c>
      <c r="T130" s="224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25" t="s">
        <v>267</v>
      </c>
      <c r="AT130" s="225" t="s">
        <v>159</v>
      </c>
      <c r="AU130" s="225" t="s">
        <v>84</v>
      </c>
      <c r="AY130" s="19" t="s">
        <v>156</v>
      </c>
      <c r="BE130" s="226">
        <f>IF(N130="základní",J130,0)</f>
        <v>0</v>
      </c>
      <c r="BF130" s="226">
        <f>IF(N130="snížená",J130,0)</f>
        <v>0</v>
      </c>
      <c r="BG130" s="226">
        <f>IF(N130="zákl. přenesená",J130,0)</f>
        <v>0</v>
      </c>
      <c r="BH130" s="226">
        <f>IF(N130="sníž. přenesená",J130,0)</f>
        <v>0</v>
      </c>
      <c r="BI130" s="226">
        <f>IF(N130="nulová",J130,0)</f>
        <v>0</v>
      </c>
      <c r="BJ130" s="19" t="s">
        <v>84</v>
      </c>
      <c r="BK130" s="226">
        <f>ROUND(I130*H130,2)</f>
        <v>0</v>
      </c>
      <c r="BL130" s="19" t="s">
        <v>267</v>
      </c>
      <c r="BM130" s="225" t="s">
        <v>648</v>
      </c>
    </row>
    <row r="131" s="2" customFormat="1" ht="16.5" customHeight="1">
      <c r="A131" s="40"/>
      <c r="B131" s="41"/>
      <c r="C131" s="214" t="s">
        <v>428</v>
      </c>
      <c r="D131" s="214" t="s">
        <v>159</v>
      </c>
      <c r="E131" s="215" t="s">
        <v>1063</v>
      </c>
      <c r="F131" s="216" t="s">
        <v>1064</v>
      </c>
      <c r="G131" s="217" t="s">
        <v>1043</v>
      </c>
      <c r="H131" s="218">
        <v>15</v>
      </c>
      <c r="I131" s="219"/>
      <c r="J131" s="220">
        <f>ROUND(I131*H131,2)</f>
        <v>0</v>
      </c>
      <c r="K131" s="216" t="s">
        <v>21</v>
      </c>
      <c r="L131" s="46"/>
      <c r="M131" s="221" t="s">
        <v>21</v>
      </c>
      <c r="N131" s="222" t="s">
        <v>47</v>
      </c>
      <c r="O131" s="86"/>
      <c r="P131" s="223">
        <f>O131*H131</f>
        <v>0</v>
      </c>
      <c r="Q131" s="223">
        <v>0</v>
      </c>
      <c r="R131" s="223">
        <f>Q131*H131</f>
        <v>0</v>
      </c>
      <c r="S131" s="223">
        <v>0</v>
      </c>
      <c r="T131" s="224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25" t="s">
        <v>267</v>
      </c>
      <c r="AT131" s="225" t="s">
        <v>159</v>
      </c>
      <c r="AU131" s="225" t="s">
        <v>84</v>
      </c>
      <c r="AY131" s="19" t="s">
        <v>156</v>
      </c>
      <c r="BE131" s="226">
        <f>IF(N131="základní",J131,0)</f>
        <v>0</v>
      </c>
      <c r="BF131" s="226">
        <f>IF(N131="snížená",J131,0)</f>
        <v>0</v>
      </c>
      <c r="BG131" s="226">
        <f>IF(N131="zákl. přenesená",J131,0)</f>
        <v>0</v>
      </c>
      <c r="BH131" s="226">
        <f>IF(N131="sníž. přenesená",J131,0)</f>
        <v>0</v>
      </c>
      <c r="BI131" s="226">
        <f>IF(N131="nulová",J131,0)</f>
        <v>0</v>
      </c>
      <c r="BJ131" s="19" t="s">
        <v>84</v>
      </c>
      <c r="BK131" s="226">
        <f>ROUND(I131*H131,2)</f>
        <v>0</v>
      </c>
      <c r="BL131" s="19" t="s">
        <v>267</v>
      </c>
      <c r="BM131" s="225" t="s">
        <v>656</v>
      </c>
    </row>
    <row r="132" s="2" customFormat="1" ht="16.5" customHeight="1">
      <c r="A132" s="40"/>
      <c r="B132" s="41"/>
      <c r="C132" s="214" t="s">
        <v>434</v>
      </c>
      <c r="D132" s="214" t="s">
        <v>159</v>
      </c>
      <c r="E132" s="215" t="s">
        <v>1065</v>
      </c>
      <c r="F132" s="216" t="s">
        <v>1066</v>
      </c>
      <c r="G132" s="217" t="s">
        <v>1043</v>
      </c>
      <c r="H132" s="218">
        <v>15</v>
      </c>
      <c r="I132" s="219"/>
      <c r="J132" s="220">
        <f>ROUND(I132*H132,2)</f>
        <v>0</v>
      </c>
      <c r="K132" s="216" t="s">
        <v>21</v>
      </c>
      <c r="L132" s="46"/>
      <c r="M132" s="221" t="s">
        <v>21</v>
      </c>
      <c r="N132" s="222" t="s">
        <v>47</v>
      </c>
      <c r="O132" s="86"/>
      <c r="P132" s="223">
        <f>O132*H132</f>
        <v>0</v>
      </c>
      <c r="Q132" s="223">
        <v>0</v>
      </c>
      <c r="R132" s="223">
        <f>Q132*H132</f>
        <v>0</v>
      </c>
      <c r="S132" s="223">
        <v>0</v>
      </c>
      <c r="T132" s="224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25" t="s">
        <v>267</v>
      </c>
      <c r="AT132" s="225" t="s">
        <v>159</v>
      </c>
      <c r="AU132" s="225" t="s">
        <v>84</v>
      </c>
      <c r="AY132" s="19" t="s">
        <v>156</v>
      </c>
      <c r="BE132" s="226">
        <f>IF(N132="základní",J132,0)</f>
        <v>0</v>
      </c>
      <c r="BF132" s="226">
        <f>IF(N132="snížená",J132,0)</f>
        <v>0</v>
      </c>
      <c r="BG132" s="226">
        <f>IF(N132="zákl. přenesená",J132,0)</f>
        <v>0</v>
      </c>
      <c r="BH132" s="226">
        <f>IF(N132="sníž. přenesená",J132,0)</f>
        <v>0</v>
      </c>
      <c r="BI132" s="226">
        <f>IF(N132="nulová",J132,0)</f>
        <v>0</v>
      </c>
      <c r="BJ132" s="19" t="s">
        <v>84</v>
      </c>
      <c r="BK132" s="226">
        <f>ROUND(I132*H132,2)</f>
        <v>0</v>
      </c>
      <c r="BL132" s="19" t="s">
        <v>267</v>
      </c>
      <c r="BM132" s="225" t="s">
        <v>664</v>
      </c>
    </row>
    <row r="133" s="2" customFormat="1" ht="16.5" customHeight="1">
      <c r="A133" s="40"/>
      <c r="B133" s="41"/>
      <c r="C133" s="214" t="s">
        <v>440</v>
      </c>
      <c r="D133" s="214" t="s">
        <v>159</v>
      </c>
      <c r="E133" s="215" t="s">
        <v>1067</v>
      </c>
      <c r="F133" s="216" t="s">
        <v>1068</v>
      </c>
      <c r="G133" s="217" t="s">
        <v>1043</v>
      </c>
      <c r="H133" s="218">
        <v>5</v>
      </c>
      <c r="I133" s="219"/>
      <c r="J133" s="220">
        <f>ROUND(I133*H133,2)</f>
        <v>0</v>
      </c>
      <c r="K133" s="216" t="s">
        <v>21</v>
      </c>
      <c r="L133" s="46"/>
      <c r="M133" s="221" t="s">
        <v>21</v>
      </c>
      <c r="N133" s="222" t="s">
        <v>47</v>
      </c>
      <c r="O133" s="86"/>
      <c r="P133" s="223">
        <f>O133*H133</f>
        <v>0</v>
      </c>
      <c r="Q133" s="223">
        <v>0</v>
      </c>
      <c r="R133" s="223">
        <f>Q133*H133</f>
        <v>0</v>
      </c>
      <c r="S133" s="223">
        <v>0</v>
      </c>
      <c r="T133" s="224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25" t="s">
        <v>267</v>
      </c>
      <c r="AT133" s="225" t="s">
        <v>159</v>
      </c>
      <c r="AU133" s="225" t="s">
        <v>84</v>
      </c>
      <c r="AY133" s="19" t="s">
        <v>156</v>
      </c>
      <c r="BE133" s="226">
        <f>IF(N133="základní",J133,0)</f>
        <v>0</v>
      </c>
      <c r="BF133" s="226">
        <f>IF(N133="snížená",J133,0)</f>
        <v>0</v>
      </c>
      <c r="BG133" s="226">
        <f>IF(N133="zákl. přenesená",J133,0)</f>
        <v>0</v>
      </c>
      <c r="BH133" s="226">
        <f>IF(N133="sníž. přenesená",J133,0)</f>
        <v>0</v>
      </c>
      <c r="BI133" s="226">
        <f>IF(N133="nulová",J133,0)</f>
        <v>0</v>
      </c>
      <c r="BJ133" s="19" t="s">
        <v>84</v>
      </c>
      <c r="BK133" s="226">
        <f>ROUND(I133*H133,2)</f>
        <v>0</v>
      </c>
      <c r="BL133" s="19" t="s">
        <v>267</v>
      </c>
      <c r="BM133" s="225" t="s">
        <v>674</v>
      </c>
    </row>
    <row r="134" s="2" customFormat="1" ht="16.5" customHeight="1">
      <c r="A134" s="40"/>
      <c r="B134" s="41"/>
      <c r="C134" s="214" t="s">
        <v>448</v>
      </c>
      <c r="D134" s="214" t="s">
        <v>159</v>
      </c>
      <c r="E134" s="215" t="s">
        <v>1069</v>
      </c>
      <c r="F134" s="216" t="s">
        <v>1070</v>
      </c>
      <c r="G134" s="217" t="s">
        <v>1043</v>
      </c>
      <c r="H134" s="218">
        <v>6</v>
      </c>
      <c r="I134" s="219"/>
      <c r="J134" s="220">
        <f>ROUND(I134*H134,2)</f>
        <v>0</v>
      </c>
      <c r="K134" s="216" t="s">
        <v>21</v>
      </c>
      <c r="L134" s="46"/>
      <c r="M134" s="221" t="s">
        <v>21</v>
      </c>
      <c r="N134" s="222" t="s">
        <v>47</v>
      </c>
      <c r="O134" s="86"/>
      <c r="P134" s="223">
        <f>O134*H134</f>
        <v>0</v>
      </c>
      <c r="Q134" s="223">
        <v>0</v>
      </c>
      <c r="R134" s="223">
        <f>Q134*H134</f>
        <v>0</v>
      </c>
      <c r="S134" s="223">
        <v>0</v>
      </c>
      <c r="T134" s="224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25" t="s">
        <v>267</v>
      </c>
      <c r="AT134" s="225" t="s">
        <v>159</v>
      </c>
      <c r="AU134" s="225" t="s">
        <v>84</v>
      </c>
      <c r="AY134" s="19" t="s">
        <v>156</v>
      </c>
      <c r="BE134" s="226">
        <f>IF(N134="základní",J134,0)</f>
        <v>0</v>
      </c>
      <c r="BF134" s="226">
        <f>IF(N134="snížená",J134,0)</f>
        <v>0</v>
      </c>
      <c r="BG134" s="226">
        <f>IF(N134="zákl. přenesená",J134,0)</f>
        <v>0</v>
      </c>
      <c r="BH134" s="226">
        <f>IF(N134="sníž. přenesená",J134,0)</f>
        <v>0</v>
      </c>
      <c r="BI134" s="226">
        <f>IF(N134="nulová",J134,0)</f>
        <v>0</v>
      </c>
      <c r="BJ134" s="19" t="s">
        <v>84</v>
      </c>
      <c r="BK134" s="226">
        <f>ROUND(I134*H134,2)</f>
        <v>0</v>
      </c>
      <c r="BL134" s="19" t="s">
        <v>267</v>
      </c>
      <c r="BM134" s="225" t="s">
        <v>682</v>
      </c>
    </row>
    <row r="135" s="2" customFormat="1" ht="16.5" customHeight="1">
      <c r="A135" s="40"/>
      <c r="B135" s="41"/>
      <c r="C135" s="214" t="s">
        <v>457</v>
      </c>
      <c r="D135" s="214" t="s">
        <v>159</v>
      </c>
      <c r="E135" s="215" t="s">
        <v>1071</v>
      </c>
      <c r="F135" s="216" t="s">
        <v>1072</v>
      </c>
      <c r="G135" s="217" t="s">
        <v>1043</v>
      </c>
      <c r="H135" s="218">
        <v>3</v>
      </c>
      <c r="I135" s="219"/>
      <c r="J135" s="220">
        <f>ROUND(I135*H135,2)</f>
        <v>0</v>
      </c>
      <c r="K135" s="216" t="s">
        <v>21</v>
      </c>
      <c r="L135" s="46"/>
      <c r="M135" s="221" t="s">
        <v>21</v>
      </c>
      <c r="N135" s="222" t="s">
        <v>47</v>
      </c>
      <c r="O135" s="86"/>
      <c r="P135" s="223">
        <f>O135*H135</f>
        <v>0</v>
      </c>
      <c r="Q135" s="223">
        <v>0</v>
      </c>
      <c r="R135" s="223">
        <f>Q135*H135</f>
        <v>0</v>
      </c>
      <c r="S135" s="223">
        <v>0</v>
      </c>
      <c r="T135" s="224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25" t="s">
        <v>267</v>
      </c>
      <c r="AT135" s="225" t="s">
        <v>159</v>
      </c>
      <c r="AU135" s="225" t="s">
        <v>84</v>
      </c>
      <c r="AY135" s="19" t="s">
        <v>156</v>
      </c>
      <c r="BE135" s="226">
        <f>IF(N135="základní",J135,0)</f>
        <v>0</v>
      </c>
      <c r="BF135" s="226">
        <f>IF(N135="snížená",J135,0)</f>
        <v>0</v>
      </c>
      <c r="BG135" s="226">
        <f>IF(N135="zákl. přenesená",J135,0)</f>
        <v>0</v>
      </c>
      <c r="BH135" s="226">
        <f>IF(N135="sníž. přenesená",J135,0)</f>
        <v>0</v>
      </c>
      <c r="BI135" s="226">
        <f>IF(N135="nulová",J135,0)</f>
        <v>0</v>
      </c>
      <c r="BJ135" s="19" t="s">
        <v>84</v>
      </c>
      <c r="BK135" s="226">
        <f>ROUND(I135*H135,2)</f>
        <v>0</v>
      </c>
      <c r="BL135" s="19" t="s">
        <v>267</v>
      </c>
      <c r="BM135" s="225" t="s">
        <v>695</v>
      </c>
    </row>
    <row r="136" s="2" customFormat="1" ht="16.5" customHeight="1">
      <c r="A136" s="40"/>
      <c r="B136" s="41"/>
      <c r="C136" s="214" t="s">
        <v>464</v>
      </c>
      <c r="D136" s="214" t="s">
        <v>159</v>
      </c>
      <c r="E136" s="215" t="s">
        <v>1073</v>
      </c>
      <c r="F136" s="216" t="s">
        <v>491</v>
      </c>
      <c r="G136" s="217" t="s">
        <v>999</v>
      </c>
      <c r="H136" s="218">
        <v>1</v>
      </c>
      <c r="I136" s="219"/>
      <c r="J136" s="220">
        <f>ROUND(I136*H136,2)</f>
        <v>0</v>
      </c>
      <c r="K136" s="216" t="s">
        <v>21</v>
      </c>
      <c r="L136" s="46"/>
      <c r="M136" s="221" t="s">
        <v>21</v>
      </c>
      <c r="N136" s="222" t="s">
        <v>47</v>
      </c>
      <c r="O136" s="86"/>
      <c r="P136" s="223">
        <f>O136*H136</f>
        <v>0</v>
      </c>
      <c r="Q136" s="223">
        <v>0</v>
      </c>
      <c r="R136" s="223">
        <f>Q136*H136</f>
        <v>0</v>
      </c>
      <c r="S136" s="223">
        <v>0</v>
      </c>
      <c r="T136" s="224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25" t="s">
        <v>267</v>
      </c>
      <c r="AT136" s="225" t="s">
        <v>159</v>
      </c>
      <c r="AU136" s="225" t="s">
        <v>84</v>
      </c>
      <c r="AY136" s="19" t="s">
        <v>156</v>
      </c>
      <c r="BE136" s="226">
        <f>IF(N136="základní",J136,0)</f>
        <v>0</v>
      </c>
      <c r="BF136" s="226">
        <f>IF(N136="snížená",J136,0)</f>
        <v>0</v>
      </c>
      <c r="BG136" s="226">
        <f>IF(N136="zákl. přenesená",J136,0)</f>
        <v>0</v>
      </c>
      <c r="BH136" s="226">
        <f>IF(N136="sníž. přenesená",J136,0)</f>
        <v>0</v>
      </c>
      <c r="BI136" s="226">
        <f>IF(N136="nulová",J136,0)</f>
        <v>0</v>
      </c>
      <c r="BJ136" s="19" t="s">
        <v>84</v>
      </c>
      <c r="BK136" s="226">
        <f>ROUND(I136*H136,2)</f>
        <v>0</v>
      </c>
      <c r="BL136" s="19" t="s">
        <v>267</v>
      </c>
      <c r="BM136" s="225" t="s">
        <v>706</v>
      </c>
    </row>
    <row r="137" s="12" customFormat="1" ht="25.92" customHeight="1">
      <c r="A137" s="12"/>
      <c r="B137" s="198"/>
      <c r="C137" s="199"/>
      <c r="D137" s="200" t="s">
        <v>75</v>
      </c>
      <c r="E137" s="201" t="s">
        <v>1074</v>
      </c>
      <c r="F137" s="201" t="s">
        <v>1075</v>
      </c>
      <c r="G137" s="199"/>
      <c r="H137" s="199"/>
      <c r="I137" s="202"/>
      <c r="J137" s="203">
        <f>BK137</f>
        <v>0</v>
      </c>
      <c r="K137" s="199"/>
      <c r="L137" s="204"/>
      <c r="M137" s="205"/>
      <c r="N137" s="206"/>
      <c r="O137" s="206"/>
      <c r="P137" s="207">
        <f>SUM(P138:P146)</f>
        <v>0</v>
      </c>
      <c r="Q137" s="206"/>
      <c r="R137" s="207">
        <f>SUM(R138:R146)</f>
        <v>0</v>
      </c>
      <c r="S137" s="206"/>
      <c r="T137" s="208">
        <f>SUM(T138:T146)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09" t="s">
        <v>84</v>
      </c>
      <c r="AT137" s="210" t="s">
        <v>75</v>
      </c>
      <c r="AU137" s="210" t="s">
        <v>76</v>
      </c>
      <c r="AY137" s="209" t="s">
        <v>156</v>
      </c>
      <c r="BK137" s="211">
        <f>SUM(BK138:BK146)</f>
        <v>0</v>
      </c>
    </row>
    <row r="138" s="2" customFormat="1" ht="16.5" customHeight="1">
      <c r="A138" s="40"/>
      <c r="B138" s="41"/>
      <c r="C138" s="214" t="s">
        <v>469</v>
      </c>
      <c r="D138" s="214" t="s">
        <v>159</v>
      </c>
      <c r="E138" s="215" t="s">
        <v>1076</v>
      </c>
      <c r="F138" s="216" t="s">
        <v>1077</v>
      </c>
      <c r="G138" s="217" t="s">
        <v>1032</v>
      </c>
      <c r="H138" s="218">
        <v>1</v>
      </c>
      <c r="I138" s="219"/>
      <c r="J138" s="220">
        <f>ROUND(I138*H138,2)</f>
        <v>0</v>
      </c>
      <c r="K138" s="216" t="s">
        <v>21</v>
      </c>
      <c r="L138" s="46"/>
      <c r="M138" s="221" t="s">
        <v>21</v>
      </c>
      <c r="N138" s="222" t="s">
        <v>47</v>
      </c>
      <c r="O138" s="86"/>
      <c r="P138" s="223">
        <f>O138*H138</f>
        <v>0</v>
      </c>
      <c r="Q138" s="223">
        <v>0</v>
      </c>
      <c r="R138" s="223">
        <f>Q138*H138</f>
        <v>0</v>
      </c>
      <c r="S138" s="223">
        <v>0</v>
      </c>
      <c r="T138" s="224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25" t="s">
        <v>267</v>
      </c>
      <c r="AT138" s="225" t="s">
        <v>159</v>
      </c>
      <c r="AU138" s="225" t="s">
        <v>84</v>
      </c>
      <c r="AY138" s="19" t="s">
        <v>156</v>
      </c>
      <c r="BE138" s="226">
        <f>IF(N138="základní",J138,0)</f>
        <v>0</v>
      </c>
      <c r="BF138" s="226">
        <f>IF(N138="snížená",J138,0)</f>
        <v>0</v>
      </c>
      <c r="BG138" s="226">
        <f>IF(N138="zákl. přenesená",J138,0)</f>
        <v>0</v>
      </c>
      <c r="BH138" s="226">
        <f>IF(N138="sníž. přenesená",J138,0)</f>
        <v>0</v>
      </c>
      <c r="BI138" s="226">
        <f>IF(N138="nulová",J138,0)</f>
        <v>0</v>
      </c>
      <c r="BJ138" s="19" t="s">
        <v>84</v>
      </c>
      <c r="BK138" s="226">
        <f>ROUND(I138*H138,2)</f>
        <v>0</v>
      </c>
      <c r="BL138" s="19" t="s">
        <v>267</v>
      </c>
      <c r="BM138" s="225" t="s">
        <v>716</v>
      </c>
    </row>
    <row r="139" s="2" customFormat="1" ht="16.5" customHeight="1">
      <c r="A139" s="40"/>
      <c r="B139" s="41"/>
      <c r="C139" s="214" t="s">
        <v>474</v>
      </c>
      <c r="D139" s="214" t="s">
        <v>159</v>
      </c>
      <c r="E139" s="215" t="s">
        <v>1078</v>
      </c>
      <c r="F139" s="216" t="s">
        <v>1079</v>
      </c>
      <c r="G139" s="217" t="s">
        <v>1032</v>
      </c>
      <c r="H139" s="218">
        <v>2</v>
      </c>
      <c r="I139" s="219"/>
      <c r="J139" s="220">
        <f>ROUND(I139*H139,2)</f>
        <v>0</v>
      </c>
      <c r="K139" s="216" t="s">
        <v>21</v>
      </c>
      <c r="L139" s="46"/>
      <c r="M139" s="221" t="s">
        <v>21</v>
      </c>
      <c r="N139" s="222" t="s">
        <v>47</v>
      </c>
      <c r="O139" s="86"/>
      <c r="P139" s="223">
        <f>O139*H139</f>
        <v>0</v>
      </c>
      <c r="Q139" s="223">
        <v>0</v>
      </c>
      <c r="R139" s="223">
        <f>Q139*H139</f>
        <v>0</v>
      </c>
      <c r="S139" s="223">
        <v>0</v>
      </c>
      <c r="T139" s="224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25" t="s">
        <v>267</v>
      </c>
      <c r="AT139" s="225" t="s">
        <v>159</v>
      </c>
      <c r="AU139" s="225" t="s">
        <v>84</v>
      </c>
      <c r="AY139" s="19" t="s">
        <v>156</v>
      </c>
      <c r="BE139" s="226">
        <f>IF(N139="základní",J139,0)</f>
        <v>0</v>
      </c>
      <c r="BF139" s="226">
        <f>IF(N139="snížená",J139,0)</f>
        <v>0</v>
      </c>
      <c r="BG139" s="226">
        <f>IF(N139="zákl. přenesená",J139,0)</f>
        <v>0</v>
      </c>
      <c r="BH139" s="226">
        <f>IF(N139="sníž. přenesená",J139,0)</f>
        <v>0</v>
      </c>
      <c r="BI139" s="226">
        <f>IF(N139="nulová",J139,0)</f>
        <v>0</v>
      </c>
      <c r="BJ139" s="19" t="s">
        <v>84</v>
      </c>
      <c r="BK139" s="226">
        <f>ROUND(I139*H139,2)</f>
        <v>0</v>
      </c>
      <c r="BL139" s="19" t="s">
        <v>267</v>
      </c>
      <c r="BM139" s="225" t="s">
        <v>726</v>
      </c>
    </row>
    <row r="140" s="2" customFormat="1" ht="21.75" customHeight="1">
      <c r="A140" s="40"/>
      <c r="B140" s="41"/>
      <c r="C140" s="214" t="s">
        <v>478</v>
      </c>
      <c r="D140" s="214" t="s">
        <v>159</v>
      </c>
      <c r="E140" s="215" t="s">
        <v>1080</v>
      </c>
      <c r="F140" s="216" t="s">
        <v>1081</v>
      </c>
      <c r="G140" s="217" t="s">
        <v>1032</v>
      </c>
      <c r="H140" s="218">
        <v>1</v>
      </c>
      <c r="I140" s="219"/>
      <c r="J140" s="220">
        <f>ROUND(I140*H140,2)</f>
        <v>0</v>
      </c>
      <c r="K140" s="216" t="s">
        <v>21</v>
      </c>
      <c r="L140" s="46"/>
      <c r="M140" s="221" t="s">
        <v>21</v>
      </c>
      <c r="N140" s="222" t="s">
        <v>47</v>
      </c>
      <c r="O140" s="86"/>
      <c r="P140" s="223">
        <f>O140*H140</f>
        <v>0</v>
      </c>
      <c r="Q140" s="223">
        <v>0</v>
      </c>
      <c r="R140" s="223">
        <f>Q140*H140</f>
        <v>0</v>
      </c>
      <c r="S140" s="223">
        <v>0</v>
      </c>
      <c r="T140" s="224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25" t="s">
        <v>267</v>
      </c>
      <c r="AT140" s="225" t="s">
        <v>159</v>
      </c>
      <c r="AU140" s="225" t="s">
        <v>84</v>
      </c>
      <c r="AY140" s="19" t="s">
        <v>156</v>
      </c>
      <c r="BE140" s="226">
        <f>IF(N140="základní",J140,0)</f>
        <v>0</v>
      </c>
      <c r="BF140" s="226">
        <f>IF(N140="snížená",J140,0)</f>
        <v>0</v>
      </c>
      <c r="BG140" s="226">
        <f>IF(N140="zákl. přenesená",J140,0)</f>
        <v>0</v>
      </c>
      <c r="BH140" s="226">
        <f>IF(N140="sníž. přenesená",J140,0)</f>
        <v>0</v>
      </c>
      <c r="BI140" s="226">
        <f>IF(N140="nulová",J140,0)</f>
        <v>0</v>
      </c>
      <c r="BJ140" s="19" t="s">
        <v>84</v>
      </c>
      <c r="BK140" s="226">
        <f>ROUND(I140*H140,2)</f>
        <v>0</v>
      </c>
      <c r="BL140" s="19" t="s">
        <v>267</v>
      </c>
      <c r="BM140" s="225" t="s">
        <v>752</v>
      </c>
    </row>
    <row r="141" s="2" customFormat="1" ht="24.15" customHeight="1">
      <c r="A141" s="40"/>
      <c r="B141" s="41"/>
      <c r="C141" s="214" t="s">
        <v>484</v>
      </c>
      <c r="D141" s="214" t="s">
        <v>159</v>
      </c>
      <c r="E141" s="215" t="s">
        <v>1082</v>
      </c>
      <c r="F141" s="216" t="s">
        <v>1083</v>
      </c>
      <c r="G141" s="217" t="s">
        <v>1032</v>
      </c>
      <c r="H141" s="218">
        <v>4</v>
      </c>
      <c r="I141" s="219"/>
      <c r="J141" s="220">
        <f>ROUND(I141*H141,2)</f>
        <v>0</v>
      </c>
      <c r="K141" s="216" t="s">
        <v>21</v>
      </c>
      <c r="L141" s="46"/>
      <c r="M141" s="221" t="s">
        <v>21</v>
      </c>
      <c r="N141" s="222" t="s">
        <v>47</v>
      </c>
      <c r="O141" s="86"/>
      <c r="P141" s="223">
        <f>O141*H141</f>
        <v>0</v>
      </c>
      <c r="Q141" s="223">
        <v>0</v>
      </c>
      <c r="R141" s="223">
        <f>Q141*H141</f>
        <v>0</v>
      </c>
      <c r="S141" s="223">
        <v>0</v>
      </c>
      <c r="T141" s="224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25" t="s">
        <v>267</v>
      </c>
      <c r="AT141" s="225" t="s">
        <v>159</v>
      </c>
      <c r="AU141" s="225" t="s">
        <v>84</v>
      </c>
      <c r="AY141" s="19" t="s">
        <v>156</v>
      </c>
      <c r="BE141" s="226">
        <f>IF(N141="základní",J141,0)</f>
        <v>0</v>
      </c>
      <c r="BF141" s="226">
        <f>IF(N141="snížená",J141,0)</f>
        <v>0</v>
      </c>
      <c r="BG141" s="226">
        <f>IF(N141="zákl. přenesená",J141,0)</f>
        <v>0</v>
      </c>
      <c r="BH141" s="226">
        <f>IF(N141="sníž. přenesená",J141,0)</f>
        <v>0</v>
      </c>
      <c r="BI141" s="226">
        <f>IF(N141="nulová",J141,0)</f>
        <v>0</v>
      </c>
      <c r="BJ141" s="19" t="s">
        <v>84</v>
      </c>
      <c r="BK141" s="226">
        <f>ROUND(I141*H141,2)</f>
        <v>0</v>
      </c>
      <c r="BL141" s="19" t="s">
        <v>267</v>
      </c>
      <c r="BM141" s="225" t="s">
        <v>764</v>
      </c>
    </row>
    <row r="142" s="2" customFormat="1" ht="16.5" customHeight="1">
      <c r="A142" s="40"/>
      <c r="B142" s="41"/>
      <c r="C142" s="214" t="s">
        <v>492</v>
      </c>
      <c r="D142" s="214" t="s">
        <v>159</v>
      </c>
      <c r="E142" s="215" t="s">
        <v>1084</v>
      </c>
      <c r="F142" s="216" t="s">
        <v>1085</v>
      </c>
      <c r="G142" s="217" t="s">
        <v>1032</v>
      </c>
      <c r="H142" s="218">
        <v>4</v>
      </c>
      <c r="I142" s="219"/>
      <c r="J142" s="220">
        <f>ROUND(I142*H142,2)</f>
        <v>0</v>
      </c>
      <c r="K142" s="216" t="s">
        <v>21</v>
      </c>
      <c r="L142" s="46"/>
      <c r="M142" s="221" t="s">
        <v>21</v>
      </c>
      <c r="N142" s="222" t="s">
        <v>47</v>
      </c>
      <c r="O142" s="86"/>
      <c r="P142" s="223">
        <f>O142*H142</f>
        <v>0</v>
      </c>
      <c r="Q142" s="223">
        <v>0</v>
      </c>
      <c r="R142" s="223">
        <f>Q142*H142</f>
        <v>0</v>
      </c>
      <c r="S142" s="223">
        <v>0</v>
      </c>
      <c r="T142" s="224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25" t="s">
        <v>267</v>
      </c>
      <c r="AT142" s="225" t="s">
        <v>159</v>
      </c>
      <c r="AU142" s="225" t="s">
        <v>84</v>
      </c>
      <c r="AY142" s="19" t="s">
        <v>156</v>
      </c>
      <c r="BE142" s="226">
        <f>IF(N142="základní",J142,0)</f>
        <v>0</v>
      </c>
      <c r="BF142" s="226">
        <f>IF(N142="snížená",J142,0)</f>
        <v>0</v>
      </c>
      <c r="BG142" s="226">
        <f>IF(N142="zákl. přenesená",J142,0)</f>
        <v>0</v>
      </c>
      <c r="BH142" s="226">
        <f>IF(N142="sníž. přenesená",J142,0)</f>
        <v>0</v>
      </c>
      <c r="BI142" s="226">
        <f>IF(N142="nulová",J142,0)</f>
        <v>0</v>
      </c>
      <c r="BJ142" s="19" t="s">
        <v>84</v>
      </c>
      <c r="BK142" s="226">
        <f>ROUND(I142*H142,2)</f>
        <v>0</v>
      </c>
      <c r="BL142" s="19" t="s">
        <v>267</v>
      </c>
      <c r="BM142" s="225" t="s">
        <v>775</v>
      </c>
    </row>
    <row r="143" s="2" customFormat="1" ht="16.5" customHeight="1">
      <c r="A143" s="40"/>
      <c r="B143" s="41"/>
      <c r="C143" s="214" t="s">
        <v>501</v>
      </c>
      <c r="D143" s="214" t="s">
        <v>159</v>
      </c>
      <c r="E143" s="215" t="s">
        <v>1086</v>
      </c>
      <c r="F143" s="216" t="s">
        <v>1087</v>
      </c>
      <c r="G143" s="217" t="s">
        <v>1032</v>
      </c>
      <c r="H143" s="218">
        <v>4</v>
      </c>
      <c r="I143" s="219"/>
      <c r="J143" s="220">
        <f>ROUND(I143*H143,2)</f>
        <v>0</v>
      </c>
      <c r="K143" s="216" t="s">
        <v>21</v>
      </c>
      <c r="L143" s="46"/>
      <c r="M143" s="221" t="s">
        <v>21</v>
      </c>
      <c r="N143" s="222" t="s">
        <v>47</v>
      </c>
      <c r="O143" s="86"/>
      <c r="P143" s="223">
        <f>O143*H143</f>
        <v>0</v>
      </c>
      <c r="Q143" s="223">
        <v>0</v>
      </c>
      <c r="R143" s="223">
        <f>Q143*H143</f>
        <v>0</v>
      </c>
      <c r="S143" s="223">
        <v>0</v>
      </c>
      <c r="T143" s="224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25" t="s">
        <v>267</v>
      </c>
      <c r="AT143" s="225" t="s">
        <v>159</v>
      </c>
      <c r="AU143" s="225" t="s">
        <v>84</v>
      </c>
      <c r="AY143" s="19" t="s">
        <v>156</v>
      </c>
      <c r="BE143" s="226">
        <f>IF(N143="základní",J143,0)</f>
        <v>0</v>
      </c>
      <c r="BF143" s="226">
        <f>IF(N143="snížená",J143,0)</f>
        <v>0</v>
      </c>
      <c r="BG143" s="226">
        <f>IF(N143="zákl. přenesená",J143,0)</f>
        <v>0</v>
      </c>
      <c r="BH143" s="226">
        <f>IF(N143="sníž. přenesená",J143,0)</f>
        <v>0</v>
      </c>
      <c r="BI143" s="226">
        <f>IF(N143="nulová",J143,0)</f>
        <v>0</v>
      </c>
      <c r="BJ143" s="19" t="s">
        <v>84</v>
      </c>
      <c r="BK143" s="226">
        <f>ROUND(I143*H143,2)</f>
        <v>0</v>
      </c>
      <c r="BL143" s="19" t="s">
        <v>267</v>
      </c>
      <c r="BM143" s="225" t="s">
        <v>786</v>
      </c>
    </row>
    <row r="144" s="2" customFormat="1" ht="16.5" customHeight="1">
      <c r="A144" s="40"/>
      <c r="B144" s="41"/>
      <c r="C144" s="214" t="s">
        <v>505</v>
      </c>
      <c r="D144" s="214" t="s">
        <v>159</v>
      </c>
      <c r="E144" s="215" t="s">
        <v>1088</v>
      </c>
      <c r="F144" s="216" t="s">
        <v>1089</v>
      </c>
      <c r="G144" s="217" t="s">
        <v>162</v>
      </c>
      <c r="H144" s="218">
        <v>3</v>
      </c>
      <c r="I144" s="219"/>
      <c r="J144" s="220">
        <f>ROUND(I144*H144,2)</f>
        <v>0</v>
      </c>
      <c r="K144" s="216" t="s">
        <v>21</v>
      </c>
      <c r="L144" s="46"/>
      <c r="M144" s="221" t="s">
        <v>21</v>
      </c>
      <c r="N144" s="222" t="s">
        <v>47</v>
      </c>
      <c r="O144" s="86"/>
      <c r="P144" s="223">
        <f>O144*H144</f>
        <v>0</v>
      </c>
      <c r="Q144" s="223">
        <v>0</v>
      </c>
      <c r="R144" s="223">
        <f>Q144*H144</f>
        <v>0</v>
      </c>
      <c r="S144" s="223">
        <v>0</v>
      </c>
      <c r="T144" s="224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25" t="s">
        <v>267</v>
      </c>
      <c r="AT144" s="225" t="s">
        <v>159</v>
      </c>
      <c r="AU144" s="225" t="s">
        <v>84</v>
      </c>
      <c r="AY144" s="19" t="s">
        <v>156</v>
      </c>
      <c r="BE144" s="226">
        <f>IF(N144="základní",J144,0)</f>
        <v>0</v>
      </c>
      <c r="BF144" s="226">
        <f>IF(N144="snížená",J144,0)</f>
        <v>0</v>
      </c>
      <c r="BG144" s="226">
        <f>IF(N144="zákl. přenesená",J144,0)</f>
        <v>0</v>
      </c>
      <c r="BH144" s="226">
        <f>IF(N144="sníž. přenesená",J144,0)</f>
        <v>0</v>
      </c>
      <c r="BI144" s="226">
        <f>IF(N144="nulová",J144,0)</f>
        <v>0</v>
      </c>
      <c r="BJ144" s="19" t="s">
        <v>84</v>
      </c>
      <c r="BK144" s="226">
        <f>ROUND(I144*H144,2)</f>
        <v>0</v>
      </c>
      <c r="BL144" s="19" t="s">
        <v>267</v>
      </c>
      <c r="BM144" s="225" t="s">
        <v>795</v>
      </c>
    </row>
    <row r="145" s="2" customFormat="1" ht="16.5" customHeight="1">
      <c r="A145" s="40"/>
      <c r="B145" s="41"/>
      <c r="C145" s="214" t="s">
        <v>511</v>
      </c>
      <c r="D145" s="214" t="s">
        <v>159</v>
      </c>
      <c r="E145" s="215" t="s">
        <v>1090</v>
      </c>
      <c r="F145" s="216" t="s">
        <v>1091</v>
      </c>
      <c r="G145" s="217" t="s">
        <v>162</v>
      </c>
      <c r="H145" s="218">
        <v>1</v>
      </c>
      <c r="I145" s="219"/>
      <c r="J145" s="220">
        <f>ROUND(I145*H145,2)</f>
        <v>0</v>
      </c>
      <c r="K145" s="216" t="s">
        <v>21</v>
      </c>
      <c r="L145" s="46"/>
      <c r="M145" s="221" t="s">
        <v>21</v>
      </c>
      <c r="N145" s="222" t="s">
        <v>47</v>
      </c>
      <c r="O145" s="86"/>
      <c r="P145" s="223">
        <f>O145*H145</f>
        <v>0</v>
      </c>
      <c r="Q145" s="223">
        <v>0</v>
      </c>
      <c r="R145" s="223">
        <f>Q145*H145</f>
        <v>0</v>
      </c>
      <c r="S145" s="223">
        <v>0</v>
      </c>
      <c r="T145" s="224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25" t="s">
        <v>267</v>
      </c>
      <c r="AT145" s="225" t="s">
        <v>159</v>
      </c>
      <c r="AU145" s="225" t="s">
        <v>84</v>
      </c>
      <c r="AY145" s="19" t="s">
        <v>156</v>
      </c>
      <c r="BE145" s="226">
        <f>IF(N145="základní",J145,0)</f>
        <v>0</v>
      </c>
      <c r="BF145" s="226">
        <f>IF(N145="snížená",J145,0)</f>
        <v>0</v>
      </c>
      <c r="BG145" s="226">
        <f>IF(N145="zákl. přenesená",J145,0)</f>
        <v>0</v>
      </c>
      <c r="BH145" s="226">
        <f>IF(N145="sníž. přenesená",J145,0)</f>
        <v>0</v>
      </c>
      <c r="BI145" s="226">
        <f>IF(N145="nulová",J145,0)</f>
        <v>0</v>
      </c>
      <c r="BJ145" s="19" t="s">
        <v>84</v>
      </c>
      <c r="BK145" s="226">
        <f>ROUND(I145*H145,2)</f>
        <v>0</v>
      </c>
      <c r="BL145" s="19" t="s">
        <v>267</v>
      </c>
      <c r="BM145" s="225" t="s">
        <v>807</v>
      </c>
    </row>
    <row r="146" s="2" customFormat="1" ht="16.5" customHeight="1">
      <c r="A146" s="40"/>
      <c r="B146" s="41"/>
      <c r="C146" s="214" t="s">
        <v>515</v>
      </c>
      <c r="D146" s="214" t="s">
        <v>159</v>
      </c>
      <c r="E146" s="215" t="s">
        <v>1092</v>
      </c>
      <c r="F146" s="216" t="s">
        <v>491</v>
      </c>
      <c r="G146" s="217" t="s">
        <v>999</v>
      </c>
      <c r="H146" s="218">
        <v>1</v>
      </c>
      <c r="I146" s="219"/>
      <c r="J146" s="220">
        <f>ROUND(I146*H146,2)</f>
        <v>0</v>
      </c>
      <c r="K146" s="216" t="s">
        <v>21</v>
      </c>
      <c r="L146" s="46"/>
      <c r="M146" s="221" t="s">
        <v>21</v>
      </c>
      <c r="N146" s="222" t="s">
        <v>47</v>
      </c>
      <c r="O146" s="86"/>
      <c r="P146" s="223">
        <f>O146*H146</f>
        <v>0</v>
      </c>
      <c r="Q146" s="223">
        <v>0</v>
      </c>
      <c r="R146" s="223">
        <f>Q146*H146</f>
        <v>0</v>
      </c>
      <c r="S146" s="223">
        <v>0</v>
      </c>
      <c r="T146" s="224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25" t="s">
        <v>267</v>
      </c>
      <c r="AT146" s="225" t="s">
        <v>159</v>
      </c>
      <c r="AU146" s="225" t="s">
        <v>84</v>
      </c>
      <c r="AY146" s="19" t="s">
        <v>156</v>
      </c>
      <c r="BE146" s="226">
        <f>IF(N146="základní",J146,0)</f>
        <v>0</v>
      </c>
      <c r="BF146" s="226">
        <f>IF(N146="snížená",J146,0)</f>
        <v>0</v>
      </c>
      <c r="BG146" s="226">
        <f>IF(N146="zákl. přenesená",J146,0)</f>
        <v>0</v>
      </c>
      <c r="BH146" s="226">
        <f>IF(N146="sníž. přenesená",J146,0)</f>
        <v>0</v>
      </c>
      <c r="BI146" s="226">
        <f>IF(N146="nulová",J146,0)</f>
        <v>0</v>
      </c>
      <c r="BJ146" s="19" t="s">
        <v>84</v>
      </c>
      <c r="BK146" s="226">
        <f>ROUND(I146*H146,2)</f>
        <v>0</v>
      </c>
      <c r="BL146" s="19" t="s">
        <v>267</v>
      </c>
      <c r="BM146" s="225" t="s">
        <v>817</v>
      </c>
    </row>
    <row r="147" s="12" customFormat="1" ht="25.92" customHeight="1">
      <c r="A147" s="12"/>
      <c r="B147" s="198"/>
      <c r="C147" s="199"/>
      <c r="D147" s="200" t="s">
        <v>75</v>
      </c>
      <c r="E147" s="201" t="s">
        <v>1093</v>
      </c>
      <c r="F147" s="201" t="s">
        <v>1094</v>
      </c>
      <c r="G147" s="199"/>
      <c r="H147" s="199"/>
      <c r="I147" s="202"/>
      <c r="J147" s="203">
        <f>BK147</f>
        <v>0</v>
      </c>
      <c r="K147" s="199"/>
      <c r="L147" s="204"/>
      <c r="M147" s="205"/>
      <c r="N147" s="206"/>
      <c r="O147" s="206"/>
      <c r="P147" s="207">
        <f>SUM(P148:P150)</f>
        <v>0</v>
      </c>
      <c r="Q147" s="206"/>
      <c r="R147" s="207">
        <f>SUM(R148:R150)</f>
        <v>0</v>
      </c>
      <c r="S147" s="206"/>
      <c r="T147" s="208">
        <f>SUM(T148:T150)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09" t="s">
        <v>86</v>
      </c>
      <c r="AT147" s="210" t="s">
        <v>75</v>
      </c>
      <c r="AU147" s="210" t="s">
        <v>76</v>
      </c>
      <c r="AY147" s="209" t="s">
        <v>156</v>
      </c>
      <c r="BK147" s="211">
        <f>SUM(BK148:BK150)</f>
        <v>0</v>
      </c>
    </row>
    <row r="148" s="2" customFormat="1" ht="24.15" customHeight="1">
      <c r="A148" s="40"/>
      <c r="B148" s="41"/>
      <c r="C148" s="214" t="s">
        <v>519</v>
      </c>
      <c r="D148" s="214" t="s">
        <v>159</v>
      </c>
      <c r="E148" s="215" t="s">
        <v>1095</v>
      </c>
      <c r="F148" s="216" t="s">
        <v>1096</v>
      </c>
      <c r="G148" s="217" t="s">
        <v>1032</v>
      </c>
      <c r="H148" s="218">
        <v>1</v>
      </c>
      <c r="I148" s="219"/>
      <c r="J148" s="220">
        <f>ROUND(I148*H148,2)</f>
        <v>0</v>
      </c>
      <c r="K148" s="216" t="s">
        <v>21</v>
      </c>
      <c r="L148" s="46"/>
      <c r="M148" s="221" t="s">
        <v>21</v>
      </c>
      <c r="N148" s="222" t="s">
        <v>47</v>
      </c>
      <c r="O148" s="86"/>
      <c r="P148" s="223">
        <f>O148*H148</f>
        <v>0</v>
      </c>
      <c r="Q148" s="223">
        <v>0</v>
      </c>
      <c r="R148" s="223">
        <f>Q148*H148</f>
        <v>0</v>
      </c>
      <c r="S148" s="223">
        <v>0</v>
      </c>
      <c r="T148" s="224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25" t="s">
        <v>267</v>
      </c>
      <c r="AT148" s="225" t="s">
        <v>159</v>
      </c>
      <c r="AU148" s="225" t="s">
        <v>84</v>
      </c>
      <c r="AY148" s="19" t="s">
        <v>156</v>
      </c>
      <c r="BE148" s="226">
        <f>IF(N148="základní",J148,0)</f>
        <v>0</v>
      </c>
      <c r="BF148" s="226">
        <f>IF(N148="snížená",J148,0)</f>
        <v>0</v>
      </c>
      <c r="BG148" s="226">
        <f>IF(N148="zákl. přenesená",J148,0)</f>
        <v>0</v>
      </c>
      <c r="BH148" s="226">
        <f>IF(N148="sníž. přenesená",J148,0)</f>
        <v>0</v>
      </c>
      <c r="BI148" s="226">
        <f>IF(N148="nulová",J148,0)</f>
        <v>0</v>
      </c>
      <c r="BJ148" s="19" t="s">
        <v>84</v>
      </c>
      <c r="BK148" s="226">
        <f>ROUND(I148*H148,2)</f>
        <v>0</v>
      </c>
      <c r="BL148" s="19" t="s">
        <v>267</v>
      </c>
      <c r="BM148" s="225" t="s">
        <v>827</v>
      </c>
    </row>
    <row r="149" s="2" customFormat="1" ht="16.5" customHeight="1">
      <c r="A149" s="40"/>
      <c r="B149" s="41"/>
      <c r="C149" s="214" t="s">
        <v>524</v>
      </c>
      <c r="D149" s="214" t="s">
        <v>159</v>
      </c>
      <c r="E149" s="215" t="s">
        <v>1097</v>
      </c>
      <c r="F149" s="216" t="s">
        <v>1098</v>
      </c>
      <c r="G149" s="217" t="s">
        <v>1032</v>
      </c>
      <c r="H149" s="218">
        <v>1</v>
      </c>
      <c r="I149" s="219"/>
      <c r="J149" s="220">
        <f>ROUND(I149*H149,2)</f>
        <v>0</v>
      </c>
      <c r="K149" s="216" t="s">
        <v>21</v>
      </c>
      <c r="L149" s="46"/>
      <c r="M149" s="221" t="s">
        <v>21</v>
      </c>
      <c r="N149" s="222" t="s">
        <v>47</v>
      </c>
      <c r="O149" s="86"/>
      <c r="P149" s="223">
        <f>O149*H149</f>
        <v>0</v>
      </c>
      <c r="Q149" s="223">
        <v>0</v>
      </c>
      <c r="R149" s="223">
        <f>Q149*H149</f>
        <v>0</v>
      </c>
      <c r="S149" s="223">
        <v>0</v>
      </c>
      <c r="T149" s="224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25" t="s">
        <v>267</v>
      </c>
      <c r="AT149" s="225" t="s">
        <v>159</v>
      </c>
      <c r="AU149" s="225" t="s">
        <v>84</v>
      </c>
      <c r="AY149" s="19" t="s">
        <v>156</v>
      </c>
      <c r="BE149" s="226">
        <f>IF(N149="základní",J149,0)</f>
        <v>0</v>
      </c>
      <c r="BF149" s="226">
        <f>IF(N149="snížená",J149,0)</f>
        <v>0</v>
      </c>
      <c r="BG149" s="226">
        <f>IF(N149="zákl. přenesená",J149,0)</f>
        <v>0</v>
      </c>
      <c r="BH149" s="226">
        <f>IF(N149="sníž. přenesená",J149,0)</f>
        <v>0</v>
      </c>
      <c r="BI149" s="226">
        <f>IF(N149="nulová",J149,0)</f>
        <v>0</v>
      </c>
      <c r="BJ149" s="19" t="s">
        <v>84</v>
      </c>
      <c r="BK149" s="226">
        <f>ROUND(I149*H149,2)</f>
        <v>0</v>
      </c>
      <c r="BL149" s="19" t="s">
        <v>267</v>
      </c>
      <c r="BM149" s="225" t="s">
        <v>838</v>
      </c>
    </row>
    <row r="150" s="2" customFormat="1" ht="16.5" customHeight="1">
      <c r="A150" s="40"/>
      <c r="B150" s="41"/>
      <c r="C150" s="214" t="s">
        <v>528</v>
      </c>
      <c r="D150" s="214" t="s">
        <v>159</v>
      </c>
      <c r="E150" s="215" t="s">
        <v>1099</v>
      </c>
      <c r="F150" s="216" t="s">
        <v>491</v>
      </c>
      <c r="G150" s="217" t="s">
        <v>999</v>
      </c>
      <c r="H150" s="218">
        <v>1</v>
      </c>
      <c r="I150" s="219"/>
      <c r="J150" s="220">
        <f>ROUND(I150*H150,2)</f>
        <v>0</v>
      </c>
      <c r="K150" s="216" t="s">
        <v>21</v>
      </c>
      <c r="L150" s="46"/>
      <c r="M150" s="221" t="s">
        <v>21</v>
      </c>
      <c r="N150" s="222" t="s">
        <v>47</v>
      </c>
      <c r="O150" s="86"/>
      <c r="P150" s="223">
        <f>O150*H150</f>
        <v>0</v>
      </c>
      <c r="Q150" s="223">
        <v>0</v>
      </c>
      <c r="R150" s="223">
        <f>Q150*H150</f>
        <v>0</v>
      </c>
      <c r="S150" s="223">
        <v>0</v>
      </c>
      <c r="T150" s="224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25" t="s">
        <v>267</v>
      </c>
      <c r="AT150" s="225" t="s">
        <v>159</v>
      </c>
      <c r="AU150" s="225" t="s">
        <v>84</v>
      </c>
      <c r="AY150" s="19" t="s">
        <v>156</v>
      </c>
      <c r="BE150" s="226">
        <f>IF(N150="základní",J150,0)</f>
        <v>0</v>
      </c>
      <c r="BF150" s="226">
        <f>IF(N150="snížená",J150,0)</f>
        <v>0</v>
      </c>
      <c r="BG150" s="226">
        <f>IF(N150="zákl. přenesená",J150,0)</f>
        <v>0</v>
      </c>
      <c r="BH150" s="226">
        <f>IF(N150="sníž. přenesená",J150,0)</f>
        <v>0</v>
      </c>
      <c r="BI150" s="226">
        <f>IF(N150="nulová",J150,0)</f>
        <v>0</v>
      </c>
      <c r="BJ150" s="19" t="s">
        <v>84</v>
      </c>
      <c r="BK150" s="226">
        <f>ROUND(I150*H150,2)</f>
        <v>0</v>
      </c>
      <c r="BL150" s="19" t="s">
        <v>267</v>
      </c>
      <c r="BM150" s="225" t="s">
        <v>849</v>
      </c>
    </row>
    <row r="151" s="12" customFormat="1" ht="25.92" customHeight="1">
      <c r="A151" s="12"/>
      <c r="B151" s="198"/>
      <c r="C151" s="199"/>
      <c r="D151" s="200" t="s">
        <v>75</v>
      </c>
      <c r="E151" s="201" t="s">
        <v>1100</v>
      </c>
      <c r="F151" s="201" t="s">
        <v>1101</v>
      </c>
      <c r="G151" s="199"/>
      <c r="H151" s="199"/>
      <c r="I151" s="202"/>
      <c r="J151" s="203">
        <f>BK151</f>
        <v>0</v>
      </c>
      <c r="K151" s="199"/>
      <c r="L151" s="204"/>
      <c r="M151" s="205"/>
      <c r="N151" s="206"/>
      <c r="O151" s="206"/>
      <c r="P151" s="207">
        <f>P152</f>
        <v>0</v>
      </c>
      <c r="Q151" s="206"/>
      <c r="R151" s="207">
        <f>R152</f>
        <v>0</v>
      </c>
      <c r="S151" s="206"/>
      <c r="T151" s="208">
        <f>T152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09" t="s">
        <v>84</v>
      </c>
      <c r="AT151" s="210" t="s">
        <v>75</v>
      </c>
      <c r="AU151" s="210" t="s">
        <v>76</v>
      </c>
      <c r="AY151" s="209" t="s">
        <v>156</v>
      </c>
      <c r="BK151" s="211">
        <f>BK152</f>
        <v>0</v>
      </c>
    </row>
    <row r="152" s="2" customFormat="1" ht="16.5" customHeight="1">
      <c r="A152" s="40"/>
      <c r="B152" s="41"/>
      <c r="C152" s="214" t="s">
        <v>533</v>
      </c>
      <c r="D152" s="214" t="s">
        <v>159</v>
      </c>
      <c r="E152" s="215" t="s">
        <v>1102</v>
      </c>
      <c r="F152" s="216" t="s">
        <v>1101</v>
      </c>
      <c r="G152" s="217" t="s">
        <v>1043</v>
      </c>
      <c r="H152" s="218">
        <v>1</v>
      </c>
      <c r="I152" s="219"/>
      <c r="J152" s="220">
        <f>ROUND(I152*H152,2)</f>
        <v>0</v>
      </c>
      <c r="K152" s="216" t="s">
        <v>21</v>
      </c>
      <c r="L152" s="46"/>
      <c r="M152" s="275" t="s">
        <v>21</v>
      </c>
      <c r="N152" s="276" t="s">
        <v>47</v>
      </c>
      <c r="O152" s="277"/>
      <c r="P152" s="278">
        <f>O152*H152</f>
        <v>0</v>
      </c>
      <c r="Q152" s="278">
        <v>0</v>
      </c>
      <c r="R152" s="278">
        <f>Q152*H152</f>
        <v>0</v>
      </c>
      <c r="S152" s="278">
        <v>0</v>
      </c>
      <c r="T152" s="279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25" t="s">
        <v>267</v>
      </c>
      <c r="AT152" s="225" t="s">
        <v>159</v>
      </c>
      <c r="AU152" s="225" t="s">
        <v>84</v>
      </c>
      <c r="AY152" s="19" t="s">
        <v>156</v>
      </c>
      <c r="BE152" s="226">
        <f>IF(N152="základní",J152,0)</f>
        <v>0</v>
      </c>
      <c r="BF152" s="226">
        <f>IF(N152="snížená",J152,0)</f>
        <v>0</v>
      </c>
      <c r="BG152" s="226">
        <f>IF(N152="zákl. přenesená",J152,0)</f>
        <v>0</v>
      </c>
      <c r="BH152" s="226">
        <f>IF(N152="sníž. přenesená",J152,0)</f>
        <v>0</v>
      </c>
      <c r="BI152" s="226">
        <f>IF(N152="nulová",J152,0)</f>
        <v>0</v>
      </c>
      <c r="BJ152" s="19" t="s">
        <v>84</v>
      </c>
      <c r="BK152" s="226">
        <f>ROUND(I152*H152,2)</f>
        <v>0</v>
      </c>
      <c r="BL152" s="19" t="s">
        <v>267</v>
      </c>
      <c r="BM152" s="225" t="s">
        <v>863</v>
      </c>
    </row>
    <row r="153" s="2" customFormat="1" ht="6.96" customHeight="1">
      <c r="A153" s="40"/>
      <c r="B153" s="61"/>
      <c r="C153" s="62"/>
      <c r="D153" s="62"/>
      <c r="E153" s="62"/>
      <c r="F153" s="62"/>
      <c r="G153" s="62"/>
      <c r="H153" s="62"/>
      <c r="I153" s="62"/>
      <c r="J153" s="62"/>
      <c r="K153" s="62"/>
      <c r="L153" s="46"/>
      <c r="M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</row>
  </sheetData>
  <sheetProtection sheet="1" autoFilter="0" formatColumns="0" formatRows="0" objects="1" scenarios="1" spinCount="100000" saltValue="0xMFMQZMvUyr/I9Yw4mK3Vz+Ty/iJ0/ft6D/fsR3zufQ/os4YLs//NwwXYOr6HKd6K141BfsA7y1phqrbqP25Q==" hashValue="z5R+B9euJEeUh39hoOshgm1lJeYcLkYzKt9zbUissjU1RJggviI4Z1hN/iiicO4PFc40GtOcF67naJCbTm73DQ==" algorithmName="SHA-512" password="CC35"/>
  <autoFilter ref="C85:K152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92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86</v>
      </c>
    </row>
    <row r="4" s="1" customFormat="1" ht="24.96" customHeight="1">
      <c r="B4" s="22"/>
      <c r="D4" s="142" t="s">
        <v>112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Umístění kanceláří a zázemí odboru sociální péče MML v 1.NP administrativního objektu URAN</v>
      </c>
      <c r="F7" s="144"/>
      <c r="G7" s="144"/>
      <c r="H7" s="144"/>
      <c r="L7" s="22"/>
    </row>
    <row r="8" s="2" customFormat="1" ht="12" customHeight="1">
      <c r="A8" s="40"/>
      <c r="B8" s="46"/>
      <c r="C8" s="40"/>
      <c r="D8" s="144" t="s">
        <v>113</v>
      </c>
      <c r="E8" s="40"/>
      <c r="F8" s="40"/>
      <c r="G8" s="40"/>
      <c r="H8" s="40"/>
      <c r="I8" s="40"/>
      <c r="J8" s="40"/>
      <c r="K8" s="40"/>
      <c r="L8" s="14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7" t="s">
        <v>1103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4" t="s">
        <v>18</v>
      </c>
      <c r="E11" s="40"/>
      <c r="F11" s="135" t="s">
        <v>21</v>
      </c>
      <c r="G11" s="40"/>
      <c r="H11" s="40"/>
      <c r="I11" s="144" t="s">
        <v>20</v>
      </c>
      <c r="J11" s="135" t="s">
        <v>21</v>
      </c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4" t="s">
        <v>22</v>
      </c>
      <c r="E12" s="40"/>
      <c r="F12" s="135" t="s">
        <v>115</v>
      </c>
      <c r="G12" s="40"/>
      <c r="H12" s="40"/>
      <c r="I12" s="144" t="s">
        <v>24</v>
      </c>
      <c r="J12" s="148" t="str">
        <f>'Rekapitulace stavby'!AN8</f>
        <v>28. 2. 2026</v>
      </c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26</v>
      </c>
      <c r="E14" s="40"/>
      <c r="F14" s="40"/>
      <c r="G14" s="40"/>
      <c r="H14" s="40"/>
      <c r="I14" s="144" t="s">
        <v>27</v>
      </c>
      <c r="J14" s="135" t="s">
        <v>28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5" t="s">
        <v>29</v>
      </c>
      <c r="F15" s="40"/>
      <c r="G15" s="40"/>
      <c r="H15" s="40"/>
      <c r="I15" s="144" t="s">
        <v>30</v>
      </c>
      <c r="J15" s="135" t="s">
        <v>21</v>
      </c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4" t="s">
        <v>31</v>
      </c>
      <c r="E17" s="40"/>
      <c r="F17" s="40"/>
      <c r="G17" s="40"/>
      <c r="H17" s="40"/>
      <c r="I17" s="144" t="s">
        <v>27</v>
      </c>
      <c r="J17" s="35" t="str">
        <f>'Rekapitulace stavby'!AN13</f>
        <v>Vyplň údaj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5"/>
      <c r="G18" s="135"/>
      <c r="H18" s="135"/>
      <c r="I18" s="144" t="s">
        <v>30</v>
      </c>
      <c r="J18" s="35" t="str">
        <f>'Rekapitulace stavby'!AN14</f>
        <v>Vyplň údaj</v>
      </c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4" t="s">
        <v>33</v>
      </c>
      <c r="E20" s="40"/>
      <c r="F20" s="40"/>
      <c r="G20" s="40"/>
      <c r="H20" s="40"/>
      <c r="I20" s="144" t="s">
        <v>27</v>
      </c>
      <c r="J20" s="135" t="s">
        <v>34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">
        <v>35</v>
      </c>
      <c r="F21" s="40"/>
      <c r="G21" s="40"/>
      <c r="H21" s="40"/>
      <c r="I21" s="144" t="s">
        <v>30</v>
      </c>
      <c r="J21" s="135" t="s">
        <v>21</v>
      </c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4" t="s">
        <v>37</v>
      </c>
      <c r="E23" s="40"/>
      <c r="F23" s="40"/>
      <c r="G23" s="40"/>
      <c r="H23" s="40"/>
      <c r="I23" s="144" t="s">
        <v>27</v>
      </c>
      <c r="J23" s="135" t="str">
        <f>IF('Rekapitulace stavby'!AN19="","",'Rekapitulace stavby'!AN19)</f>
        <v>25415751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tr">
        <f>IF('Rekapitulace stavby'!E20="","",'Rekapitulace stavby'!E20)</f>
        <v>Propos Liberec s.r.o.</v>
      </c>
      <c r="F24" s="40"/>
      <c r="G24" s="40"/>
      <c r="H24" s="40"/>
      <c r="I24" s="144" t="s">
        <v>30</v>
      </c>
      <c r="J24" s="135" t="str">
        <f>IF('Rekapitulace stavby'!AN20="","",'Rekapitulace stavby'!AN20)</f>
        <v/>
      </c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4" t="s">
        <v>40</v>
      </c>
      <c r="E26" s="40"/>
      <c r="F26" s="40"/>
      <c r="G26" s="40"/>
      <c r="H26" s="40"/>
      <c r="I26" s="40"/>
      <c r="J26" s="40"/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9"/>
      <c r="B27" s="150"/>
      <c r="C27" s="149"/>
      <c r="D27" s="149"/>
      <c r="E27" s="151" t="s">
        <v>21</v>
      </c>
      <c r="F27" s="151"/>
      <c r="G27" s="151"/>
      <c r="H27" s="151"/>
      <c r="I27" s="149"/>
      <c r="J27" s="149"/>
      <c r="K27" s="149"/>
      <c r="L27" s="152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3"/>
      <c r="E29" s="153"/>
      <c r="F29" s="153"/>
      <c r="G29" s="153"/>
      <c r="H29" s="153"/>
      <c r="I29" s="153"/>
      <c r="J29" s="153"/>
      <c r="K29" s="153"/>
      <c r="L29" s="14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4" t="s">
        <v>42</v>
      </c>
      <c r="E30" s="40"/>
      <c r="F30" s="40"/>
      <c r="G30" s="40"/>
      <c r="H30" s="40"/>
      <c r="I30" s="40"/>
      <c r="J30" s="155">
        <f>ROUND(J103, 2)</f>
        <v>0</v>
      </c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6" t="s">
        <v>44</v>
      </c>
      <c r="G32" s="40"/>
      <c r="H32" s="40"/>
      <c r="I32" s="156" t="s">
        <v>43</v>
      </c>
      <c r="J32" s="156" t="s">
        <v>45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7" t="s">
        <v>46</v>
      </c>
      <c r="E33" s="144" t="s">
        <v>47</v>
      </c>
      <c r="F33" s="158">
        <f>ROUND((SUM(BE103:BE199)),  2)</f>
        <v>0</v>
      </c>
      <c r="G33" s="40"/>
      <c r="H33" s="40"/>
      <c r="I33" s="159">
        <v>0.20999999999999999</v>
      </c>
      <c r="J33" s="158">
        <f>ROUND(((SUM(BE103:BE199))*I33),  2)</f>
        <v>0</v>
      </c>
      <c r="K33" s="40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4" t="s">
        <v>48</v>
      </c>
      <c r="F34" s="158">
        <f>ROUND((SUM(BF103:BF199)),  2)</f>
        <v>0</v>
      </c>
      <c r="G34" s="40"/>
      <c r="H34" s="40"/>
      <c r="I34" s="159">
        <v>0.12</v>
      </c>
      <c r="J34" s="158">
        <f>ROUND(((SUM(BF103:BF199))*I34),  2)</f>
        <v>0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4" t="s">
        <v>49</v>
      </c>
      <c r="F35" s="158">
        <f>ROUND((SUM(BG103:BG199)),  2)</f>
        <v>0</v>
      </c>
      <c r="G35" s="40"/>
      <c r="H35" s="40"/>
      <c r="I35" s="159">
        <v>0.20999999999999999</v>
      </c>
      <c r="J35" s="158">
        <f>0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4" t="s">
        <v>50</v>
      </c>
      <c r="F36" s="158">
        <f>ROUND((SUM(BH103:BH199)),  2)</f>
        <v>0</v>
      </c>
      <c r="G36" s="40"/>
      <c r="H36" s="40"/>
      <c r="I36" s="159">
        <v>0.12</v>
      </c>
      <c r="J36" s="158">
        <f>0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51</v>
      </c>
      <c r="F37" s="158">
        <f>ROUND((SUM(BI103:BI199)),  2)</f>
        <v>0</v>
      </c>
      <c r="G37" s="40"/>
      <c r="H37" s="40"/>
      <c r="I37" s="159">
        <v>0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0"/>
      <c r="D39" s="161" t="s">
        <v>52</v>
      </c>
      <c r="E39" s="162"/>
      <c r="F39" s="162"/>
      <c r="G39" s="163" t="s">
        <v>53</v>
      </c>
      <c r="H39" s="164" t="s">
        <v>54</v>
      </c>
      <c r="I39" s="162"/>
      <c r="J39" s="165">
        <f>SUM(J30:J37)</f>
        <v>0</v>
      </c>
      <c r="K39" s="166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7"/>
      <c r="C40" s="168"/>
      <c r="D40" s="168"/>
      <c r="E40" s="168"/>
      <c r="F40" s="168"/>
      <c r="G40" s="168"/>
      <c r="H40" s="168"/>
      <c r="I40" s="168"/>
      <c r="J40" s="168"/>
      <c r="K40" s="168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116</v>
      </c>
      <c r="D45" s="42"/>
      <c r="E45" s="42"/>
      <c r="F45" s="42"/>
      <c r="G45" s="42"/>
      <c r="H45" s="42"/>
      <c r="I45" s="42"/>
      <c r="J45" s="42"/>
      <c r="K45" s="42"/>
      <c r="L45" s="14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71" t="str">
        <f>E7</f>
        <v>Umístění kanceláří a zázemí odboru sociální péče MML v 1.NP administrativního objektu URAN</v>
      </c>
      <c r="F48" s="34"/>
      <c r="G48" s="34"/>
      <c r="H48" s="34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113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D.1.2.2 - Vzduchotechnika</v>
      </c>
      <c r="F50" s="42"/>
      <c r="G50" s="42"/>
      <c r="H50" s="42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22</v>
      </c>
      <c r="D52" s="42"/>
      <c r="E52" s="42"/>
      <c r="F52" s="29" t="str">
        <f>F12</f>
        <v xml:space="preserve"> </v>
      </c>
      <c r="G52" s="42"/>
      <c r="H52" s="42"/>
      <c r="I52" s="34" t="s">
        <v>24</v>
      </c>
      <c r="J52" s="74" t="str">
        <f>IF(J12="","",J12)</f>
        <v>28. 2. 2026</v>
      </c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40.05" customHeight="1">
      <c r="A54" s="40"/>
      <c r="B54" s="41"/>
      <c r="C54" s="34" t="s">
        <v>26</v>
      </c>
      <c r="D54" s="42"/>
      <c r="E54" s="42"/>
      <c r="F54" s="29" t="str">
        <f>E15</f>
        <v>Statutární město Liberec, nám. Dr. E. Beneše 1</v>
      </c>
      <c r="G54" s="42"/>
      <c r="H54" s="42"/>
      <c r="I54" s="34" t="s">
        <v>33</v>
      </c>
      <c r="J54" s="38" t="str">
        <f>E21</f>
        <v>atelier re:architekti s.r.o., Melantrichova 463/15</v>
      </c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>Propos Liberec s.r.o.</v>
      </c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2" t="s">
        <v>117</v>
      </c>
      <c r="D57" s="173"/>
      <c r="E57" s="173"/>
      <c r="F57" s="173"/>
      <c r="G57" s="173"/>
      <c r="H57" s="173"/>
      <c r="I57" s="173"/>
      <c r="J57" s="174" t="s">
        <v>118</v>
      </c>
      <c r="K57" s="173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5" t="s">
        <v>74</v>
      </c>
      <c r="D59" s="42"/>
      <c r="E59" s="42"/>
      <c r="F59" s="42"/>
      <c r="G59" s="42"/>
      <c r="H59" s="42"/>
      <c r="I59" s="42"/>
      <c r="J59" s="104">
        <f>J103</f>
        <v>0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119</v>
      </c>
    </row>
    <row r="60" s="9" customFormat="1" ht="24.96" customHeight="1">
      <c r="A60" s="9"/>
      <c r="B60" s="176"/>
      <c r="C60" s="177"/>
      <c r="D60" s="178" t="s">
        <v>1104</v>
      </c>
      <c r="E60" s="179"/>
      <c r="F60" s="179"/>
      <c r="G60" s="179"/>
      <c r="H60" s="179"/>
      <c r="I60" s="179"/>
      <c r="J60" s="180">
        <f>J104</f>
        <v>0</v>
      </c>
      <c r="K60" s="177"/>
      <c r="L60" s="18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2"/>
      <c r="C61" s="127"/>
      <c r="D61" s="183" t="s">
        <v>1105</v>
      </c>
      <c r="E61" s="184"/>
      <c r="F61" s="184"/>
      <c r="G61" s="184"/>
      <c r="H61" s="184"/>
      <c r="I61" s="184"/>
      <c r="J61" s="185">
        <f>J105</f>
        <v>0</v>
      </c>
      <c r="K61" s="127"/>
      <c r="L61" s="18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2"/>
      <c r="C62" s="127"/>
      <c r="D62" s="183" t="s">
        <v>1106</v>
      </c>
      <c r="E62" s="184"/>
      <c r="F62" s="184"/>
      <c r="G62" s="184"/>
      <c r="H62" s="184"/>
      <c r="I62" s="184"/>
      <c r="J62" s="185">
        <f>J107</f>
        <v>0</v>
      </c>
      <c r="K62" s="127"/>
      <c r="L62" s="18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2"/>
      <c r="C63" s="127"/>
      <c r="D63" s="183" t="s">
        <v>1107</v>
      </c>
      <c r="E63" s="184"/>
      <c r="F63" s="184"/>
      <c r="G63" s="184"/>
      <c r="H63" s="184"/>
      <c r="I63" s="184"/>
      <c r="J63" s="185">
        <f>J109</f>
        <v>0</v>
      </c>
      <c r="K63" s="127"/>
      <c r="L63" s="18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2"/>
      <c r="C64" s="127"/>
      <c r="D64" s="183" t="s">
        <v>1108</v>
      </c>
      <c r="E64" s="184"/>
      <c r="F64" s="184"/>
      <c r="G64" s="184"/>
      <c r="H64" s="184"/>
      <c r="I64" s="184"/>
      <c r="J64" s="185">
        <f>J111</f>
        <v>0</v>
      </c>
      <c r="K64" s="127"/>
      <c r="L64" s="18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2"/>
      <c r="C65" s="127"/>
      <c r="D65" s="183" t="s">
        <v>1109</v>
      </c>
      <c r="E65" s="184"/>
      <c r="F65" s="184"/>
      <c r="G65" s="184"/>
      <c r="H65" s="184"/>
      <c r="I65" s="184"/>
      <c r="J65" s="185">
        <f>J119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1110</v>
      </c>
      <c r="E66" s="184"/>
      <c r="F66" s="184"/>
      <c r="G66" s="184"/>
      <c r="H66" s="184"/>
      <c r="I66" s="184"/>
      <c r="J66" s="185">
        <f>J122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1111</v>
      </c>
      <c r="E67" s="184"/>
      <c r="F67" s="184"/>
      <c r="G67" s="184"/>
      <c r="H67" s="184"/>
      <c r="I67" s="184"/>
      <c r="J67" s="185">
        <f>J128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1112</v>
      </c>
      <c r="E68" s="184"/>
      <c r="F68" s="184"/>
      <c r="G68" s="184"/>
      <c r="H68" s="184"/>
      <c r="I68" s="184"/>
      <c r="J68" s="185">
        <f>J138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2"/>
      <c r="C69" s="127"/>
      <c r="D69" s="183" t="s">
        <v>1113</v>
      </c>
      <c r="E69" s="184"/>
      <c r="F69" s="184"/>
      <c r="G69" s="184"/>
      <c r="H69" s="184"/>
      <c r="I69" s="184"/>
      <c r="J69" s="185">
        <f>J144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2"/>
      <c r="C70" s="127"/>
      <c r="D70" s="183" t="s">
        <v>1114</v>
      </c>
      <c r="E70" s="184"/>
      <c r="F70" s="184"/>
      <c r="G70" s="184"/>
      <c r="H70" s="184"/>
      <c r="I70" s="184"/>
      <c r="J70" s="185">
        <f>J148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2"/>
      <c r="C71" s="127"/>
      <c r="D71" s="183" t="s">
        <v>1115</v>
      </c>
      <c r="E71" s="184"/>
      <c r="F71" s="184"/>
      <c r="G71" s="184"/>
      <c r="H71" s="184"/>
      <c r="I71" s="184"/>
      <c r="J71" s="185">
        <f>J151</f>
        <v>0</v>
      </c>
      <c r="K71" s="127"/>
      <c r="L71" s="18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2"/>
      <c r="C72" s="127"/>
      <c r="D72" s="183" t="s">
        <v>1116</v>
      </c>
      <c r="E72" s="184"/>
      <c r="F72" s="184"/>
      <c r="G72" s="184"/>
      <c r="H72" s="184"/>
      <c r="I72" s="184"/>
      <c r="J72" s="185">
        <f>J153</f>
        <v>0</v>
      </c>
      <c r="K72" s="127"/>
      <c r="L72" s="186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2"/>
      <c r="C73" s="127"/>
      <c r="D73" s="183" t="s">
        <v>1117</v>
      </c>
      <c r="E73" s="184"/>
      <c r="F73" s="184"/>
      <c r="G73" s="184"/>
      <c r="H73" s="184"/>
      <c r="I73" s="184"/>
      <c r="J73" s="185">
        <f>J155</f>
        <v>0</v>
      </c>
      <c r="K73" s="127"/>
      <c r="L73" s="186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2"/>
      <c r="C74" s="127"/>
      <c r="D74" s="183" t="s">
        <v>1118</v>
      </c>
      <c r="E74" s="184"/>
      <c r="F74" s="184"/>
      <c r="G74" s="184"/>
      <c r="H74" s="184"/>
      <c r="I74" s="184"/>
      <c r="J74" s="185">
        <f>J157</f>
        <v>0</v>
      </c>
      <c r="K74" s="127"/>
      <c r="L74" s="186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2"/>
      <c r="C75" s="127"/>
      <c r="D75" s="183" t="s">
        <v>1119</v>
      </c>
      <c r="E75" s="184"/>
      <c r="F75" s="184"/>
      <c r="G75" s="184"/>
      <c r="H75" s="184"/>
      <c r="I75" s="184"/>
      <c r="J75" s="185">
        <f>J160</f>
        <v>0</v>
      </c>
      <c r="K75" s="127"/>
      <c r="L75" s="186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2"/>
      <c r="C76" s="127"/>
      <c r="D76" s="183" t="s">
        <v>1120</v>
      </c>
      <c r="E76" s="184"/>
      <c r="F76" s="184"/>
      <c r="G76" s="184"/>
      <c r="H76" s="184"/>
      <c r="I76" s="184"/>
      <c r="J76" s="185">
        <f>J163</f>
        <v>0</v>
      </c>
      <c r="K76" s="127"/>
      <c r="L76" s="186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2"/>
      <c r="C77" s="127"/>
      <c r="D77" s="183" t="s">
        <v>1121</v>
      </c>
      <c r="E77" s="184"/>
      <c r="F77" s="184"/>
      <c r="G77" s="184"/>
      <c r="H77" s="184"/>
      <c r="I77" s="184"/>
      <c r="J77" s="185">
        <f>J166</f>
        <v>0</v>
      </c>
      <c r="K77" s="127"/>
      <c r="L77" s="186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9" customFormat="1" ht="24.96" customHeight="1">
      <c r="A78" s="9"/>
      <c r="B78" s="176"/>
      <c r="C78" s="177"/>
      <c r="D78" s="178" t="s">
        <v>1122</v>
      </c>
      <c r="E78" s="179"/>
      <c r="F78" s="179"/>
      <c r="G78" s="179"/>
      <c r="H78" s="179"/>
      <c r="I78" s="179"/>
      <c r="J78" s="180">
        <f>J178</f>
        <v>0</v>
      </c>
      <c r="K78" s="177"/>
      <c r="L78" s="181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</row>
    <row r="79" s="10" customFormat="1" ht="19.92" customHeight="1">
      <c r="A79" s="10"/>
      <c r="B79" s="182"/>
      <c r="C79" s="127"/>
      <c r="D79" s="183" t="s">
        <v>1121</v>
      </c>
      <c r="E79" s="184"/>
      <c r="F79" s="184"/>
      <c r="G79" s="184"/>
      <c r="H79" s="184"/>
      <c r="I79" s="184"/>
      <c r="J79" s="185">
        <f>J179</f>
        <v>0</v>
      </c>
      <c r="K79" s="127"/>
      <c r="L79" s="186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9" customFormat="1" ht="24.96" customHeight="1">
      <c r="A80" s="9"/>
      <c r="B80" s="176"/>
      <c r="C80" s="177"/>
      <c r="D80" s="178" t="s">
        <v>1123</v>
      </c>
      <c r="E80" s="179"/>
      <c r="F80" s="179"/>
      <c r="G80" s="179"/>
      <c r="H80" s="179"/>
      <c r="I80" s="179"/>
      <c r="J80" s="180">
        <f>J184</f>
        <v>0</v>
      </c>
      <c r="K80" s="177"/>
      <c r="L80" s="181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</row>
    <row r="81" s="9" customFormat="1" ht="24.96" customHeight="1">
      <c r="A81" s="9"/>
      <c r="B81" s="176"/>
      <c r="C81" s="177"/>
      <c r="D81" s="178" t="s">
        <v>1124</v>
      </c>
      <c r="E81" s="179"/>
      <c r="F81" s="179"/>
      <c r="G81" s="179"/>
      <c r="H81" s="179"/>
      <c r="I81" s="179"/>
      <c r="J81" s="180">
        <f>J193</f>
        <v>0</v>
      </c>
      <c r="K81" s="177"/>
      <c r="L81" s="181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</row>
    <row r="82" s="9" customFormat="1" ht="24.96" customHeight="1">
      <c r="A82" s="9"/>
      <c r="B82" s="176"/>
      <c r="C82" s="177"/>
      <c r="D82" s="178" t="s">
        <v>1125</v>
      </c>
      <c r="E82" s="179"/>
      <c r="F82" s="179"/>
      <c r="G82" s="179"/>
      <c r="H82" s="179"/>
      <c r="I82" s="179"/>
      <c r="J82" s="180">
        <f>J196</f>
        <v>0</v>
      </c>
      <c r="K82" s="177"/>
      <c r="L82" s="181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</row>
    <row r="83" s="9" customFormat="1" ht="24.96" customHeight="1">
      <c r="A83" s="9"/>
      <c r="B83" s="176"/>
      <c r="C83" s="177"/>
      <c r="D83" s="178" t="s">
        <v>1126</v>
      </c>
      <c r="E83" s="179"/>
      <c r="F83" s="179"/>
      <c r="G83" s="179"/>
      <c r="H83" s="179"/>
      <c r="I83" s="179"/>
      <c r="J83" s="180">
        <f>J198</f>
        <v>0</v>
      </c>
      <c r="K83" s="177"/>
      <c r="L83" s="181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</row>
    <row r="84" s="2" customFormat="1" ht="21.84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61"/>
      <c r="C85" s="62"/>
      <c r="D85" s="62"/>
      <c r="E85" s="62"/>
      <c r="F85" s="62"/>
      <c r="G85" s="62"/>
      <c r="H85" s="62"/>
      <c r="I85" s="62"/>
      <c r="J85" s="62"/>
      <c r="K85" s="6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9" s="2" customFormat="1" ht="6.96" customHeight="1">
      <c r="A89" s="40"/>
      <c r="B89" s="63"/>
      <c r="C89" s="64"/>
      <c r="D89" s="64"/>
      <c r="E89" s="64"/>
      <c r="F89" s="64"/>
      <c r="G89" s="64"/>
      <c r="H89" s="64"/>
      <c r="I89" s="64"/>
      <c r="J89" s="64"/>
      <c r="K89" s="64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24.96" customHeight="1">
      <c r="A90" s="40"/>
      <c r="B90" s="41"/>
      <c r="C90" s="25" t="s">
        <v>141</v>
      </c>
      <c r="D90" s="42"/>
      <c r="E90" s="42"/>
      <c r="F90" s="42"/>
      <c r="G90" s="42"/>
      <c r="H90" s="42"/>
      <c r="I90" s="42"/>
      <c r="J90" s="42"/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6.96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14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2" customHeight="1">
      <c r="A92" s="40"/>
      <c r="B92" s="41"/>
      <c r="C92" s="34" t="s">
        <v>16</v>
      </c>
      <c r="D92" s="42"/>
      <c r="E92" s="42"/>
      <c r="F92" s="42"/>
      <c r="G92" s="42"/>
      <c r="H92" s="42"/>
      <c r="I92" s="42"/>
      <c r="J92" s="42"/>
      <c r="K92" s="42"/>
      <c r="L92" s="14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6.5" customHeight="1">
      <c r="A93" s="40"/>
      <c r="B93" s="41"/>
      <c r="C93" s="42"/>
      <c r="D93" s="42"/>
      <c r="E93" s="171" t="str">
        <f>E7</f>
        <v>Umístění kanceláří a zázemí odboru sociální péče MML v 1.NP administrativního objektu URAN</v>
      </c>
      <c r="F93" s="34"/>
      <c r="G93" s="34"/>
      <c r="H93" s="34"/>
      <c r="I93" s="42"/>
      <c r="J93" s="42"/>
      <c r="K93" s="42"/>
      <c r="L93" s="14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2" customHeight="1">
      <c r="A94" s="40"/>
      <c r="B94" s="41"/>
      <c r="C94" s="34" t="s">
        <v>113</v>
      </c>
      <c r="D94" s="42"/>
      <c r="E94" s="42"/>
      <c r="F94" s="42"/>
      <c r="G94" s="42"/>
      <c r="H94" s="42"/>
      <c r="I94" s="42"/>
      <c r="J94" s="42"/>
      <c r="K94" s="42"/>
      <c r="L94" s="14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6.5" customHeight="1">
      <c r="A95" s="40"/>
      <c r="B95" s="41"/>
      <c r="C95" s="42"/>
      <c r="D95" s="42"/>
      <c r="E95" s="71" t="str">
        <f>E9</f>
        <v>D.1.2.2 - Vzduchotechnika</v>
      </c>
      <c r="F95" s="42"/>
      <c r="G95" s="42"/>
      <c r="H95" s="42"/>
      <c r="I95" s="42"/>
      <c r="J95" s="42"/>
      <c r="K95" s="42"/>
      <c r="L95" s="146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6.96" customHeight="1">
      <c r="A96" s="40"/>
      <c r="B96" s="41"/>
      <c r="C96" s="42"/>
      <c r="D96" s="42"/>
      <c r="E96" s="42"/>
      <c r="F96" s="42"/>
      <c r="G96" s="42"/>
      <c r="H96" s="42"/>
      <c r="I96" s="42"/>
      <c r="J96" s="42"/>
      <c r="K96" s="42"/>
      <c r="L96" s="146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2" customHeight="1">
      <c r="A97" s="40"/>
      <c r="B97" s="41"/>
      <c r="C97" s="34" t="s">
        <v>22</v>
      </c>
      <c r="D97" s="42"/>
      <c r="E97" s="42"/>
      <c r="F97" s="29" t="str">
        <f>F12</f>
        <v xml:space="preserve"> </v>
      </c>
      <c r="G97" s="42"/>
      <c r="H97" s="42"/>
      <c r="I97" s="34" t="s">
        <v>24</v>
      </c>
      <c r="J97" s="74" t="str">
        <f>IF(J12="","",J12)</f>
        <v>28. 2. 2026</v>
      </c>
      <c r="K97" s="42"/>
      <c r="L97" s="146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6.96" customHeight="1">
      <c r="A98" s="40"/>
      <c r="B98" s="41"/>
      <c r="C98" s="42"/>
      <c r="D98" s="42"/>
      <c r="E98" s="42"/>
      <c r="F98" s="42"/>
      <c r="G98" s="42"/>
      <c r="H98" s="42"/>
      <c r="I98" s="42"/>
      <c r="J98" s="42"/>
      <c r="K98" s="42"/>
      <c r="L98" s="146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40.05" customHeight="1">
      <c r="A99" s="40"/>
      <c r="B99" s="41"/>
      <c r="C99" s="34" t="s">
        <v>26</v>
      </c>
      <c r="D99" s="42"/>
      <c r="E99" s="42"/>
      <c r="F99" s="29" t="str">
        <f>E15</f>
        <v>Statutární město Liberec, nám. Dr. E. Beneše 1</v>
      </c>
      <c r="G99" s="42"/>
      <c r="H99" s="42"/>
      <c r="I99" s="34" t="s">
        <v>33</v>
      </c>
      <c r="J99" s="38" t="str">
        <f>E21</f>
        <v>atelier re:architekti s.r.o., Melantrichova 463/15</v>
      </c>
      <c r="K99" s="42"/>
      <c r="L99" s="146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15.15" customHeight="1">
      <c r="A100" s="40"/>
      <c r="B100" s="41"/>
      <c r="C100" s="34" t="s">
        <v>31</v>
      </c>
      <c r="D100" s="42"/>
      <c r="E100" s="42"/>
      <c r="F100" s="29" t="str">
        <f>IF(E18="","",E18)</f>
        <v>Vyplň údaj</v>
      </c>
      <c r="G100" s="42"/>
      <c r="H100" s="42"/>
      <c r="I100" s="34" t="s">
        <v>37</v>
      </c>
      <c r="J100" s="38" t="str">
        <f>E24</f>
        <v>Propos Liberec s.r.o.</v>
      </c>
      <c r="K100" s="42"/>
      <c r="L100" s="146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2" customFormat="1" ht="10.32" customHeight="1">
      <c r="A101" s="40"/>
      <c r="B101" s="41"/>
      <c r="C101" s="42"/>
      <c r="D101" s="42"/>
      <c r="E101" s="42"/>
      <c r="F101" s="42"/>
      <c r="G101" s="42"/>
      <c r="H101" s="42"/>
      <c r="I101" s="42"/>
      <c r="J101" s="42"/>
      <c r="K101" s="42"/>
      <c r="L101" s="146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2" s="11" customFormat="1" ht="29.28" customHeight="1">
      <c r="A102" s="187"/>
      <c r="B102" s="188"/>
      <c r="C102" s="189" t="s">
        <v>142</v>
      </c>
      <c r="D102" s="190" t="s">
        <v>61</v>
      </c>
      <c r="E102" s="190" t="s">
        <v>57</v>
      </c>
      <c r="F102" s="190" t="s">
        <v>58</v>
      </c>
      <c r="G102" s="190" t="s">
        <v>143</v>
      </c>
      <c r="H102" s="190" t="s">
        <v>144</v>
      </c>
      <c r="I102" s="190" t="s">
        <v>145</v>
      </c>
      <c r="J102" s="190" t="s">
        <v>118</v>
      </c>
      <c r="K102" s="191" t="s">
        <v>146</v>
      </c>
      <c r="L102" s="192"/>
      <c r="M102" s="94" t="s">
        <v>21</v>
      </c>
      <c r="N102" s="95" t="s">
        <v>46</v>
      </c>
      <c r="O102" s="95" t="s">
        <v>147</v>
      </c>
      <c r="P102" s="95" t="s">
        <v>148</v>
      </c>
      <c r="Q102" s="95" t="s">
        <v>149</v>
      </c>
      <c r="R102" s="95" t="s">
        <v>150</v>
      </c>
      <c r="S102" s="95" t="s">
        <v>151</v>
      </c>
      <c r="T102" s="96" t="s">
        <v>152</v>
      </c>
      <c r="U102" s="187"/>
      <c r="V102" s="187"/>
      <c r="W102" s="187"/>
      <c r="X102" s="187"/>
      <c r="Y102" s="187"/>
      <c r="Z102" s="187"/>
      <c r="AA102" s="187"/>
      <c r="AB102" s="187"/>
      <c r="AC102" s="187"/>
      <c r="AD102" s="187"/>
      <c r="AE102" s="187"/>
    </row>
    <row r="103" s="2" customFormat="1" ht="22.8" customHeight="1">
      <c r="A103" s="40"/>
      <c r="B103" s="41"/>
      <c r="C103" s="101" t="s">
        <v>153</v>
      </c>
      <c r="D103" s="42"/>
      <c r="E103" s="42"/>
      <c r="F103" s="42"/>
      <c r="G103" s="42"/>
      <c r="H103" s="42"/>
      <c r="I103" s="42"/>
      <c r="J103" s="193">
        <f>BK103</f>
        <v>0</v>
      </c>
      <c r="K103" s="42"/>
      <c r="L103" s="46"/>
      <c r="M103" s="97"/>
      <c r="N103" s="194"/>
      <c r="O103" s="98"/>
      <c r="P103" s="195">
        <f>P104+P178+P184+P193+P196+P198</f>
        <v>0</v>
      </c>
      <c r="Q103" s="98"/>
      <c r="R103" s="195">
        <f>R104+R178+R184+R193+R196+R198</f>
        <v>0</v>
      </c>
      <c r="S103" s="98"/>
      <c r="T103" s="196">
        <f>T104+T178+T184+T193+T196+T198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75</v>
      </c>
      <c r="AU103" s="19" t="s">
        <v>119</v>
      </c>
      <c r="BK103" s="197">
        <f>BK104+BK178+BK184+BK193+BK196+BK198</f>
        <v>0</v>
      </c>
    </row>
    <row r="104" s="12" customFormat="1" ht="25.92" customHeight="1">
      <c r="A104" s="12"/>
      <c r="B104" s="198"/>
      <c r="C104" s="199"/>
      <c r="D104" s="200" t="s">
        <v>75</v>
      </c>
      <c r="E104" s="201" t="s">
        <v>1127</v>
      </c>
      <c r="F104" s="201" t="s">
        <v>1128</v>
      </c>
      <c r="G104" s="199"/>
      <c r="H104" s="199"/>
      <c r="I104" s="202"/>
      <c r="J104" s="203">
        <f>BK104</f>
        <v>0</v>
      </c>
      <c r="K104" s="199"/>
      <c r="L104" s="204"/>
      <c r="M104" s="205"/>
      <c r="N104" s="206"/>
      <c r="O104" s="206"/>
      <c r="P104" s="207">
        <f>P105+P107+P109+P111+P119+P122+P128+P138+P144+P148+P151+P153+P155+P157+P160+P163+P166</f>
        <v>0</v>
      </c>
      <c r="Q104" s="206"/>
      <c r="R104" s="207">
        <f>R105+R107+R109+R111+R119+R122+R128+R138+R144+R148+R151+R153+R155+R157+R160+R163+R166</f>
        <v>0</v>
      </c>
      <c r="S104" s="206"/>
      <c r="T104" s="208">
        <f>T105+T107+T109+T111+T119+T122+T128+T138+T144+T148+T151+T153+T155+T157+T160+T163+T166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9" t="s">
        <v>84</v>
      </c>
      <c r="AT104" s="210" t="s">
        <v>75</v>
      </c>
      <c r="AU104" s="210" t="s">
        <v>76</v>
      </c>
      <c r="AY104" s="209" t="s">
        <v>156</v>
      </c>
      <c r="BK104" s="211">
        <f>BK105+BK107+BK109+BK111+BK119+BK122+BK128+BK138+BK144+BK148+BK151+BK153+BK155+BK157+BK160+BK163+BK166</f>
        <v>0</v>
      </c>
    </row>
    <row r="105" s="12" customFormat="1" ht="22.8" customHeight="1">
      <c r="A105" s="12"/>
      <c r="B105" s="198"/>
      <c r="C105" s="199"/>
      <c r="D105" s="200" t="s">
        <v>75</v>
      </c>
      <c r="E105" s="212" t="s">
        <v>1100</v>
      </c>
      <c r="F105" s="212" t="s">
        <v>1129</v>
      </c>
      <c r="G105" s="199"/>
      <c r="H105" s="199"/>
      <c r="I105" s="202"/>
      <c r="J105" s="213">
        <f>BK105</f>
        <v>0</v>
      </c>
      <c r="K105" s="199"/>
      <c r="L105" s="204"/>
      <c r="M105" s="205"/>
      <c r="N105" s="206"/>
      <c r="O105" s="206"/>
      <c r="P105" s="207">
        <f>P106</f>
        <v>0</v>
      </c>
      <c r="Q105" s="206"/>
      <c r="R105" s="207">
        <f>R106</f>
        <v>0</v>
      </c>
      <c r="S105" s="206"/>
      <c r="T105" s="208">
        <f>T106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9" t="s">
        <v>84</v>
      </c>
      <c r="AT105" s="210" t="s">
        <v>75</v>
      </c>
      <c r="AU105" s="210" t="s">
        <v>84</v>
      </c>
      <c r="AY105" s="209" t="s">
        <v>156</v>
      </c>
      <c r="BK105" s="211">
        <f>BK106</f>
        <v>0</v>
      </c>
    </row>
    <row r="106" s="2" customFormat="1" ht="49.05" customHeight="1">
      <c r="A106" s="40"/>
      <c r="B106" s="41"/>
      <c r="C106" s="214" t="s">
        <v>84</v>
      </c>
      <c r="D106" s="214" t="s">
        <v>159</v>
      </c>
      <c r="E106" s="215" t="s">
        <v>1130</v>
      </c>
      <c r="F106" s="216" t="s">
        <v>1131</v>
      </c>
      <c r="G106" s="217" t="s">
        <v>1032</v>
      </c>
      <c r="H106" s="218">
        <v>1</v>
      </c>
      <c r="I106" s="219"/>
      <c r="J106" s="220">
        <f>ROUND(I106*H106,2)</f>
        <v>0</v>
      </c>
      <c r="K106" s="216" t="s">
        <v>21</v>
      </c>
      <c r="L106" s="46"/>
      <c r="M106" s="221" t="s">
        <v>21</v>
      </c>
      <c r="N106" s="222" t="s">
        <v>47</v>
      </c>
      <c r="O106" s="86"/>
      <c r="P106" s="223">
        <f>O106*H106</f>
        <v>0</v>
      </c>
      <c r="Q106" s="223">
        <v>0</v>
      </c>
      <c r="R106" s="223">
        <f>Q106*H106</f>
        <v>0</v>
      </c>
      <c r="S106" s="223">
        <v>0</v>
      </c>
      <c r="T106" s="224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25" t="s">
        <v>559</v>
      </c>
      <c r="AT106" s="225" t="s">
        <v>159</v>
      </c>
      <c r="AU106" s="225" t="s">
        <v>86</v>
      </c>
      <c r="AY106" s="19" t="s">
        <v>156</v>
      </c>
      <c r="BE106" s="226">
        <f>IF(N106="základní",J106,0)</f>
        <v>0</v>
      </c>
      <c r="BF106" s="226">
        <f>IF(N106="snížená",J106,0)</f>
        <v>0</v>
      </c>
      <c r="BG106" s="226">
        <f>IF(N106="zákl. přenesená",J106,0)</f>
        <v>0</v>
      </c>
      <c r="BH106" s="226">
        <f>IF(N106="sníž. přenesená",J106,0)</f>
        <v>0</v>
      </c>
      <c r="BI106" s="226">
        <f>IF(N106="nulová",J106,0)</f>
        <v>0</v>
      </c>
      <c r="BJ106" s="19" t="s">
        <v>84</v>
      </c>
      <c r="BK106" s="226">
        <f>ROUND(I106*H106,2)</f>
        <v>0</v>
      </c>
      <c r="BL106" s="19" t="s">
        <v>559</v>
      </c>
      <c r="BM106" s="225" t="s">
        <v>164</v>
      </c>
    </row>
    <row r="107" s="12" customFormat="1" ht="22.8" customHeight="1">
      <c r="A107" s="12"/>
      <c r="B107" s="198"/>
      <c r="C107" s="199"/>
      <c r="D107" s="200" t="s">
        <v>75</v>
      </c>
      <c r="E107" s="212" t="s">
        <v>1132</v>
      </c>
      <c r="F107" s="212" t="s">
        <v>1133</v>
      </c>
      <c r="G107" s="199"/>
      <c r="H107" s="199"/>
      <c r="I107" s="202"/>
      <c r="J107" s="213">
        <f>BK107</f>
        <v>0</v>
      </c>
      <c r="K107" s="199"/>
      <c r="L107" s="204"/>
      <c r="M107" s="205"/>
      <c r="N107" s="206"/>
      <c r="O107" s="206"/>
      <c r="P107" s="207">
        <f>P108</f>
        <v>0</v>
      </c>
      <c r="Q107" s="206"/>
      <c r="R107" s="207">
        <f>R108</f>
        <v>0</v>
      </c>
      <c r="S107" s="206"/>
      <c r="T107" s="208">
        <f>T108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09" t="s">
        <v>84</v>
      </c>
      <c r="AT107" s="210" t="s">
        <v>75</v>
      </c>
      <c r="AU107" s="210" t="s">
        <v>84</v>
      </c>
      <c r="AY107" s="209" t="s">
        <v>156</v>
      </c>
      <c r="BK107" s="211">
        <f>BK108</f>
        <v>0</v>
      </c>
    </row>
    <row r="108" s="2" customFormat="1" ht="16.5" customHeight="1">
      <c r="A108" s="40"/>
      <c r="B108" s="41"/>
      <c r="C108" s="214" t="s">
        <v>86</v>
      </c>
      <c r="D108" s="214" t="s">
        <v>159</v>
      </c>
      <c r="E108" s="215" t="s">
        <v>1134</v>
      </c>
      <c r="F108" s="216" t="s">
        <v>1135</v>
      </c>
      <c r="G108" s="217" t="s">
        <v>1032</v>
      </c>
      <c r="H108" s="218">
        <v>1</v>
      </c>
      <c r="I108" s="219"/>
      <c r="J108" s="220">
        <f>ROUND(I108*H108,2)</f>
        <v>0</v>
      </c>
      <c r="K108" s="216" t="s">
        <v>21</v>
      </c>
      <c r="L108" s="46"/>
      <c r="M108" s="221" t="s">
        <v>21</v>
      </c>
      <c r="N108" s="222" t="s">
        <v>47</v>
      </c>
      <c r="O108" s="86"/>
      <c r="P108" s="223">
        <f>O108*H108</f>
        <v>0</v>
      </c>
      <c r="Q108" s="223">
        <v>0</v>
      </c>
      <c r="R108" s="223">
        <f>Q108*H108</f>
        <v>0</v>
      </c>
      <c r="S108" s="223">
        <v>0</v>
      </c>
      <c r="T108" s="224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5" t="s">
        <v>559</v>
      </c>
      <c r="AT108" s="225" t="s">
        <v>159</v>
      </c>
      <c r="AU108" s="225" t="s">
        <v>86</v>
      </c>
      <c r="AY108" s="19" t="s">
        <v>156</v>
      </c>
      <c r="BE108" s="226">
        <f>IF(N108="základní",J108,0)</f>
        <v>0</v>
      </c>
      <c r="BF108" s="226">
        <f>IF(N108="snížená",J108,0)</f>
        <v>0</v>
      </c>
      <c r="BG108" s="226">
        <f>IF(N108="zákl. přenesená",J108,0)</f>
        <v>0</v>
      </c>
      <c r="BH108" s="226">
        <f>IF(N108="sníž. přenesená",J108,0)</f>
        <v>0</v>
      </c>
      <c r="BI108" s="226">
        <f>IF(N108="nulová",J108,0)</f>
        <v>0</v>
      </c>
      <c r="BJ108" s="19" t="s">
        <v>84</v>
      </c>
      <c r="BK108" s="226">
        <f>ROUND(I108*H108,2)</f>
        <v>0</v>
      </c>
      <c r="BL108" s="19" t="s">
        <v>559</v>
      </c>
      <c r="BM108" s="225" t="s">
        <v>194</v>
      </c>
    </row>
    <row r="109" s="12" customFormat="1" ht="22.8" customHeight="1">
      <c r="A109" s="12"/>
      <c r="B109" s="198"/>
      <c r="C109" s="199"/>
      <c r="D109" s="200" t="s">
        <v>75</v>
      </c>
      <c r="E109" s="212" t="s">
        <v>1136</v>
      </c>
      <c r="F109" s="212" t="s">
        <v>1137</v>
      </c>
      <c r="G109" s="199"/>
      <c r="H109" s="199"/>
      <c r="I109" s="202"/>
      <c r="J109" s="213">
        <f>BK109</f>
        <v>0</v>
      </c>
      <c r="K109" s="199"/>
      <c r="L109" s="204"/>
      <c r="M109" s="205"/>
      <c r="N109" s="206"/>
      <c r="O109" s="206"/>
      <c r="P109" s="207">
        <f>P110</f>
        <v>0</v>
      </c>
      <c r="Q109" s="206"/>
      <c r="R109" s="207">
        <f>R110</f>
        <v>0</v>
      </c>
      <c r="S109" s="206"/>
      <c r="T109" s="208">
        <f>T110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09" t="s">
        <v>84</v>
      </c>
      <c r="AT109" s="210" t="s">
        <v>75</v>
      </c>
      <c r="AU109" s="210" t="s">
        <v>84</v>
      </c>
      <c r="AY109" s="209" t="s">
        <v>156</v>
      </c>
      <c r="BK109" s="211">
        <f>BK110</f>
        <v>0</v>
      </c>
    </row>
    <row r="110" s="2" customFormat="1" ht="16.5" customHeight="1">
      <c r="A110" s="40"/>
      <c r="B110" s="41"/>
      <c r="C110" s="214" t="s">
        <v>157</v>
      </c>
      <c r="D110" s="214" t="s">
        <v>159</v>
      </c>
      <c r="E110" s="215" t="s">
        <v>1138</v>
      </c>
      <c r="F110" s="216" t="s">
        <v>1139</v>
      </c>
      <c r="G110" s="217" t="s">
        <v>1032</v>
      </c>
      <c r="H110" s="218">
        <v>1</v>
      </c>
      <c r="I110" s="219"/>
      <c r="J110" s="220">
        <f>ROUND(I110*H110,2)</f>
        <v>0</v>
      </c>
      <c r="K110" s="216" t="s">
        <v>21</v>
      </c>
      <c r="L110" s="46"/>
      <c r="M110" s="221" t="s">
        <v>21</v>
      </c>
      <c r="N110" s="222" t="s">
        <v>47</v>
      </c>
      <c r="O110" s="86"/>
      <c r="P110" s="223">
        <f>O110*H110</f>
        <v>0</v>
      </c>
      <c r="Q110" s="223">
        <v>0</v>
      </c>
      <c r="R110" s="223">
        <f>Q110*H110</f>
        <v>0</v>
      </c>
      <c r="S110" s="223">
        <v>0</v>
      </c>
      <c r="T110" s="224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25" t="s">
        <v>559</v>
      </c>
      <c r="AT110" s="225" t="s">
        <v>159</v>
      </c>
      <c r="AU110" s="225" t="s">
        <v>86</v>
      </c>
      <c r="AY110" s="19" t="s">
        <v>156</v>
      </c>
      <c r="BE110" s="226">
        <f>IF(N110="základní",J110,0)</f>
        <v>0</v>
      </c>
      <c r="BF110" s="226">
        <f>IF(N110="snížená",J110,0)</f>
        <v>0</v>
      </c>
      <c r="BG110" s="226">
        <f>IF(N110="zákl. přenesená",J110,0)</f>
        <v>0</v>
      </c>
      <c r="BH110" s="226">
        <f>IF(N110="sníž. přenesená",J110,0)</f>
        <v>0</v>
      </c>
      <c r="BI110" s="226">
        <f>IF(N110="nulová",J110,0)</f>
        <v>0</v>
      </c>
      <c r="BJ110" s="19" t="s">
        <v>84</v>
      </c>
      <c r="BK110" s="226">
        <f>ROUND(I110*H110,2)</f>
        <v>0</v>
      </c>
      <c r="BL110" s="19" t="s">
        <v>559</v>
      </c>
      <c r="BM110" s="225" t="s">
        <v>208</v>
      </c>
    </row>
    <row r="111" s="12" customFormat="1" ht="22.8" customHeight="1">
      <c r="A111" s="12"/>
      <c r="B111" s="198"/>
      <c r="C111" s="199"/>
      <c r="D111" s="200" t="s">
        <v>75</v>
      </c>
      <c r="E111" s="212" t="s">
        <v>1140</v>
      </c>
      <c r="F111" s="212" t="s">
        <v>1141</v>
      </c>
      <c r="G111" s="199"/>
      <c r="H111" s="199"/>
      <c r="I111" s="202"/>
      <c r="J111" s="213">
        <f>BK111</f>
        <v>0</v>
      </c>
      <c r="K111" s="199"/>
      <c r="L111" s="204"/>
      <c r="M111" s="205"/>
      <c r="N111" s="206"/>
      <c r="O111" s="206"/>
      <c r="P111" s="207">
        <f>SUM(P112:P118)</f>
        <v>0</v>
      </c>
      <c r="Q111" s="206"/>
      <c r="R111" s="207">
        <f>SUM(R112:R118)</f>
        <v>0</v>
      </c>
      <c r="S111" s="206"/>
      <c r="T111" s="208">
        <f>SUM(T112:T118)</f>
        <v>0</v>
      </c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R111" s="209" t="s">
        <v>84</v>
      </c>
      <c r="AT111" s="210" t="s">
        <v>75</v>
      </c>
      <c r="AU111" s="210" t="s">
        <v>84</v>
      </c>
      <c r="AY111" s="209" t="s">
        <v>156</v>
      </c>
      <c r="BK111" s="211">
        <f>SUM(BK112:BK118)</f>
        <v>0</v>
      </c>
    </row>
    <row r="112" s="2" customFormat="1" ht="16.5" customHeight="1">
      <c r="A112" s="40"/>
      <c r="B112" s="41"/>
      <c r="C112" s="214" t="s">
        <v>164</v>
      </c>
      <c r="D112" s="214" t="s">
        <v>159</v>
      </c>
      <c r="E112" s="215" t="s">
        <v>1142</v>
      </c>
      <c r="F112" s="216" t="s">
        <v>1143</v>
      </c>
      <c r="G112" s="217" t="s">
        <v>1032</v>
      </c>
      <c r="H112" s="218">
        <v>2</v>
      </c>
      <c r="I112" s="219"/>
      <c r="J112" s="220">
        <f>ROUND(I112*H112,2)</f>
        <v>0</v>
      </c>
      <c r="K112" s="216" t="s">
        <v>21</v>
      </c>
      <c r="L112" s="46"/>
      <c r="M112" s="221" t="s">
        <v>21</v>
      </c>
      <c r="N112" s="222" t="s">
        <v>47</v>
      </c>
      <c r="O112" s="86"/>
      <c r="P112" s="223">
        <f>O112*H112</f>
        <v>0</v>
      </c>
      <c r="Q112" s="223">
        <v>0</v>
      </c>
      <c r="R112" s="223">
        <f>Q112*H112</f>
        <v>0</v>
      </c>
      <c r="S112" s="223">
        <v>0</v>
      </c>
      <c r="T112" s="224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25" t="s">
        <v>559</v>
      </c>
      <c r="AT112" s="225" t="s">
        <v>159</v>
      </c>
      <c r="AU112" s="225" t="s">
        <v>86</v>
      </c>
      <c r="AY112" s="19" t="s">
        <v>156</v>
      </c>
      <c r="BE112" s="226">
        <f>IF(N112="základní",J112,0)</f>
        <v>0</v>
      </c>
      <c r="BF112" s="226">
        <f>IF(N112="snížená",J112,0)</f>
        <v>0</v>
      </c>
      <c r="BG112" s="226">
        <f>IF(N112="zákl. přenesená",J112,0)</f>
        <v>0</v>
      </c>
      <c r="BH112" s="226">
        <f>IF(N112="sníž. přenesená",J112,0)</f>
        <v>0</v>
      </c>
      <c r="BI112" s="226">
        <f>IF(N112="nulová",J112,0)</f>
        <v>0</v>
      </c>
      <c r="BJ112" s="19" t="s">
        <v>84</v>
      </c>
      <c r="BK112" s="226">
        <f>ROUND(I112*H112,2)</f>
        <v>0</v>
      </c>
      <c r="BL112" s="19" t="s">
        <v>559</v>
      </c>
      <c r="BM112" s="225" t="s">
        <v>226</v>
      </c>
    </row>
    <row r="113" s="2" customFormat="1" ht="16.5" customHeight="1">
      <c r="A113" s="40"/>
      <c r="B113" s="41"/>
      <c r="C113" s="214" t="s">
        <v>184</v>
      </c>
      <c r="D113" s="214" t="s">
        <v>159</v>
      </c>
      <c r="E113" s="215" t="s">
        <v>1144</v>
      </c>
      <c r="F113" s="216" t="s">
        <v>1143</v>
      </c>
      <c r="G113" s="217" t="s">
        <v>1032</v>
      </c>
      <c r="H113" s="218">
        <v>2</v>
      </c>
      <c r="I113" s="219"/>
      <c r="J113" s="220">
        <f>ROUND(I113*H113,2)</f>
        <v>0</v>
      </c>
      <c r="K113" s="216" t="s">
        <v>21</v>
      </c>
      <c r="L113" s="46"/>
      <c r="M113" s="221" t="s">
        <v>21</v>
      </c>
      <c r="N113" s="222" t="s">
        <v>47</v>
      </c>
      <c r="O113" s="86"/>
      <c r="P113" s="223">
        <f>O113*H113</f>
        <v>0</v>
      </c>
      <c r="Q113" s="223">
        <v>0</v>
      </c>
      <c r="R113" s="223">
        <f>Q113*H113</f>
        <v>0</v>
      </c>
      <c r="S113" s="223">
        <v>0</v>
      </c>
      <c r="T113" s="224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25" t="s">
        <v>559</v>
      </c>
      <c r="AT113" s="225" t="s">
        <v>159</v>
      </c>
      <c r="AU113" s="225" t="s">
        <v>86</v>
      </c>
      <c r="AY113" s="19" t="s">
        <v>156</v>
      </c>
      <c r="BE113" s="226">
        <f>IF(N113="základní",J113,0)</f>
        <v>0</v>
      </c>
      <c r="BF113" s="226">
        <f>IF(N113="snížená",J113,0)</f>
        <v>0</v>
      </c>
      <c r="BG113" s="226">
        <f>IF(N113="zákl. přenesená",J113,0)</f>
        <v>0</v>
      </c>
      <c r="BH113" s="226">
        <f>IF(N113="sníž. přenesená",J113,0)</f>
        <v>0</v>
      </c>
      <c r="BI113" s="226">
        <f>IF(N113="nulová",J113,0)</f>
        <v>0</v>
      </c>
      <c r="BJ113" s="19" t="s">
        <v>84</v>
      </c>
      <c r="BK113" s="226">
        <f>ROUND(I113*H113,2)</f>
        <v>0</v>
      </c>
      <c r="BL113" s="19" t="s">
        <v>559</v>
      </c>
      <c r="BM113" s="225" t="s">
        <v>8</v>
      </c>
    </row>
    <row r="114" s="2" customFormat="1" ht="16.5" customHeight="1">
      <c r="A114" s="40"/>
      <c r="B114" s="41"/>
      <c r="C114" s="214" t="s">
        <v>194</v>
      </c>
      <c r="D114" s="214" t="s">
        <v>159</v>
      </c>
      <c r="E114" s="215" t="s">
        <v>1145</v>
      </c>
      <c r="F114" s="216" t="s">
        <v>1146</v>
      </c>
      <c r="G114" s="217" t="s">
        <v>1032</v>
      </c>
      <c r="H114" s="218">
        <v>1</v>
      </c>
      <c r="I114" s="219"/>
      <c r="J114" s="220">
        <f>ROUND(I114*H114,2)</f>
        <v>0</v>
      </c>
      <c r="K114" s="216" t="s">
        <v>21</v>
      </c>
      <c r="L114" s="46"/>
      <c r="M114" s="221" t="s">
        <v>21</v>
      </c>
      <c r="N114" s="222" t="s">
        <v>47</v>
      </c>
      <c r="O114" s="86"/>
      <c r="P114" s="223">
        <f>O114*H114</f>
        <v>0</v>
      </c>
      <c r="Q114" s="223">
        <v>0</v>
      </c>
      <c r="R114" s="223">
        <f>Q114*H114</f>
        <v>0</v>
      </c>
      <c r="S114" s="223">
        <v>0</v>
      </c>
      <c r="T114" s="224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25" t="s">
        <v>559</v>
      </c>
      <c r="AT114" s="225" t="s">
        <v>159</v>
      </c>
      <c r="AU114" s="225" t="s">
        <v>86</v>
      </c>
      <c r="AY114" s="19" t="s">
        <v>156</v>
      </c>
      <c r="BE114" s="226">
        <f>IF(N114="základní",J114,0)</f>
        <v>0</v>
      </c>
      <c r="BF114" s="226">
        <f>IF(N114="snížená",J114,0)</f>
        <v>0</v>
      </c>
      <c r="BG114" s="226">
        <f>IF(N114="zákl. přenesená",J114,0)</f>
        <v>0</v>
      </c>
      <c r="BH114" s="226">
        <f>IF(N114="sníž. přenesená",J114,0)</f>
        <v>0</v>
      </c>
      <c r="BI114" s="226">
        <f>IF(N114="nulová",J114,0)</f>
        <v>0</v>
      </c>
      <c r="BJ114" s="19" t="s">
        <v>84</v>
      </c>
      <c r="BK114" s="226">
        <f>ROUND(I114*H114,2)</f>
        <v>0</v>
      </c>
      <c r="BL114" s="19" t="s">
        <v>559</v>
      </c>
      <c r="BM114" s="225" t="s">
        <v>254</v>
      </c>
    </row>
    <row r="115" s="2" customFormat="1" ht="16.5" customHeight="1">
      <c r="A115" s="40"/>
      <c r="B115" s="41"/>
      <c r="C115" s="214" t="s">
        <v>201</v>
      </c>
      <c r="D115" s="214" t="s">
        <v>159</v>
      </c>
      <c r="E115" s="215" t="s">
        <v>1147</v>
      </c>
      <c r="F115" s="216" t="s">
        <v>1146</v>
      </c>
      <c r="G115" s="217" t="s">
        <v>1032</v>
      </c>
      <c r="H115" s="218">
        <v>2</v>
      </c>
      <c r="I115" s="219"/>
      <c r="J115" s="220">
        <f>ROUND(I115*H115,2)</f>
        <v>0</v>
      </c>
      <c r="K115" s="216" t="s">
        <v>21</v>
      </c>
      <c r="L115" s="46"/>
      <c r="M115" s="221" t="s">
        <v>21</v>
      </c>
      <c r="N115" s="222" t="s">
        <v>47</v>
      </c>
      <c r="O115" s="86"/>
      <c r="P115" s="223">
        <f>O115*H115</f>
        <v>0</v>
      </c>
      <c r="Q115" s="223">
        <v>0</v>
      </c>
      <c r="R115" s="223">
        <f>Q115*H115</f>
        <v>0</v>
      </c>
      <c r="S115" s="223">
        <v>0</v>
      </c>
      <c r="T115" s="224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5" t="s">
        <v>559</v>
      </c>
      <c r="AT115" s="225" t="s">
        <v>159</v>
      </c>
      <c r="AU115" s="225" t="s">
        <v>86</v>
      </c>
      <c r="AY115" s="19" t="s">
        <v>156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9" t="s">
        <v>84</v>
      </c>
      <c r="BK115" s="226">
        <f>ROUND(I115*H115,2)</f>
        <v>0</v>
      </c>
      <c r="BL115" s="19" t="s">
        <v>559</v>
      </c>
      <c r="BM115" s="225" t="s">
        <v>267</v>
      </c>
    </row>
    <row r="116" s="2" customFormat="1" ht="16.5" customHeight="1">
      <c r="A116" s="40"/>
      <c r="B116" s="41"/>
      <c r="C116" s="214" t="s">
        <v>208</v>
      </c>
      <c r="D116" s="214" t="s">
        <v>159</v>
      </c>
      <c r="E116" s="215" t="s">
        <v>1148</v>
      </c>
      <c r="F116" s="216" t="s">
        <v>1149</v>
      </c>
      <c r="G116" s="217" t="s">
        <v>1032</v>
      </c>
      <c r="H116" s="218">
        <v>1</v>
      </c>
      <c r="I116" s="219"/>
      <c r="J116" s="220">
        <f>ROUND(I116*H116,2)</f>
        <v>0</v>
      </c>
      <c r="K116" s="216" t="s">
        <v>21</v>
      </c>
      <c r="L116" s="46"/>
      <c r="M116" s="221" t="s">
        <v>21</v>
      </c>
      <c r="N116" s="222" t="s">
        <v>47</v>
      </c>
      <c r="O116" s="86"/>
      <c r="P116" s="223">
        <f>O116*H116</f>
        <v>0</v>
      </c>
      <c r="Q116" s="223">
        <v>0</v>
      </c>
      <c r="R116" s="223">
        <f>Q116*H116</f>
        <v>0</v>
      </c>
      <c r="S116" s="223">
        <v>0</v>
      </c>
      <c r="T116" s="224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25" t="s">
        <v>559</v>
      </c>
      <c r="AT116" s="225" t="s">
        <v>159</v>
      </c>
      <c r="AU116" s="225" t="s">
        <v>86</v>
      </c>
      <c r="AY116" s="19" t="s">
        <v>156</v>
      </c>
      <c r="BE116" s="226">
        <f>IF(N116="základní",J116,0)</f>
        <v>0</v>
      </c>
      <c r="BF116" s="226">
        <f>IF(N116="snížená",J116,0)</f>
        <v>0</v>
      </c>
      <c r="BG116" s="226">
        <f>IF(N116="zákl. přenesená",J116,0)</f>
        <v>0</v>
      </c>
      <c r="BH116" s="226">
        <f>IF(N116="sníž. přenesená",J116,0)</f>
        <v>0</v>
      </c>
      <c r="BI116" s="226">
        <f>IF(N116="nulová",J116,0)</f>
        <v>0</v>
      </c>
      <c r="BJ116" s="19" t="s">
        <v>84</v>
      </c>
      <c r="BK116" s="226">
        <f>ROUND(I116*H116,2)</f>
        <v>0</v>
      </c>
      <c r="BL116" s="19" t="s">
        <v>559</v>
      </c>
      <c r="BM116" s="225" t="s">
        <v>292</v>
      </c>
    </row>
    <row r="117" s="2" customFormat="1" ht="16.5" customHeight="1">
      <c r="A117" s="40"/>
      <c r="B117" s="41"/>
      <c r="C117" s="214" t="s">
        <v>217</v>
      </c>
      <c r="D117" s="214" t="s">
        <v>159</v>
      </c>
      <c r="E117" s="215" t="s">
        <v>1150</v>
      </c>
      <c r="F117" s="216" t="s">
        <v>1151</v>
      </c>
      <c r="G117" s="217" t="s">
        <v>1032</v>
      </c>
      <c r="H117" s="218">
        <v>1</v>
      </c>
      <c r="I117" s="219"/>
      <c r="J117" s="220">
        <f>ROUND(I117*H117,2)</f>
        <v>0</v>
      </c>
      <c r="K117" s="216" t="s">
        <v>21</v>
      </c>
      <c r="L117" s="46"/>
      <c r="M117" s="221" t="s">
        <v>21</v>
      </c>
      <c r="N117" s="222" t="s">
        <v>47</v>
      </c>
      <c r="O117" s="86"/>
      <c r="P117" s="223">
        <f>O117*H117</f>
        <v>0</v>
      </c>
      <c r="Q117" s="223">
        <v>0</v>
      </c>
      <c r="R117" s="223">
        <f>Q117*H117</f>
        <v>0</v>
      </c>
      <c r="S117" s="223">
        <v>0</v>
      </c>
      <c r="T117" s="224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5" t="s">
        <v>559</v>
      </c>
      <c r="AT117" s="225" t="s">
        <v>159</v>
      </c>
      <c r="AU117" s="225" t="s">
        <v>86</v>
      </c>
      <c r="AY117" s="19" t="s">
        <v>156</v>
      </c>
      <c r="BE117" s="226">
        <f>IF(N117="základní",J117,0)</f>
        <v>0</v>
      </c>
      <c r="BF117" s="226">
        <f>IF(N117="snížená",J117,0)</f>
        <v>0</v>
      </c>
      <c r="BG117" s="226">
        <f>IF(N117="zákl. přenesená",J117,0)</f>
        <v>0</v>
      </c>
      <c r="BH117" s="226">
        <f>IF(N117="sníž. přenesená",J117,0)</f>
        <v>0</v>
      </c>
      <c r="BI117" s="226">
        <f>IF(N117="nulová",J117,0)</f>
        <v>0</v>
      </c>
      <c r="BJ117" s="19" t="s">
        <v>84</v>
      </c>
      <c r="BK117" s="226">
        <f>ROUND(I117*H117,2)</f>
        <v>0</v>
      </c>
      <c r="BL117" s="19" t="s">
        <v>559</v>
      </c>
      <c r="BM117" s="225" t="s">
        <v>305</v>
      </c>
    </row>
    <row r="118" s="2" customFormat="1" ht="16.5" customHeight="1">
      <c r="A118" s="40"/>
      <c r="B118" s="41"/>
      <c r="C118" s="214" t="s">
        <v>226</v>
      </c>
      <c r="D118" s="214" t="s">
        <v>159</v>
      </c>
      <c r="E118" s="215" t="s">
        <v>1152</v>
      </c>
      <c r="F118" s="216" t="s">
        <v>1153</v>
      </c>
      <c r="G118" s="217" t="s">
        <v>1032</v>
      </c>
      <c r="H118" s="218">
        <v>1</v>
      </c>
      <c r="I118" s="219"/>
      <c r="J118" s="220">
        <f>ROUND(I118*H118,2)</f>
        <v>0</v>
      </c>
      <c r="K118" s="216" t="s">
        <v>21</v>
      </c>
      <c r="L118" s="46"/>
      <c r="M118" s="221" t="s">
        <v>21</v>
      </c>
      <c r="N118" s="222" t="s">
        <v>47</v>
      </c>
      <c r="O118" s="86"/>
      <c r="P118" s="223">
        <f>O118*H118</f>
        <v>0</v>
      </c>
      <c r="Q118" s="223">
        <v>0</v>
      </c>
      <c r="R118" s="223">
        <f>Q118*H118</f>
        <v>0</v>
      </c>
      <c r="S118" s="223">
        <v>0</v>
      </c>
      <c r="T118" s="224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25" t="s">
        <v>559</v>
      </c>
      <c r="AT118" s="225" t="s">
        <v>159</v>
      </c>
      <c r="AU118" s="225" t="s">
        <v>86</v>
      </c>
      <c r="AY118" s="19" t="s">
        <v>156</v>
      </c>
      <c r="BE118" s="226">
        <f>IF(N118="základní",J118,0)</f>
        <v>0</v>
      </c>
      <c r="BF118" s="226">
        <f>IF(N118="snížená",J118,0)</f>
        <v>0</v>
      </c>
      <c r="BG118" s="226">
        <f>IF(N118="zákl. přenesená",J118,0)</f>
        <v>0</v>
      </c>
      <c r="BH118" s="226">
        <f>IF(N118="sníž. přenesená",J118,0)</f>
        <v>0</v>
      </c>
      <c r="BI118" s="226">
        <f>IF(N118="nulová",J118,0)</f>
        <v>0</v>
      </c>
      <c r="BJ118" s="19" t="s">
        <v>84</v>
      </c>
      <c r="BK118" s="226">
        <f>ROUND(I118*H118,2)</f>
        <v>0</v>
      </c>
      <c r="BL118" s="19" t="s">
        <v>559</v>
      </c>
      <c r="BM118" s="225" t="s">
        <v>314</v>
      </c>
    </row>
    <row r="119" s="12" customFormat="1" ht="22.8" customHeight="1">
      <c r="A119" s="12"/>
      <c r="B119" s="198"/>
      <c r="C119" s="199"/>
      <c r="D119" s="200" t="s">
        <v>75</v>
      </c>
      <c r="E119" s="212" t="s">
        <v>1154</v>
      </c>
      <c r="F119" s="212" t="s">
        <v>1155</v>
      </c>
      <c r="G119" s="199"/>
      <c r="H119" s="199"/>
      <c r="I119" s="202"/>
      <c r="J119" s="213">
        <f>BK119</f>
        <v>0</v>
      </c>
      <c r="K119" s="199"/>
      <c r="L119" s="204"/>
      <c r="M119" s="205"/>
      <c r="N119" s="206"/>
      <c r="O119" s="206"/>
      <c r="P119" s="207">
        <f>SUM(P120:P121)</f>
        <v>0</v>
      </c>
      <c r="Q119" s="206"/>
      <c r="R119" s="207">
        <f>SUM(R120:R121)</f>
        <v>0</v>
      </c>
      <c r="S119" s="206"/>
      <c r="T119" s="208">
        <f>SUM(T120:T121)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09" t="s">
        <v>84</v>
      </c>
      <c r="AT119" s="210" t="s">
        <v>75</v>
      </c>
      <c r="AU119" s="210" t="s">
        <v>84</v>
      </c>
      <c r="AY119" s="209" t="s">
        <v>156</v>
      </c>
      <c r="BK119" s="211">
        <f>SUM(BK120:BK121)</f>
        <v>0</v>
      </c>
    </row>
    <row r="120" s="2" customFormat="1" ht="16.5" customHeight="1">
      <c r="A120" s="40"/>
      <c r="B120" s="41"/>
      <c r="C120" s="214" t="s">
        <v>232</v>
      </c>
      <c r="D120" s="214" t="s">
        <v>159</v>
      </c>
      <c r="E120" s="215" t="s">
        <v>1156</v>
      </c>
      <c r="F120" s="216" t="s">
        <v>1157</v>
      </c>
      <c r="G120" s="217" t="s">
        <v>1032</v>
      </c>
      <c r="H120" s="218">
        <v>1</v>
      </c>
      <c r="I120" s="219"/>
      <c r="J120" s="220">
        <f>ROUND(I120*H120,2)</f>
        <v>0</v>
      </c>
      <c r="K120" s="216" t="s">
        <v>21</v>
      </c>
      <c r="L120" s="46"/>
      <c r="M120" s="221" t="s">
        <v>21</v>
      </c>
      <c r="N120" s="222" t="s">
        <v>47</v>
      </c>
      <c r="O120" s="86"/>
      <c r="P120" s="223">
        <f>O120*H120</f>
        <v>0</v>
      </c>
      <c r="Q120" s="223">
        <v>0</v>
      </c>
      <c r="R120" s="223">
        <f>Q120*H120</f>
        <v>0</v>
      </c>
      <c r="S120" s="223">
        <v>0</v>
      </c>
      <c r="T120" s="224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25" t="s">
        <v>559</v>
      </c>
      <c r="AT120" s="225" t="s">
        <v>159</v>
      </c>
      <c r="AU120" s="225" t="s">
        <v>86</v>
      </c>
      <c r="AY120" s="19" t="s">
        <v>156</v>
      </c>
      <c r="BE120" s="226">
        <f>IF(N120="základní",J120,0)</f>
        <v>0</v>
      </c>
      <c r="BF120" s="226">
        <f>IF(N120="snížená",J120,0)</f>
        <v>0</v>
      </c>
      <c r="BG120" s="226">
        <f>IF(N120="zákl. přenesená",J120,0)</f>
        <v>0</v>
      </c>
      <c r="BH120" s="226">
        <f>IF(N120="sníž. přenesená",J120,0)</f>
        <v>0</v>
      </c>
      <c r="BI120" s="226">
        <f>IF(N120="nulová",J120,0)</f>
        <v>0</v>
      </c>
      <c r="BJ120" s="19" t="s">
        <v>84</v>
      </c>
      <c r="BK120" s="226">
        <f>ROUND(I120*H120,2)</f>
        <v>0</v>
      </c>
      <c r="BL120" s="19" t="s">
        <v>559</v>
      </c>
      <c r="BM120" s="225" t="s">
        <v>328</v>
      </c>
    </row>
    <row r="121" s="2" customFormat="1" ht="16.5" customHeight="1">
      <c r="A121" s="40"/>
      <c r="B121" s="41"/>
      <c r="C121" s="214" t="s">
        <v>8</v>
      </c>
      <c r="D121" s="214" t="s">
        <v>159</v>
      </c>
      <c r="E121" s="215" t="s">
        <v>1158</v>
      </c>
      <c r="F121" s="216" t="s">
        <v>1157</v>
      </c>
      <c r="G121" s="217" t="s">
        <v>1032</v>
      </c>
      <c r="H121" s="218">
        <v>1</v>
      </c>
      <c r="I121" s="219"/>
      <c r="J121" s="220">
        <f>ROUND(I121*H121,2)</f>
        <v>0</v>
      </c>
      <c r="K121" s="216" t="s">
        <v>21</v>
      </c>
      <c r="L121" s="46"/>
      <c r="M121" s="221" t="s">
        <v>21</v>
      </c>
      <c r="N121" s="222" t="s">
        <v>47</v>
      </c>
      <c r="O121" s="86"/>
      <c r="P121" s="223">
        <f>O121*H121</f>
        <v>0</v>
      </c>
      <c r="Q121" s="223">
        <v>0</v>
      </c>
      <c r="R121" s="223">
        <f>Q121*H121</f>
        <v>0</v>
      </c>
      <c r="S121" s="223">
        <v>0</v>
      </c>
      <c r="T121" s="224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25" t="s">
        <v>559</v>
      </c>
      <c r="AT121" s="225" t="s">
        <v>159</v>
      </c>
      <c r="AU121" s="225" t="s">
        <v>86</v>
      </c>
      <c r="AY121" s="19" t="s">
        <v>156</v>
      </c>
      <c r="BE121" s="226">
        <f>IF(N121="základní",J121,0)</f>
        <v>0</v>
      </c>
      <c r="BF121" s="226">
        <f>IF(N121="snížená",J121,0)</f>
        <v>0</v>
      </c>
      <c r="BG121" s="226">
        <f>IF(N121="zákl. přenesená",J121,0)</f>
        <v>0</v>
      </c>
      <c r="BH121" s="226">
        <f>IF(N121="sníž. přenesená",J121,0)</f>
        <v>0</v>
      </c>
      <c r="BI121" s="226">
        <f>IF(N121="nulová",J121,0)</f>
        <v>0</v>
      </c>
      <c r="BJ121" s="19" t="s">
        <v>84</v>
      </c>
      <c r="BK121" s="226">
        <f>ROUND(I121*H121,2)</f>
        <v>0</v>
      </c>
      <c r="BL121" s="19" t="s">
        <v>559</v>
      </c>
      <c r="BM121" s="225" t="s">
        <v>337</v>
      </c>
    </row>
    <row r="122" s="12" customFormat="1" ht="22.8" customHeight="1">
      <c r="A122" s="12"/>
      <c r="B122" s="198"/>
      <c r="C122" s="199"/>
      <c r="D122" s="200" t="s">
        <v>75</v>
      </c>
      <c r="E122" s="212" t="s">
        <v>1159</v>
      </c>
      <c r="F122" s="212" t="s">
        <v>1160</v>
      </c>
      <c r="G122" s="199"/>
      <c r="H122" s="199"/>
      <c r="I122" s="202"/>
      <c r="J122" s="213">
        <f>BK122</f>
        <v>0</v>
      </c>
      <c r="K122" s="199"/>
      <c r="L122" s="204"/>
      <c r="M122" s="205"/>
      <c r="N122" s="206"/>
      <c r="O122" s="206"/>
      <c r="P122" s="207">
        <f>SUM(P123:P127)</f>
        <v>0</v>
      </c>
      <c r="Q122" s="206"/>
      <c r="R122" s="207">
        <f>SUM(R123:R127)</f>
        <v>0</v>
      </c>
      <c r="S122" s="206"/>
      <c r="T122" s="208">
        <f>SUM(T123:T127)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09" t="s">
        <v>84</v>
      </c>
      <c r="AT122" s="210" t="s">
        <v>75</v>
      </c>
      <c r="AU122" s="210" t="s">
        <v>84</v>
      </c>
      <c r="AY122" s="209" t="s">
        <v>156</v>
      </c>
      <c r="BK122" s="211">
        <f>SUM(BK123:BK127)</f>
        <v>0</v>
      </c>
    </row>
    <row r="123" s="2" customFormat="1" ht="24.15" customHeight="1">
      <c r="A123" s="40"/>
      <c r="B123" s="41"/>
      <c r="C123" s="214" t="s">
        <v>246</v>
      </c>
      <c r="D123" s="214" t="s">
        <v>159</v>
      </c>
      <c r="E123" s="215" t="s">
        <v>1161</v>
      </c>
      <c r="F123" s="216" t="s">
        <v>1162</v>
      </c>
      <c r="G123" s="217" t="s">
        <v>1032</v>
      </c>
      <c r="H123" s="218">
        <v>6</v>
      </c>
      <c r="I123" s="219"/>
      <c r="J123" s="220">
        <f>ROUND(I123*H123,2)</f>
        <v>0</v>
      </c>
      <c r="K123" s="216" t="s">
        <v>21</v>
      </c>
      <c r="L123" s="46"/>
      <c r="M123" s="221" t="s">
        <v>21</v>
      </c>
      <c r="N123" s="222" t="s">
        <v>47</v>
      </c>
      <c r="O123" s="86"/>
      <c r="P123" s="223">
        <f>O123*H123</f>
        <v>0</v>
      </c>
      <c r="Q123" s="223">
        <v>0</v>
      </c>
      <c r="R123" s="223">
        <f>Q123*H123</f>
        <v>0</v>
      </c>
      <c r="S123" s="223">
        <v>0</v>
      </c>
      <c r="T123" s="224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25" t="s">
        <v>559</v>
      </c>
      <c r="AT123" s="225" t="s">
        <v>159</v>
      </c>
      <c r="AU123" s="225" t="s">
        <v>86</v>
      </c>
      <c r="AY123" s="19" t="s">
        <v>156</v>
      </c>
      <c r="BE123" s="226">
        <f>IF(N123="základní",J123,0)</f>
        <v>0</v>
      </c>
      <c r="BF123" s="226">
        <f>IF(N123="snížená",J123,0)</f>
        <v>0</v>
      </c>
      <c r="BG123" s="226">
        <f>IF(N123="zákl. přenesená",J123,0)</f>
        <v>0</v>
      </c>
      <c r="BH123" s="226">
        <f>IF(N123="sníž. přenesená",J123,0)</f>
        <v>0</v>
      </c>
      <c r="BI123" s="226">
        <f>IF(N123="nulová",J123,0)</f>
        <v>0</v>
      </c>
      <c r="BJ123" s="19" t="s">
        <v>84</v>
      </c>
      <c r="BK123" s="226">
        <f>ROUND(I123*H123,2)</f>
        <v>0</v>
      </c>
      <c r="BL123" s="19" t="s">
        <v>559</v>
      </c>
      <c r="BM123" s="225" t="s">
        <v>348</v>
      </c>
    </row>
    <row r="124" s="2" customFormat="1" ht="24.15" customHeight="1">
      <c r="A124" s="40"/>
      <c r="B124" s="41"/>
      <c r="C124" s="214" t="s">
        <v>254</v>
      </c>
      <c r="D124" s="214" t="s">
        <v>159</v>
      </c>
      <c r="E124" s="215" t="s">
        <v>1163</v>
      </c>
      <c r="F124" s="216" t="s">
        <v>1164</v>
      </c>
      <c r="G124" s="217" t="s">
        <v>1032</v>
      </c>
      <c r="H124" s="218">
        <v>3</v>
      </c>
      <c r="I124" s="219"/>
      <c r="J124" s="220">
        <f>ROUND(I124*H124,2)</f>
        <v>0</v>
      </c>
      <c r="K124" s="216" t="s">
        <v>21</v>
      </c>
      <c r="L124" s="46"/>
      <c r="M124" s="221" t="s">
        <v>21</v>
      </c>
      <c r="N124" s="222" t="s">
        <v>47</v>
      </c>
      <c r="O124" s="86"/>
      <c r="P124" s="223">
        <f>O124*H124</f>
        <v>0</v>
      </c>
      <c r="Q124" s="223">
        <v>0</v>
      </c>
      <c r="R124" s="223">
        <f>Q124*H124</f>
        <v>0</v>
      </c>
      <c r="S124" s="223">
        <v>0</v>
      </c>
      <c r="T124" s="224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25" t="s">
        <v>559</v>
      </c>
      <c r="AT124" s="225" t="s">
        <v>159</v>
      </c>
      <c r="AU124" s="225" t="s">
        <v>86</v>
      </c>
      <c r="AY124" s="19" t="s">
        <v>156</v>
      </c>
      <c r="BE124" s="226">
        <f>IF(N124="základní",J124,0)</f>
        <v>0</v>
      </c>
      <c r="BF124" s="226">
        <f>IF(N124="snížená",J124,0)</f>
        <v>0</v>
      </c>
      <c r="BG124" s="226">
        <f>IF(N124="zákl. přenesená",J124,0)</f>
        <v>0</v>
      </c>
      <c r="BH124" s="226">
        <f>IF(N124="sníž. přenesená",J124,0)</f>
        <v>0</v>
      </c>
      <c r="BI124" s="226">
        <f>IF(N124="nulová",J124,0)</f>
        <v>0</v>
      </c>
      <c r="BJ124" s="19" t="s">
        <v>84</v>
      </c>
      <c r="BK124" s="226">
        <f>ROUND(I124*H124,2)</f>
        <v>0</v>
      </c>
      <c r="BL124" s="19" t="s">
        <v>559</v>
      </c>
      <c r="BM124" s="225" t="s">
        <v>359</v>
      </c>
    </row>
    <row r="125" s="2" customFormat="1" ht="24.15" customHeight="1">
      <c r="A125" s="40"/>
      <c r="B125" s="41"/>
      <c r="C125" s="214" t="s">
        <v>260</v>
      </c>
      <c r="D125" s="214" t="s">
        <v>159</v>
      </c>
      <c r="E125" s="215" t="s">
        <v>1165</v>
      </c>
      <c r="F125" s="216" t="s">
        <v>1166</v>
      </c>
      <c r="G125" s="217" t="s">
        <v>1032</v>
      </c>
      <c r="H125" s="218">
        <v>3</v>
      </c>
      <c r="I125" s="219"/>
      <c r="J125" s="220">
        <f>ROUND(I125*H125,2)</f>
        <v>0</v>
      </c>
      <c r="K125" s="216" t="s">
        <v>21</v>
      </c>
      <c r="L125" s="46"/>
      <c r="M125" s="221" t="s">
        <v>21</v>
      </c>
      <c r="N125" s="222" t="s">
        <v>47</v>
      </c>
      <c r="O125" s="86"/>
      <c r="P125" s="223">
        <f>O125*H125</f>
        <v>0</v>
      </c>
      <c r="Q125" s="223">
        <v>0</v>
      </c>
      <c r="R125" s="223">
        <f>Q125*H125</f>
        <v>0</v>
      </c>
      <c r="S125" s="223">
        <v>0</v>
      </c>
      <c r="T125" s="224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25" t="s">
        <v>559</v>
      </c>
      <c r="AT125" s="225" t="s">
        <v>159</v>
      </c>
      <c r="AU125" s="225" t="s">
        <v>86</v>
      </c>
      <c r="AY125" s="19" t="s">
        <v>156</v>
      </c>
      <c r="BE125" s="226">
        <f>IF(N125="základní",J125,0)</f>
        <v>0</v>
      </c>
      <c r="BF125" s="226">
        <f>IF(N125="snížená",J125,0)</f>
        <v>0</v>
      </c>
      <c r="BG125" s="226">
        <f>IF(N125="zákl. přenesená",J125,0)</f>
        <v>0</v>
      </c>
      <c r="BH125" s="226">
        <f>IF(N125="sníž. přenesená",J125,0)</f>
        <v>0</v>
      </c>
      <c r="BI125" s="226">
        <f>IF(N125="nulová",J125,0)</f>
        <v>0</v>
      </c>
      <c r="BJ125" s="19" t="s">
        <v>84</v>
      </c>
      <c r="BK125" s="226">
        <f>ROUND(I125*H125,2)</f>
        <v>0</v>
      </c>
      <c r="BL125" s="19" t="s">
        <v>559</v>
      </c>
      <c r="BM125" s="225" t="s">
        <v>367</v>
      </c>
    </row>
    <row r="126" s="2" customFormat="1" ht="24.15" customHeight="1">
      <c r="A126" s="40"/>
      <c r="B126" s="41"/>
      <c r="C126" s="214" t="s">
        <v>267</v>
      </c>
      <c r="D126" s="214" t="s">
        <v>159</v>
      </c>
      <c r="E126" s="215" t="s">
        <v>1167</v>
      </c>
      <c r="F126" s="216" t="s">
        <v>1168</v>
      </c>
      <c r="G126" s="217" t="s">
        <v>1032</v>
      </c>
      <c r="H126" s="218">
        <v>5</v>
      </c>
      <c r="I126" s="219"/>
      <c r="J126" s="220">
        <f>ROUND(I126*H126,2)</f>
        <v>0</v>
      </c>
      <c r="K126" s="216" t="s">
        <v>21</v>
      </c>
      <c r="L126" s="46"/>
      <c r="M126" s="221" t="s">
        <v>21</v>
      </c>
      <c r="N126" s="222" t="s">
        <v>47</v>
      </c>
      <c r="O126" s="86"/>
      <c r="P126" s="223">
        <f>O126*H126</f>
        <v>0</v>
      </c>
      <c r="Q126" s="223">
        <v>0</v>
      </c>
      <c r="R126" s="223">
        <f>Q126*H126</f>
        <v>0</v>
      </c>
      <c r="S126" s="223">
        <v>0</v>
      </c>
      <c r="T126" s="224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25" t="s">
        <v>559</v>
      </c>
      <c r="AT126" s="225" t="s">
        <v>159</v>
      </c>
      <c r="AU126" s="225" t="s">
        <v>86</v>
      </c>
      <c r="AY126" s="19" t="s">
        <v>156</v>
      </c>
      <c r="BE126" s="226">
        <f>IF(N126="základní",J126,0)</f>
        <v>0</v>
      </c>
      <c r="BF126" s="226">
        <f>IF(N126="snížená",J126,0)</f>
        <v>0</v>
      </c>
      <c r="BG126" s="226">
        <f>IF(N126="zákl. přenesená",J126,0)</f>
        <v>0</v>
      </c>
      <c r="BH126" s="226">
        <f>IF(N126="sníž. přenesená",J126,0)</f>
        <v>0</v>
      </c>
      <c r="BI126" s="226">
        <f>IF(N126="nulová",J126,0)</f>
        <v>0</v>
      </c>
      <c r="BJ126" s="19" t="s">
        <v>84</v>
      </c>
      <c r="BK126" s="226">
        <f>ROUND(I126*H126,2)</f>
        <v>0</v>
      </c>
      <c r="BL126" s="19" t="s">
        <v>559</v>
      </c>
      <c r="BM126" s="225" t="s">
        <v>378</v>
      </c>
    </row>
    <row r="127" s="2" customFormat="1" ht="24.15" customHeight="1">
      <c r="A127" s="40"/>
      <c r="B127" s="41"/>
      <c r="C127" s="214" t="s">
        <v>287</v>
      </c>
      <c r="D127" s="214" t="s">
        <v>159</v>
      </c>
      <c r="E127" s="215" t="s">
        <v>1169</v>
      </c>
      <c r="F127" s="216" t="s">
        <v>1170</v>
      </c>
      <c r="G127" s="217" t="s">
        <v>1032</v>
      </c>
      <c r="H127" s="218">
        <v>1</v>
      </c>
      <c r="I127" s="219"/>
      <c r="J127" s="220">
        <f>ROUND(I127*H127,2)</f>
        <v>0</v>
      </c>
      <c r="K127" s="216" t="s">
        <v>21</v>
      </c>
      <c r="L127" s="46"/>
      <c r="M127" s="221" t="s">
        <v>21</v>
      </c>
      <c r="N127" s="222" t="s">
        <v>47</v>
      </c>
      <c r="O127" s="86"/>
      <c r="P127" s="223">
        <f>O127*H127</f>
        <v>0</v>
      </c>
      <c r="Q127" s="223">
        <v>0</v>
      </c>
      <c r="R127" s="223">
        <f>Q127*H127</f>
        <v>0</v>
      </c>
      <c r="S127" s="223">
        <v>0</v>
      </c>
      <c r="T127" s="224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25" t="s">
        <v>559</v>
      </c>
      <c r="AT127" s="225" t="s">
        <v>159</v>
      </c>
      <c r="AU127" s="225" t="s">
        <v>86</v>
      </c>
      <c r="AY127" s="19" t="s">
        <v>156</v>
      </c>
      <c r="BE127" s="226">
        <f>IF(N127="základní",J127,0)</f>
        <v>0</v>
      </c>
      <c r="BF127" s="226">
        <f>IF(N127="snížená",J127,0)</f>
        <v>0</v>
      </c>
      <c r="BG127" s="226">
        <f>IF(N127="zákl. přenesená",J127,0)</f>
        <v>0</v>
      </c>
      <c r="BH127" s="226">
        <f>IF(N127="sníž. přenesená",J127,0)</f>
        <v>0</v>
      </c>
      <c r="BI127" s="226">
        <f>IF(N127="nulová",J127,0)</f>
        <v>0</v>
      </c>
      <c r="BJ127" s="19" t="s">
        <v>84</v>
      </c>
      <c r="BK127" s="226">
        <f>ROUND(I127*H127,2)</f>
        <v>0</v>
      </c>
      <c r="BL127" s="19" t="s">
        <v>559</v>
      </c>
      <c r="BM127" s="225" t="s">
        <v>398</v>
      </c>
    </row>
    <row r="128" s="12" customFormat="1" ht="22.8" customHeight="1">
      <c r="A128" s="12"/>
      <c r="B128" s="198"/>
      <c r="C128" s="199"/>
      <c r="D128" s="200" t="s">
        <v>75</v>
      </c>
      <c r="E128" s="212" t="s">
        <v>1171</v>
      </c>
      <c r="F128" s="212" t="s">
        <v>1172</v>
      </c>
      <c r="G128" s="199"/>
      <c r="H128" s="199"/>
      <c r="I128" s="202"/>
      <c r="J128" s="213">
        <f>BK128</f>
        <v>0</v>
      </c>
      <c r="K128" s="199"/>
      <c r="L128" s="204"/>
      <c r="M128" s="205"/>
      <c r="N128" s="206"/>
      <c r="O128" s="206"/>
      <c r="P128" s="207">
        <f>SUM(P129:P137)</f>
        <v>0</v>
      </c>
      <c r="Q128" s="206"/>
      <c r="R128" s="207">
        <f>SUM(R129:R137)</f>
        <v>0</v>
      </c>
      <c r="S128" s="206"/>
      <c r="T128" s="208">
        <f>SUM(T129:T137)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09" t="s">
        <v>84</v>
      </c>
      <c r="AT128" s="210" t="s">
        <v>75</v>
      </c>
      <c r="AU128" s="210" t="s">
        <v>84</v>
      </c>
      <c r="AY128" s="209" t="s">
        <v>156</v>
      </c>
      <c r="BK128" s="211">
        <f>SUM(BK129:BK137)</f>
        <v>0</v>
      </c>
    </row>
    <row r="129" s="2" customFormat="1" ht="16.5" customHeight="1">
      <c r="A129" s="40"/>
      <c r="B129" s="41"/>
      <c r="C129" s="214" t="s">
        <v>292</v>
      </c>
      <c r="D129" s="214" t="s">
        <v>159</v>
      </c>
      <c r="E129" s="215" t="s">
        <v>1173</v>
      </c>
      <c r="F129" s="216" t="s">
        <v>1174</v>
      </c>
      <c r="G129" s="217" t="s">
        <v>1032</v>
      </c>
      <c r="H129" s="218">
        <v>1</v>
      </c>
      <c r="I129" s="219"/>
      <c r="J129" s="220">
        <f>ROUND(I129*H129,2)</f>
        <v>0</v>
      </c>
      <c r="K129" s="216" t="s">
        <v>21</v>
      </c>
      <c r="L129" s="46"/>
      <c r="M129" s="221" t="s">
        <v>21</v>
      </c>
      <c r="N129" s="222" t="s">
        <v>47</v>
      </c>
      <c r="O129" s="86"/>
      <c r="P129" s="223">
        <f>O129*H129</f>
        <v>0</v>
      </c>
      <c r="Q129" s="223">
        <v>0</v>
      </c>
      <c r="R129" s="223">
        <f>Q129*H129</f>
        <v>0</v>
      </c>
      <c r="S129" s="223">
        <v>0</v>
      </c>
      <c r="T129" s="224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25" t="s">
        <v>559</v>
      </c>
      <c r="AT129" s="225" t="s">
        <v>159</v>
      </c>
      <c r="AU129" s="225" t="s">
        <v>86</v>
      </c>
      <c r="AY129" s="19" t="s">
        <v>156</v>
      </c>
      <c r="BE129" s="226">
        <f>IF(N129="základní",J129,0)</f>
        <v>0</v>
      </c>
      <c r="BF129" s="226">
        <f>IF(N129="snížená",J129,0)</f>
        <v>0</v>
      </c>
      <c r="BG129" s="226">
        <f>IF(N129="zákl. přenesená",J129,0)</f>
        <v>0</v>
      </c>
      <c r="BH129" s="226">
        <f>IF(N129="sníž. přenesená",J129,0)</f>
        <v>0</v>
      </c>
      <c r="BI129" s="226">
        <f>IF(N129="nulová",J129,0)</f>
        <v>0</v>
      </c>
      <c r="BJ129" s="19" t="s">
        <v>84</v>
      </c>
      <c r="BK129" s="226">
        <f>ROUND(I129*H129,2)</f>
        <v>0</v>
      </c>
      <c r="BL129" s="19" t="s">
        <v>559</v>
      </c>
      <c r="BM129" s="225" t="s">
        <v>409</v>
      </c>
    </row>
    <row r="130" s="2" customFormat="1" ht="16.5" customHeight="1">
      <c r="A130" s="40"/>
      <c r="B130" s="41"/>
      <c r="C130" s="214" t="s">
        <v>299</v>
      </c>
      <c r="D130" s="214" t="s">
        <v>159</v>
      </c>
      <c r="E130" s="215" t="s">
        <v>1175</v>
      </c>
      <c r="F130" s="216" t="s">
        <v>1176</v>
      </c>
      <c r="G130" s="217" t="s">
        <v>1032</v>
      </c>
      <c r="H130" s="218">
        <v>1</v>
      </c>
      <c r="I130" s="219"/>
      <c r="J130" s="220">
        <f>ROUND(I130*H130,2)</f>
        <v>0</v>
      </c>
      <c r="K130" s="216" t="s">
        <v>21</v>
      </c>
      <c r="L130" s="46"/>
      <c r="M130" s="221" t="s">
        <v>21</v>
      </c>
      <c r="N130" s="222" t="s">
        <v>47</v>
      </c>
      <c r="O130" s="86"/>
      <c r="P130" s="223">
        <f>O130*H130</f>
        <v>0</v>
      </c>
      <c r="Q130" s="223">
        <v>0</v>
      </c>
      <c r="R130" s="223">
        <f>Q130*H130</f>
        <v>0</v>
      </c>
      <c r="S130" s="223">
        <v>0</v>
      </c>
      <c r="T130" s="224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25" t="s">
        <v>559</v>
      </c>
      <c r="AT130" s="225" t="s">
        <v>159</v>
      </c>
      <c r="AU130" s="225" t="s">
        <v>86</v>
      </c>
      <c r="AY130" s="19" t="s">
        <v>156</v>
      </c>
      <c r="BE130" s="226">
        <f>IF(N130="základní",J130,0)</f>
        <v>0</v>
      </c>
      <c r="BF130" s="226">
        <f>IF(N130="snížená",J130,0)</f>
        <v>0</v>
      </c>
      <c r="BG130" s="226">
        <f>IF(N130="zákl. přenesená",J130,0)</f>
        <v>0</v>
      </c>
      <c r="BH130" s="226">
        <f>IF(N130="sníž. přenesená",J130,0)</f>
        <v>0</v>
      </c>
      <c r="BI130" s="226">
        <f>IF(N130="nulová",J130,0)</f>
        <v>0</v>
      </c>
      <c r="BJ130" s="19" t="s">
        <v>84</v>
      </c>
      <c r="BK130" s="226">
        <f>ROUND(I130*H130,2)</f>
        <v>0</v>
      </c>
      <c r="BL130" s="19" t="s">
        <v>559</v>
      </c>
      <c r="BM130" s="225" t="s">
        <v>421</v>
      </c>
    </row>
    <row r="131" s="2" customFormat="1" ht="16.5" customHeight="1">
      <c r="A131" s="40"/>
      <c r="B131" s="41"/>
      <c r="C131" s="214" t="s">
        <v>305</v>
      </c>
      <c r="D131" s="214" t="s">
        <v>159</v>
      </c>
      <c r="E131" s="215" t="s">
        <v>1177</v>
      </c>
      <c r="F131" s="216" t="s">
        <v>1176</v>
      </c>
      <c r="G131" s="217" t="s">
        <v>1032</v>
      </c>
      <c r="H131" s="218">
        <v>1</v>
      </c>
      <c r="I131" s="219"/>
      <c r="J131" s="220">
        <f>ROUND(I131*H131,2)</f>
        <v>0</v>
      </c>
      <c r="K131" s="216" t="s">
        <v>21</v>
      </c>
      <c r="L131" s="46"/>
      <c r="M131" s="221" t="s">
        <v>21</v>
      </c>
      <c r="N131" s="222" t="s">
        <v>47</v>
      </c>
      <c r="O131" s="86"/>
      <c r="P131" s="223">
        <f>O131*H131</f>
        <v>0</v>
      </c>
      <c r="Q131" s="223">
        <v>0</v>
      </c>
      <c r="R131" s="223">
        <f>Q131*H131</f>
        <v>0</v>
      </c>
      <c r="S131" s="223">
        <v>0</v>
      </c>
      <c r="T131" s="224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25" t="s">
        <v>559</v>
      </c>
      <c r="AT131" s="225" t="s">
        <v>159</v>
      </c>
      <c r="AU131" s="225" t="s">
        <v>86</v>
      </c>
      <c r="AY131" s="19" t="s">
        <v>156</v>
      </c>
      <c r="BE131" s="226">
        <f>IF(N131="základní",J131,0)</f>
        <v>0</v>
      </c>
      <c r="BF131" s="226">
        <f>IF(N131="snížená",J131,0)</f>
        <v>0</v>
      </c>
      <c r="BG131" s="226">
        <f>IF(N131="zákl. přenesená",J131,0)</f>
        <v>0</v>
      </c>
      <c r="BH131" s="226">
        <f>IF(N131="sníž. přenesená",J131,0)</f>
        <v>0</v>
      </c>
      <c r="BI131" s="226">
        <f>IF(N131="nulová",J131,0)</f>
        <v>0</v>
      </c>
      <c r="BJ131" s="19" t="s">
        <v>84</v>
      </c>
      <c r="BK131" s="226">
        <f>ROUND(I131*H131,2)</f>
        <v>0</v>
      </c>
      <c r="BL131" s="19" t="s">
        <v>559</v>
      </c>
      <c r="BM131" s="225" t="s">
        <v>434</v>
      </c>
    </row>
    <row r="132" s="2" customFormat="1" ht="16.5" customHeight="1">
      <c r="A132" s="40"/>
      <c r="B132" s="41"/>
      <c r="C132" s="214" t="s">
        <v>7</v>
      </c>
      <c r="D132" s="214" t="s">
        <v>159</v>
      </c>
      <c r="E132" s="215" t="s">
        <v>1178</v>
      </c>
      <c r="F132" s="216" t="s">
        <v>1179</v>
      </c>
      <c r="G132" s="217" t="s">
        <v>1032</v>
      </c>
      <c r="H132" s="218">
        <v>1</v>
      </c>
      <c r="I132" s="219"/>
      <c r="J132" s="220">
        <f>ROUND(I132*H132,2)</f>
        <v>0</v>
      </c>
      <c r="K132" s="216" t="s">
        <v>21</v>
      </c>
      <c r="L132" s="46"/>
      <c r="M132" s="221" t="s">
        <v>21</v>
      </c>
      <c r="N132" s="222" t="s">
        <v>47</v>
      </c>
      <c r="O132" s="86"/>
      <c r="P132" s="223">
        <f>O132*H132</f>
        <v>0</v>
      </c>
      <c r="Q132" s="223">
        <v>0</v>
      </c>
      <c r="R132" s="223">
        <f>Q132*H132</f>
        <v>0</v>
      </c>
      <c r="S132" s="223">
        <v>0</v>
      </c>
      <c r="T132" s="224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25" t="s">
        <v>559</v>
      </c>
      <c r="AT132" s="225" t="s">
        <v>159</v>
      </c>
      <c r="AU132" s="225" t="s">
        <v>86</v>
      </c>
      <c r="AY132" s="19" t="s">
        <v>156</v>
      </c>
      <c r="BE132" s="226">
        <f>IF(N132="základní",J132,0)</f>
        <v>0</v>
      </c>
      <c r="BF132" s="226">
        <f>IF(N132="snížená",J132,0)</f>
        <v>0</v>
      </c>
      <c r="BG132" s="226">
        <f>IF(N132="zákl. přenesená",J132,0)</f>
        <v>0</v>
      </c>
      <c r="BH132" s="226">
        <f>IF(N132="sníž. přenesená",J132,0)</f>
        <v>0</v>
      </c>
      <c r="BI132" s="226">
        <f>IF(N132="nulová",J132,0)</f>
        <v>0</v>
      </c>
      <c r="BJ132" s="19" t="s">
        <v>84</v>
      </c>
      <c r="BK132" s="226">
        <f>ROUND(I132*H132,2)</f>
        <v>0</v>
      </c>
      <c r="BL132" s="19" t="s">
        <v>559</v>
      </c>
      <c r="BM132" s="225" t="s">
        <v>448</v>
      </c>
    </row>
    <row r="133" s="2" customFormat="1" ht="16.5" customHeight="1">
      <c r="A133" s="40"/>
      <c r="B133" s="41"/>
      <c r="C133" s="214" t="s">
        <v>314</v>
      </c>
      <c r="D133" s="214" t="s">
        <v>159</v>
      </c>
      <c r="E133" s="215" t="s">
        <v>1180</v>
      </c>
      <c r="F133" s="216" t="s">
        <v>1181</v>
      </c>
      <c r="G133" s="217" t="s">
        <v>1032</v>
      </c>
      <c r="H133" s="218">
        <v>1</v>
      </c>
      <c r="I133" s="219"/>
      <c r="J133" s="220">
        <f>ROUND(I133*H133,2)</f>
        <v>0</v>
      </c>
      <c r="K133" s="216" t="s">
        <v>21</v>
      </c>
      <c r="L133" s="46"/>
      <c r="M133" s="221" t="s">
        <v>21</v>
      </c>
      <c r="N133" s="222" t="s">
        <v>47</v>
      </c>
      <c r="O133" s="86"/>
      <c r="P133" s="223">
        <f>O133*H133</f>
        <v>0</v>
      </c>
      <c r="Q133" s="223">
        <v>0</v>
      </c>
      <c r="R133" s="223">
        <f>Q133*H133</f>
        <v>0</v>
      </c>
      <c r="S133" s="223">
        <v>0</v>
      </c>
      <c r="T133" s="224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25" t="s">
        <v>559</v>
      </c>
      <c r="AT133" s="225" t="s">
        <v>159</v>
      </c>
      <c r="AU133" s="225" t="s">
        <v>86</v>
      </c>
      <c r="AY133" s="19" t="s">
        <v>156</v>
      </c>
      <c r="BE133" s="226">
        <f>IF(N133="základní",J133,0)</f>
        <v>0</v>
      </c>
      <c r="BF133" s="226">
        <f>IF(N133="snížená",J133,0)</f>
        <v>0</v>
      </c>
      <c r="BG133" s="226">
        <f>IF(N133="zákl. přenesená",J133,0)</f>
        <v>0</v>
      </c>
      <c r="BH133" s="226">
        <f>IF(N133="sníž. přenesená",J133,0)</f>
        <v>0</v>
      </c>
      <c r="BI133" s="226">
        <f>IF(N133="nulová",J133,0)</f>
        <v>0</v>
      </c>
      <c r="BJ133" s="19" t="s">
        <v>84</v>
      </c>
      <c r="BK133" s="226">
        <f>ROUND(I133*H133,2)</f>
        <v>0</v>
      </c>
      <c r="BL133" s="19" t="s">
        <v>559</v>
      </c>
      <c r="BM133" s="225" t="s">
        <v>464</v>
      </c>
    </row>
    <row r="134" s="2" customFormat="1" ht="16.5" customHeight="1">
      <c r="A134" s="40"/>
      <c r="B134" s="41"/>
      <c r="C134" s="214" t="s">
        <v>319</v>
      </c>
      <c r="D134" s="214" t="s">
        <v>159</v>
      </c>
      <c r="E134" s="215" t="s">
        <v>1182</v>
      </c>
      <c r="F134" s="216" t="s">
        <v>1179</v>
      </c>
      <c r="G134" s="217" t="s">
        <v>1032</v>
      </c>
      <c r="H134" s="218">
        <v>1</v>
      </c>
      <c r="I134" s="219"/>
      <c r="J134" s="220">
        <f>ROUND(I134*H134,2)</f>
        <v>0</v>
      </c>
      <c r="K134" s="216" t="s">
        <v>21</v>
      </c>
      <c r="L134" s="46"/>
      <c r="M134" s="221" t="s">
        <v>21</v>
      </c>
      <c r="N134" s="222" t="s">
        <v>47</v>
      </c>
      <c r="O134" s="86"/>
      <c r="P134" s="223">
        <f>O134*H134</f>
        <v>0</v>
      </c>
      <c r="Q134" s="223">
        <v>0</v>
      </c>
      <c r="R134" s="223">
        <f>Q134*H134</f>
        <v>0</v>
      </c>
      <c r="S134" s="223">
        <v>0</v>
      </c>
      <c r="T134" s="224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25" t="s">
        <v>559</v>
      </c>
      <c r="AT134" s="225" t="s">
        <v>159</v>
      </c>
      <c r="AU134" s="225" t="s">
        <v>86</v>
      </c>
      <c r="AY134" s="19" t="s">
        <v>156</v>
      </c>
      <c r="BE134" s="226">
        <f>IF(N134="základní",J134,0)</f>
        <v>0</v>
      </c>
      <c r="BF134" s="226">
        <f>IF(N134="snížená",J134,0)</f>
        <v>0</v>
      </c>
      <c r="BG134" s="226">
        <f>IF(N134="zákl. přenesená",J134,0)</f>
        <v>0</v>
      </c>
      <c r="BH134" s="226">
        <f>IF(N134="sníž. přenesená",J134,0)</f>
        <v>0</v>
      </c>
      <c r="BI134" s="226">
        <f>IF(N134="nulová",J134,0)</f>
        <v>0</v>
      </c>
      <c r="BJ134" s="19" t="s">
        <v>84</v>
      </c>
      <c r="BK134" s="226">
        <f>ROUND(I134*H134,2)</f>
        <v>0</v>
      </c>
      <c r="BL134" s="19" t="s">
        <v>559</v>
      </c>
      <c r="BM134" s="225" t="s">
        <v>474</v>
      </c>
    </row>
    <row r="135" s="2" customFormat="1" ht="16.5" customHeight="1">
      <c r="A135" s="40"/>
      <c r="B135" s="41"/>
      <c r="C135" s="214" t="s">
        <v>328</v>
      </c>
      <c r="D135" s="214" t="s">
        <v>159</v>
      </c>
      <c r="E135" s="215" t="s">
        <v>1183</v>
      </c>
      <c r="F135" s="216" t="s">
        <v>1184</v>
      </c>
      <c r="G135" s="217" t="s">
        <v>1032</v>
      </c>
      <c r="H135" s="218">
        <v>2</v>
      </c>
      <c r="I135" s="219"/>
      <c r="J135" s="220">
        <f>ROUND(I135*H135,2)</f>
        <v>0</v>
      </c>
      <c r="K135" s="216" t="s">
        <v>21</v>
      </c>
      <c r="L135" s="46"/>
      <c r="M135" s="221" t="s">
        <v>21</v>
      </c>
      <c r="N135" s="222" t="s">
        <v>47</v>
      </c>
      <c r="O135" s="86"/>
      <c r="P135" s="223">
        <f>O135*H135</f>
        <v>0</v>
      </c>
      <c r="Q135" s="223">
        <v>0</v>
      </c>
      <c r="R135" s="223">
        <f>Q135*H135</f>
        <v>0</v>
      </c>
      <c r="S135" s="223">
        <v>0</v>
      </c>
      <c r="T135" s="224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25" t="s">
        <v>559</v>
      </c>
      <c r="AT135" s="225" t="s">
        <v>159</v>
      </c>
      <c r="AU135" s="225" t="s">
        <v>86</v>
      </c>
      <c r="AY135" s="19" t="s">
        <v>156</v>
      </c>
      <c r="BE135" s="226">
        <f>IF(N135="základní",J135,0)</f>
        <v>0</v>
      </c>
      <c r="BF135" s="226">
        <f>IF(N135="snížená",J135,0)</f>
        <v>0</v>
      </c>
      <c r="BG135" s="226">
        <f>IF(N135="zákl. přenesená",J135,0)</f>
        <v>0</v>
      </c>
      <c r="BH135" s="226">
        <f>IF(N135="sníž. přenesená",J135,0)</f>
        <v>0</v>
      </c>
      <c r="BI135" s="226">
        <f>IF(N135="nulová",J135,0)</f>
        <v>0</v>
      </c>
      <c r="BJ135" s="19" t="s">
        <v>84</v>
      </c>
      <c r="BK135" s="226">
        <f>ROUND(I135*H135,2)</f>
        <v>0</v>
      </c>
      <c r="BL135" s="19" t="s">
        <v>559</v>
      </c>
      <c r="BM135" s="225" t="s">
        <v>484</v>
      </c>
    </row>
    <row r="136" s="2" customFormat="1" ht="16.5" customHeight="1">
      <c r="A136" s="40"/>
      <c r="B136" s="41"/>
      <c r="C136" s="214" t="s">
        <v>333</v>
      </c>
      <c r="D136" s="214" t="s">
        <v>159</v>
      </c>
      <c r="E136" s="215" t="s">
        <v>1185</v>
      </c>
      <c r="F136" s="216" t="s">
        <v>1186</v>
      </c>
      <c r="G136" s="217" t="s">
        <v>1032</v>
      </c>
      <c r="H136" s="218">
        <v>1</v>
      </c>
      <c r="I136" s="219"/>
      <c r="J136" s="220">
        <f>ROUND(I136*H136,2)</f>
        <v>0</v>
      </c>
      <c r="K136" s="216" t="s">
        <v>21</v>
      </c>
      <c r="L136" s="46"/>
      <c r="M136" s="221" t="s">
        <v>21</v>
      </c>
      <c r="N136" s="222" t="s">
        <v>47</v>
      </c>
      <c r="O136" s="86"/>
      <c r="P136" s="223">
        <f>O136*H136</f>
        <v>0</v>
      </c>
      <c r="Q136" s="223">
        <v>0</v>
      </c>
      <c r="R136" s="223">
        <f>Q136*H136</f>
        <v>0</v>
      </c>
      <c r="S136" s="223">
        <v>0</v>
      </c>
      <c r="T136" s="224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25" t="s">
        <v>559</v>
      </c>
      <c r="AT136" s="225" t="s">
        <v>159</v>
      </c>
      <c r="AU136" s="225" t="s">
        <v>86</v>
      </c>
      <c r="AY136" s="19" t="s">
        <v>156</v>
      </c>
      <c r="BE136" s="226">
        <f>IF(N136="základní",J136,0)</f>
        <v>0</v>
      </c>
      <c r="BF136" s="226">
        <f>IF(N136="snížená",J136,0)</f>
        <v>0</v>
      </c>
      <c r="BG136" s="226">
        <f>IF(N136="zákl. přenesená",J136,0)</f>
        <v>0</v>
      </c>
      <c r="BH136" s="226">
        <f>IF(N136="sníž. přenesená",J136,0)</f>
        <v>0</v>
      </c>
      <c r="BI136" s="226">
        <f>IF(N136="nulová",J136,0)</f>
        <v>0</v>
      </c>
      <c r="BJ136" s="19" t="s">
        <v>84</v>
      </c>
      <c r="BK136" s="226">
        <f>ROUND(I136*H136,2)</f>
        <v>0</v>
      </c>
      <c r="BL136" s="19" t="s">
        <v>559</v>
      </c>
      <c r="BM136" s="225" t="s">
        <v>501</v>
      </c>
    </row>
    <row r="137" s="2" customFormat="1" ht="16.5" customHeight="1">
      <c r="A137" s="40"/>
      <c r="B137" s="41"/>
      <c r="C137" s="214" t="s">
        <v>337</v>
      </c>
      <c r="D137" s="214" t="s">
        <v>159</v>
      </c>
      <c r="E137" s="215" t="s">
        <v>1187</v>
      </c>
      <c r="F137" s="216" t="s">
        <v>1188</v>
      </c>
      <c r="G137" s="217" t="s">
        <v>1032</v>
      </c>
      <c r="H137" s="218">
        <v>1</v>
      </c>
      <c r="I137" s="219"/>
      <c r="J137" s="220">
        <f>ROUND(I137*H137,2)</f>
        <v>0</v>
      </c>
      <c r="K137" s="216" t="s">
        <v>21</v>
      </c>
      <c r="L137" s="46"/>
      <c r="M137" s="221" t="s">
        <v>21</v>
      </c>
      <c r="N137" s="222" t="s">
        <v>47</v>
      </c>
      <c r="O137" s="86"/>
      <c r="P137" s="223">
        <f>O137*H137</f>
        <v>0</v>
      </c>
      <c r="Q137" s="223">
        <v>0</v>
      </c>
      <c r="R137" s="223">
        <f>Q137*H137</f>
        <v>0</v>
      </c>
      <c r="S137" s="223">
        <v>0</v>
      </c>
      <c r="T137" s="224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25" t="s">
        <v>559</v>
      </c>
      <c r="AT137" s="225" t="s">
        <v>159</v>
      </c>
      <c r="AU137" s="225" t="s">
        <v>86</v>
      </c>
      <c r="AY137" s="19" t="s">
        <v>156</v>
      </c>
      <c r="BE137" s="226">
        <f>IF(N137="základní",J137,0)</f>
        <v>0</v>
      </c>
      <c r="BF137" s="226">
        <f>IF(N137="snížená",J137,0)</f>
        <v>0</v>
      </c>
      <c r="BG137" s="226">
        <f>IF(N137="zákl. přenesená",J137,0)</f>
        <v>0</v>
      </c>
      <c r="BH137" s="226">
        <f>IF(N137="sníž. přenesená",J137,0)</f>
        <v>0</v>
      </c>
      <c r="BI137" s="226">
        <f>IF(N137="nulová",J137,0)</f>
        <v>0</v>
      </c>
      <c r="BJ137" s="19" t="s">
        <v>84</v>
      </c>
      <c r="BK137" s="226">
        <f>ROUND(I137*H137,2)</f>
        <v>0</v>
      </c>
      <c r="BL137" s="19" t="s">
        <v>559</v>
      </c>
      <c r="BM137" s="225" t="s">
        <v>511</v>
      </c>
    </row>
    <row r="138" s="12" customFormat="1" ht="22.8" customHeight="1">
      <c r="A138" s="12"/>
      <c r="B138" s="198"/>
      <c r="C138" s="199"/>
      <c r="D138" s="200" t="s">
        <v>75</v>
      </c>
      <c r="E138" s="212" t="s">
        <v>1189</v>
      </c>
      <c r="F138" s="212" t="s">
        <v>1190</v>
      </c>
      <c r="G138" s="199"/>
      <c r="H138" s="199"/>
      <c r="I138" s="202"/>
      <c r="J138" s="213">
        <f>BK138</f>
        <v>0</v>
      </c>
      <c r="K138" s="199"/>
      <c r="L138" s="204"/>
      <c r="M138" s="205"/>
      <c r="N138" s="206"/>
      <c r="O138" s="206"/>
      <c r="P138" s="207">
        <f>SUM(P139:P143)</f>
        <v>0</v>
      </c>
      <c r="Q138" s="206"/>
      <c r="R138" s="207">
        <f>SUM(R139:R143)</f>
        <v>0</v>
      </c>
      <c r="S138" s="206"/>
      <c r="T138" s="208">
        <f>SUM(T139:T143)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09" t="s">
        <v>84</v>
      </c>
      <c r="AT138" s="210" t="s">
        <v>75</v>
      </c>
      <c r="AU138" s="210" t="s">
        <v>84</v>
      </c>
      <c r="AY138" s="209" t="s">
        <v>156</v>
      </c>
      <c r="BK138" s="211">
        <f>SUM(BK139:BK143)</f>
        <v>0</v>
      </c>
    </row>
    <row r="139" s="2" customFormat="1" ht="16.5" customHeight="1">
      <c r="A139" s="40"/>
      <c r="B139" s="41"/>
      <c r="C139" s="214" t="s">
        <v>342</v>
      </c>
      <c r="D139" s="214" t="s">
        <v>159</v>
      </c>
      <c r="E139" s="215" t="s">
        <v>1191</v>
      </c>
      <c r="F139" s="216" t="s">
        <v>1192</v>
      </c>
      <c r="G139" s="217" t="s">
        <v>1032</v>
      </c>
      <c r="H139" s="218">
        <v>4</v>
      </c>
      <c r="I139" s="219"/>
      <c r="J139" s="220">
        <f>ROUND(I139*H139,2)</f>
        <v>0</v>
      </c>
      <c r="K139" s="216" t="s">
        <v>21</v>
      </c>
      <c r="L139" s="46"/>
      <c r="M139" s="221" t="s">
        <v>21</v>
      </c>
      <c r="N139" s="222" t="s">
        <v>47</v>
      </c>
      <c r="O139" s="86"/>
      <c r="P139" s="223">
        <f>O139*H139</f>
        <v>0</v>
      </c>
      <c r="Q139" s="223">
        <v>0</v>
      </c>
      <c r="R139" s="223">
        <f>Q139*H139</f>
        <v>0</v>
      </c>
      <c r="S139" s="223">
        <v>0</v>
      </c>
      <c r="T139" s="224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25" t="s">
        <v>559</v>
      </c>
      <c r="AT139" s="225" t="s">
        <v>159</v>
      </c>
      <c r="AU139" s="225" t="s">
        <v>86</v>
      </c>
      <c r="AY139" s="19" t="s">
        <v>156</v>
      </c>
      <c r="BE139" s="226">
        <f>IF(N139="základní",J139,0)</f>
        <v>0</v>
      </c>
      <c r="BF139" s="226">
        <f>IF(N139="snížená",J139,0)</f>
        <v>0</v>
      </c>
      <c r="BG139" s="226">
        <f>IF(N139="zákl. přenesená",J139,0)</f>
        <v>0</v>
      </c>
      <c r="BH139" s="226">
        <f>IF(N139="sníž. přenesená",J139,0)</f>
        <v>0</v>
      </c>
      <c r="BI139" s="226">
        <f>IF(N139="nulová",J139,0)</f>
        <v>0</v>
      </c>
      <c r="BJ139" s="19" t="s">
        <v>84</v>
      </c>
      <c r="BK139" s="226">
        <f>ROUND(I139*H139,2)</f>
        <v>0</v>
      </c>
      <c r="BL139" s="19" t="s">
        <v>559</v>
      </c>
      <c r="BM139" s="225" t="s">
        <v>519</v>
      </c>
    </row>
    <row r="140" s="2" customFormat="1" ht="16.5" customHeight="1">
      <c r="A140" s="40"/>
      <c r="B140" s="41"/>
      <c r="C140" s="214" t="s">
        <v>348</v>
      </c>
      <c r="D140" s="214" t="s">
        <v>159</v>
      </c>
      <c r="E140" s="215" t="s">
        <v>1193</v>
      </c>
      <c r="F140" s="216" t="s">
        <v>1194</v>
      </c>
      <c r="G140" s="217" t="s">
        <v>1032</v>
      </c>
      <c r="H140" s="218">
        <v>4</v>
      </c>
      <c r="I140" s="219"/>
      <c r="J140" s="220">
        <f>ROUND(I140*H140,2)</f>
        <v>0</v>
      </c>
      <c r="K140" s="216" t="s">
        <v>21</v>
      </c>
      <c r="L140" s="46"/>
      <c r="M140" s="221" t="s">
        <v>21</v>
      </c>
      <c r="N140" s="222" t="s">
        <v>47</v>
      </c>
      <c r="O140" s="86"/>
      <c r="P140" s="223">
        <f>O140*H140</f>
        <v>0</v>
      </c>
      <c r="Q140" s="223">
        <v>0</v>
      </c>
      <c r="R140" s="223">
        <f>Q140*H140</f>
        <v>0</v>
      </c>
      <c r="S140" s="223">
        <v>0</v>
      </c>
      <c r="T140" s="224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25" t="s">
        <v>559</v>
      </c>
      <c r="AT140" s="225" t="s">
        <v>159</v>
      </c>
      <c r="AU140" s="225" t="s">
        <v>86</v>
      </c>
      <c r="AY140" s="19" t="s">
        <v>156</v>
      </c>
      <c r="BE140" s="226">
        <f>IF(N140="základní",J140,0)</f>
        <v>0</v>
      </c>
      <c r="BF140" s="226">
        <f>IF(N140="snížená",J140,0)</f>
        <v>0</v>
      </c>
      <c r="BG140" s="226">
        <f>IF(N140="zákl. přenesená",J140,0)</f>
        <v>0</v>
      </c>
      <c r="BH140" s="226">
        <f>IF(N140="sníž. přenesená",J140,0)</f>
        <v>0</v>
      </c>
      <c r="BI140" s="226">
        <f>IF(N140="nulová",J140,0)</f>
        <v>0</v>
      </c>
      <c r="BJ140" s="19" t="s">
        <v>84</v>
      </c>
      <c r="BK140" s="226">
        <f>ROUND(I140*H140,2)</f>
        <v>0</v>
      </c>
      <c r="BL140" s="19" t="s">
        <v>559</v>
      </c>
      <c r="BM140" s="225" t="s">
        <v>528</v>
      </c>
    </row>
    <row r="141" s="2" customFormat="1" ht="16.5" customHeight="1">
      <c r="A141" s="40"/>
      <c r="B141" s="41"/>
      <c r="C141" s="214" t="s">
        <v>354</v>
      </c>
      <c r="D141" s="214" t="s">
        <v>159</v>
      </c>
      <c r="E141" s="215" t="s">
        <v>1195</v>
      </c>
      <c r="F141" s="216" t="s">
        <v>1196</v>
      </c>
      <c r="G141" s="217" t="s">
        <v>1032</v>
      </c>
      <c r="H141" s="218">
        <v>2</v>
      </c>
      <c r="I141" s="219"/>
      <c r="J141" s="220">
        <f>ROUND(I141*H141,2)</f>
        <v>0</v>
      </c>
      <c r="K141" s="216" t="s">
        <v>21</v>
      </c>
      <c r="L141" s="46"/>
      <c r="M141" s="221" t="s">
        <v>21</v>
      </c>
      <c r="N141" s="222" t="s">
        <v>47</v>
      </c>
      <c r="O141" s="86"/>
      <c r="P141" s="223">
        <f>O141*H141</f>
        <v>0</v>
      </c>
      <c r="Q141" s="223">
        <v>0</v>
      </c>
      <c r="R141" s="223">
        <f>Q141*H141</f>
        <v>0</v>
      </c>
      <c r="S141" s="223">
        <v>0</v>
      </c>
      <c r="T141" s="224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25" t="s">
        <v>559</v>
      </c>
      <c r="AT141" s="225" t="s">
        <v>159</v>
      </c>
      <c r="AU141" s="225" t="s">
        <v>86</v>
      </c>
      <c r="AY141" s="19" t="s">
        <v>156</v>
      </c>
      <c r="BE141" s="226">
        <f>IF(N141="základní",J141,0)</f>
        <v>0</v>
      </c>
      <c r="BF141" s="226">
        <f>IF(N141="snížená",J141,0)</f>
        <v>0</v>
      </c>
      <c r="BG141" s="226">
        <f>IF(N141="zákl. přenesená",J141,0)</f>
        <v>0</v>
      </c>
      <c r="BH141" s="226">
        <f>IF(N141="sníž. přenesená",J141,0)</f>
        <v>0</v>
      </c>
      <c r="BI141" s="226">
        <f>IF(N141="nulová",J141,0)</f>
        <v>0</v>
      </c>
      <c r="BJ141" s="19" t="s">
        <v>84</v>
      </c>
      <c r="BK141" s="226">
        <f>ROUND(I141*H141,2)</f>
        <v>0</v>
      </c>
      <c r="BL141" s="19" t="s">
        <v>559</v>
      </c>
      <c r="BM141" s="225" t="s">
        <v>537</v>
      </c>
    </row>
    <row r="142" s="2" customFormat="1" ht="16.5" customHeight="1">
      <c r="A142" s="40"/>
      <c r="B142" s="41"/>
      <c r="C142" s="214" t="s">
        <v>359</v>
      </c>
      <c r="D142" s="214" t="s">
        <v>159</v>
      </c>
      <c r="E142" s="215" t="s">
        <v>1197</v>
      </c>
      <c r="F142" s="216" t="s">
        <v>1198</v>
      </c>
      <c r="G142" s="217" t="s">
        <v>1032</v>
      </c>
      <c r="H142" s="218">
        <v>1</v>
      </c>
      <c r="I142" s="219"/>
      <c r="J142" s="220">
        <f>ROUND(I142*H142,2)</f>
        <v>0</v>
      </c>
      <c r="K142" s="216" t="s">
        <v>21</v>
      </c>
      <c r="L142" s="46"/>
      <c r="M142" s="221" t="s">
        <v>21</v>
      </c>
      <c r="N142" s="222" t="s">
        <v>47</v>
      </c>
      <c r="O142" s="86"/>
      <c r="P142" s="223">
        <f>O142*H142</f>
        <v>0</v>
      </c>
      <c r="Q142" s="223">
        <v>0</v>
      </c>
      <c r="R142" s="223">
        <f>Q142*H142</f>
        <v>0</v>
      </c>
      <c r="S142" s="223">
        <v>0</v>
      </c>
      <c r="T142" s="224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25" t="s">
        <v>559</v>
      </c>
      <c r="AT142" s="225" t="s">
        <v>159</v>
      </c>
      <c r="AU142" s="225" t="s">
        <v>86</v>
      </c>
      <c r="AY142" s="19" t="s">
        <v>156</v>
      </c>
      <c r="BE142" s="226">
        <f>IF(N142="základní",J142,0)</f>
        <v>0</v>
      </c>
      <c r="BF142" s="226">
        <f>IF(N142="snížená",J142,0)</f>
        <v>0</v>
      </c>
      <c r="BG142" s="226">
        <f>IF(N142="zákl. přenesená",J142,0)</f>
        <v>0</v>
      </c>
      <c r="BH142" s="226">
        <f>IF(N142="sníž. přenesená",J142,0)</f>
        <v>0</v>
      </c>
      <c r="BI142" s="226">
        <f>IF(N142="nulová",J142,0)</f>
        <v>0</v>
      </c>
      <c r="BJ142" s="19" t="s">
        <v>84</v>
      </c>
      <c r="BK142" s="226">
        <f>ROUND(I142*H142,2)</f>
        <v>0</v>
      </c>
      <c r="BL142" s="19" t="s">
        <v>559</v>
      </c>
      <c r="BM142" s="225" t="s">
        <v>548</v>
      </c>
    </row>
    <row r="143" s="2" customFormat="1" ht="16.5" customHeight="1">
      <c r="A143" s="40"/>
      <c r="B143" s="41"/>
      <c r="C143" s="214" t="s">
        <v>363</v>
      </c>
      <c r="D143" s="214" t="s">
        <v>159</v>
      </c>
      <c r="E143" s="215" t="s">
        <v>1199</v>
      </c>
      <c r="F143" s="216" t="s">
        <v>1200</v>
      </c>
      <c r="G143" s="217" t="s">
        <v>1032</v>
      </c>
      <c r="H143" s="218">
        <v>1</v>
      </c>
      <c r="I143" s="219"/>
      <c r="J143" s="220">
        <f>ROUND(I143*H143,2)</f>
        <v>0</v>
      </c>
      <c r="K143" s="216" t="s">
        <v>21</v>
      </c>
      <c r="L143" s="46"/>
      <c r="M143" s="221" t="s">
        <v>21</v>
      </c>
      <c r="N143" s="222" t="s">
        <v>47</v>
      </c>
      <c r="O143" s="86"/>
      <c r="P143" s="223">
        <f>O143*H143</f>
        <v>0</v>
      </c>
      <c r="Q143" s="223">
        <v>0</v>
      </c>
      <c r="R143" s="223">
        <f>Q143*H143</f>
        <v>0</v>
      </c>
      <c r="S143" s="223">
        <v>0</v>
      </c>
      <c r="T143" s="224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25" t="s">
        <v>559</v>
      </c>
      <c r="AT143" s="225" t="s">
        <v>159</v>
      </c>
      <c r="AU143" s="225" t="s">
        <v>86</v>
      </c>
      <c r="AY143" s="19" t="s">
        <v>156</v>
      </c>
      <c r="BE143" s="226">
        <f>IF(N143="základní",J143,0)</f>
        <v>0</v>
      </c>
      <c r="BF143" s="226">
        <f>IF(N143="snížená",J143,0)</f>
        <v>0</v>
      </c>
      <c r="BG143" s="226">
        <f>IF(N143="zákl. přenesená",J143,0)</f>
        <v>0</v>
      </c>
      <c r="BH143" s="226">
        <f>IF(N143="sníž. přenesená",J143,0)</f>
        <v>0</v>
      </c>
      <c r="BI143" s="226">
        <f>IF(N143="nulová",J143,0)</f>
        <v>0</v>
      </c>
      <c r="BJ143" s="19" t="s">
        <v>84</v>
      </c>
      <c r="BK143" s="226">
        <f>ROUND(I143*H143,2)</f>
        <v>0</v>
      </c>
      <c r="BL143" s="19" t="s">
        <v>559</v>
      </c>
      <c r="BM143" s="225" t="s">
        <v>559</v>
      </c>
    </row>
    <row r="144" s="12" customFormat="1" ht="22.8" customHeight="1">
      <c r="A144" s="12"/>
      <c r="B144" s="198"/>
      <c r="C144" s="199"/>
      <c r="D144" s="200" t="s">
        <v>75</v>
      </c>
      <c r="E144" s="212" t="s">
        <v>1201</v>
      </c>
      <c r="F144" s="212" t="s">
        <v>1202</v>
      </c>
      <c r="G144" s="199"/>
      <c r="H144" s="199"/>
      <c r="I144" s="202"/>
      <c r="J144" s="213">
        <f>BK144</f>
        <v>0</v>
      </c>
      <c r="K144" s="199"/>
      <c r="L144" s="204"/>
      <c r="M144" s="205"/>
      <c r="N144" s="206"/>
      <c r="O144" s="206"/>
      <c r="P144" s="207">
        <f>SUM(P145:P147)</f>
        <v>0</v>
      </c>
      <c r="Q144" s="206"/>
      <c r="R144" s="207">
        <f>SUM(R145:R147)</f>
        <v>0</v>
      </c>
      <c r="S144" s="206"/>
      <c r="T144" s="208">
        <f>SUM(T145:T147)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09" t="s">
        <v>84</v>
      </c>
      <c r="AT144" s="210" t="s">
        <v>75</v>
      </c>
      <c r="AU144" s="210" t="s">
        <v>84</v>
      </c>
      <c r="AY144" s="209" t="s">
        <v>156</v>
      </c>
      <c r="BK144" s="211">
        <f>SUM(BK145:BK147)</f>
        <v>0</v>
      </c>
    </row>
    <row r="145" s="2" customFormat="1" ht="16.5" customHeight="1">
      <c r="A145" s="40"/>
      <c r="B145" s="41"/>
      <c r="C145" s="214" t="s">
        <v>367</v>
      </c>
      <c r="D145" s="214" t="s">
        <v>159</v>
      </c>
      <c r="E145" s="215" t="s">
        <v>1203</v>
      </c>
      <c r="F145" s="216" t="s">
        <v>1204</v>
      </c>
      <c r="G145" s="217" t="s">
        <v>1032</v>
      </c>
      <c r="H145" s="218">
        <v>1</v>
      </c>
      <c r="I145" s="219"/>
      <c r="J145" s="220">
        <f>ROUND(I145*H145,2)</f>
        <v>0</v>
      </c>
      <c r="K145" s="216" t="s">
        <v>21</v>
      </c>
      <c r="L145" s="46"/>
      <c r="M145" s="221" t="s">
        <v>21</v>
      </c>
      <c r="N145" s="222" t="s">
        <v>47</v>
      </c>
      <c r="O145" s="86"/>
      <c r="P145" s="223">
        <f>O145*H145</f>
        <v>0</v>
      </c>
      <c r="Q145" s="223">
        <v>0</v>
      </c>
      <c r="R145" s="223">
        <f>Q145*H145</f>
        <v>0</v>
      </c>
      <c r="S145" s="223">
        <v>0</v>
      </c>
      <c r="T145" s="224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25" t="s">
        <v>559</v>
      </c>
      <c r="AT145" s="225" t="s">
        <v>159</v>
      </c>
      <c r="AU145" s="225" t="s">
        <v>86</v>
      </c>
      <c r="AY145" s="19" t="s">
        <v>156</v>
      </c>
      <c r="BE145" s="226">
        <f>IF(N145="základní",J145,0)</f>
        <v>0</v>
      </c>
      <c r="BF145" s="226">
        <f>IF(N145="snížená",J145,0)</f>
        <v>0</v>
      </c>
      <c r="BG145" s="226">
        <f>IF(N145="zákl. přenesená",J145,0)</f>
        <v>0</v>
      </c>
      <c r="BH145" s="226">
        <f>IF(N145="sníž. přenesená",J145,0)</f>
        <v>0</v>
      </c>
      <c r="BI145" s="226">
        <f>IF(N145="nulová",J145,0)</f>
        <v>0</v>
      </c>
      <c r="BJ145" s="19" t="s">
        <v>84</v>
      </c>
      <c r="BK145" s="226">
        <f>ROUND(I145*H145,2)</f>
        <v>0</v>
      </c>
      <c r="BL145" s="19" t="s">
        <v>559</v>
      </c>
      <c r="BM145" s="225" t="s">
        <v>570</v>
      </c>
    </row>
    <row r="146" s="2" customFormat="1" ht="16.5" customHeight="1">
      <c r="A146" s="40"/>
      <c r="B146" s="41"/>
      <c r="C146" s="214" t="s">
        <v>372</v>
      </c>
      <c r="D146" s="214" t="s">
        <v>159</v>
      </c>
      <c r="E146" s="215" t="s">
        <v>1205</v>
      </c>
      <c r="F146" s="216" t="s">
        <v>1206</v>
      </c>
      <c r="G146" s="217" t="s">
        <v>1032</v>
      </c>
      <c r="H146" s="218">
        <v>2</v>
      </c>
      <c r="I146" s="219"/>
      <c r="J146" s="220">
        <f>ROUND(I146*H146,2)</f>
        <v>0</v>
      </c>
      <c r="K146" s="216" t="s">
        <v>21</v>
      </c>
      <c r="L146" s="46"/>
      <c r="M146" s="221" t="s">
        <v>21</v>
      </c>
      <c r="N146" s="222" t="s">
        <v>47</v>
      </c>
      <c r="O146" s="86"/>
      <c r="P146" s="223">
        <f>O146*H146</f>
        <v>0</v>
      </c>
      <c r="Q146" s="223">
        <v>0</v>
      </c>
      <c r="R146" s="223">
        <f>Q146*H146</f>
        <v>0</v>
      </c>
      <c r="S146" s="223">
        <v>0</v>
      </c>
      <c r="T146" s="224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25" t="s">
        <v>559</v>
      </c>
      <c r="AT146" s="225" t="s">
        <v>159</v>
      </c>
      <c r="AU146" s="225" t="s">
        <v>86</v>
      </c>
      <c r="AY146" s="19" t="s">
        <v>156</v>
      </c>
      <c r="BE146" s="226">
        <f>IF(N146="základní",J146,0)</f>
        <v>0</v>
      </c>
      <c r="BF146" s="226">
        <f>IF(N146="snížená",J146,0)</f>
        <v>0</v>
      </c>
      <c r="BG146" s="226">
        <f>IF(N146="zákl. přenesená",J146,0)</f>
        <v>0</v>
      </c>
      <c r="BH146" s="226">
        <f>IF(N146="sníž. přenesená",J146,0)</f>
        <v>0</v>
      </c>
      <c r="BI146" s="226">
        <f>IF(N146="nulová",J146,0)</f>
        <v>0</v>
      </c>
      <c r="BJ146" s="19" t="s">
        <v>84</v>
      </c>
      <c r="BK146" s="226">
        <f>ROUND(I146*H146,2)</f>
        <v>0</v>
      </c>
      <c r="BL146" s="19" t="s">
        <v>559</v>
      </c>
      <c r="BM146" s="225" t="s">
        <v>581</v>
      </c>
    </row>
    <row r="147" s="2" customFormat="1" ht="16.5" customHeight="1">
      <c r="A147" s="40"/>
      <c r="B147" s="41"/>
      <c r="C147" s="214" t="s">
        <v>378</v>
      </c>
      <c r="D147" s="214" t="s">
        <v>159</v>
      </c>
      <c r="E147" s="215" t="s">
        <v>1207</v>
      </c>
      <c r="F147" s="216" t="s">
        <v>1208</v>
      </c>
      <c r="G147" s="217" t="s">
        <v>1032</v>
      </c>
      <c r="H147" s="218">
        <v>1</v>
      </c>
      <c r="I147" s="219"/>
      <c r="J147" s="220">
        <f>ROUND(I147*H147,2)</f>
        <v>0</v>
      </c>
      <c r="K147" s="216" t="s">
        <v>21</v>
      </c>
      <c r="L147" s="46"/>
      <c r="M147" s="221" t="s">
        <v>21</v>
      </c>
      <c r="N147" s="222" t="s">
        <v>47</v>
      </c>
      <c r="O147" s="86"/>
      <c r="P147" s="223">
        <f>O147*H147</f>
        <v>0</v>
      </c>
      <c r="Q147" s="223">
        <v>0</v>
      </c>
      <c r="R147" s="223">
        <f>Q147*H147</f>
        <v>0</v>
      </c>
      <c r="S147" s="223">
        <v>0</v>
      </c>
      <c r="T147" s="224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25" t="s">
        <v>559</v>
      </c>
      <c r="AT147" s="225" t="s">
        <v>159</v>
      </c>
      <c r="AU147" s="225" t="s">
        <v>86</v>
      </c>
      <c r="AY147" s="19" t="s">
        <v>156</v>
      </c>
      <c r="BE147" s="226">
        <f>IF(N147="základní",J147,0)</f>
        <v>0</v>
      </c>
      <c r="BF147" s="226">
        <f>IF(N147="snížená",J147,0)</f>
        <v>0</v>
      </c>
      <c r="BG147" s="226">
        <f>IF(N147="zákl. přenesená",J147,0)</f>
        <v>0</v>
      </c>
      <c r="BH147" s="226">
        <f>IF(N147="sníž. přenesená",J147,0)</f>
        <v>0</v>
      </c>
      <c r="BI147" s="226">
        <f>IF(N147="nulová",J147,0)</f>
        <v>0</v>
      </c>
      <c r="BJ147" s="19" t="s">
        <v>84</v>
      </c>
      <c r="BK147" s="226">
        <f>ROUND(I147*H147,2)</f>
        <v>0</v>
      </c>
      <c r="BL147" s="19" t="s">
        <v>559</v>
      </c>
      <c r="BM147" s="225" t="s">
        <v>597</v>
      </c>
    </row>
    <row r="148" s="12" customFormat="1" ht="22.8" customHeight="1">
      <c r="A148" s="12"/>
      <c r="B148" s="198"/>
      <c r="C148" s="199"/>
      <c r="D148" s="200" t="s">
        <v>75</v>
      </c>
      <c r="E148" s="212" t="s">
        <v>1209</v>
      </c>
      <c r="F148" s="212" t="s">
        <v>1210</v>
      </c>
      <c r="G148" s="199"/>
      <c r="H148" s="199"/>
      <c r="I148" s="202"/>
      <c r="J148" s="213">
        <f>BK148</f>
        <v>0</v>
      </c>
      <c r="K148" s="199"/>
      <c r="L148" s="204"/>
      <c r="M148" s="205"/>
      <c r="N148" s="206"/>
      <c r="O148" s="206"/>
      <c r="P148" s="207">
        <f>SUM(P149:P150)</f>
        <v>0</v>
      </c>
      <c r="Q148" s="206"/>
      <c r="R148" s="207">
        <f>SUM(R149:R150)</f>
        <v>0</v>
      </c>
      <c r="S148" s="206"/>
      <c r="T148" s="208">
        <f>SUM(T149:T150)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09" t="s">
        <v>84</v>
      </c>
      <c r="AT148" s="210" t="s">
        <v>75</v>
      </c>
      <c r="AU148" s="210" t="s">
        <v>84</v>
      </c>
      <c r="AY148" s="209" t="s">
        <v>156</v>
      </c>
      <c r="BK148" s="211">
        <f>SUM(BK149:BK150)</f>
        <v>0</v>
      </c>
    </row>
    <row r="149" s="2" customFormat="1" ht="21.75" customHeight="1">
      <c r="A149" s="40"/>
      <c r="B149" s="41"/>
      <c r="C149" s="214" t="s">
        <v>384</v>
      </c>
      <c r="D149" s="214" t="s">
        <v>159</v>
      </c>
      <c r="E149" s="215" t="s">
        <v>1211</v>
      </c>
      <c r="F149" s="216" t="s">
        <v>1212</v>
      </c>
      <c r="G149" s="217" t="s">
        <v>1032</v>
      </c>
      <c r="H149" s="218">
        <v>1</v>
      </c>
      <c r="I149" s="219"/>
      <c r="J149" s="220">
        <f>ROUND(I149*H149,2)</f>
        <v>0</v>
      </c>
      <c r="K149" s="216" t="s">
        <v>21</v>
      </c>
      <c r="L149" s="46"/>
      <c r="M149" s="221" t="s">
        <v>21</v>
      </c>
      <c r="N149" s="222" t="s">
        <v>47</v>
      </c>
      <c r="O149" s="86"/>
      <c r="P149" s="223">
        <f>O149*H149</f>
        <v>0</v>
      </c>
      <c r="Q149" s="223">
        <v>0</v>
      </c>
      <c r="R149" s="223">
        <f>Q149*H149</f>
        <v>0</v>
      </c>
      <c r="S149" s="223">
        <v>0</v>
      </c>
      <c r="T149" s="224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25" t="s">
        <v>559</v>
      </c>
      <c r="AT149" s="225" t="s">
        <v>159</v>
      </c>
      <c r="AU149" s="225" t="s">
        <v>86</v>
      </c>
      <c r="AY149" s="19" t="s">
        <v>156</v>
      </c>
      <c r="BE149" s="226">
        <f>IF(N149="základní",J149,0)</f>
        <v>0</v>
      </c>
      <c r="BF149" s="226">
        <f>IF(N149="snížená",J149,0)</f>
        <v>0</v>
      </c>
      <c r="BG149" s="226">
        <f>IF(N149="zákl. přenesená",J149,0)</f>
        <v>0</v>
      </c>
      <c r="BH149" s="226">
        <f>IF(N149="sníž. přenesená",J149,0)</f>
        <v>0</v>
      </c>
      <c r="BI149" s="226">
        <f>IF(N149="nulová",J149,0)</f>
        <v>0</v>
      </c>
      <c r="BJ149" s="19" t="s">
        <v>84</v>
      </c>
      <c r="BK149" s="226">
        <f>ROUND(I149*H149,2)</f>
        <v>0</v>
      </c>
      <c r="BL149" s="19" t="s">
        <v>559</v>
      </c>
      <c r="BM149" s="225" t="s">
        <v>611</v>
      </c>
    </row>
    <row r="150" s="2" customFormat="1" ht="24.15" customHeight="1">
      <c r="A150" s="40"/>
      <c r="B150" s="41"/>
      <c r="C150" s="214" t="s">
        <v>398</v>
      </c>
      <c r="D150" s="214" t="s">
        <v>159</v>
      </c>
      <c r="E150" s="215" t="s">
        <v>1213</v>
      </c>
      <c r="F150" s="216" t="s">
        <v>1214</v>
      </c>
      <c r="G150" s="217" t="s">
        <v>1032</v>
      </c>
      <c r="H150" s="218">
        <v>1</v>
      </c>
      <c r="I150" s="219"/>
      <c r="J150" s="220">
        <f>ROUND(I150*H150,2)</f>
        <v>0</v>
      </c>
      <c r="K150" s="216" t="s">
        <v>21</v>
      </c>
      <c r="L150" s="46"/>
      <c r="M150" s="221" t="s">
        <v>21</v>
      </c>
      <c r="N150" s="222" t="s">
        <v>47</v>
      </c>
      <c r="O150" s="86"/>
      <c r="P150" s="223">
        <f>O150*H150</f>
        <v>0</v>
      </c>
      <c r="Q150" s="223">
        <v>0</v>
      </c>
      <c r="R150" s="223">
        <f>Q150*H150</f>
        <v>0</v>
      </c>
      <c r="S150" s="223">
        <v>0</v>
      </c>
      <c r="T150" s="224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25" t="s">
        <v>559</v>
      </c>
      <c r="AT150" s="225" t="s">
        <v>159</v>
      </c>
      <c r="AU150" s="225" t="s">
        <v>86</v>
      </c>
      <c r="AY150" s="19" t="s">
        <v>156</v>
      </c>
      <c r="BE150" s="226">
        <f>IF(N150="základní",J150,0)</f>
        <v>0</v>
      </c>
      <c r="BF150" s="226">
        <f>IF(N150="snížená",J150,0)</f>
        <v>0</v>
      </c>
      <c r="BG150" s="226">
        <f>IF(N150="zákl. přenesená",J150,0)</f>
        <v>0</v>
      </c>
      <c r="BH150" s="226">
        <f>IF(N150="sníž. přenesená",J150,0)</f>
        <v>0</v>
      </c>
      <c r="BI150" s="226">
        <f>IF(N150="nulová",J150,0)</f>
        <v>0</v>
      </c>
      <c r="BJ150" s="19" t="s">
        <v>84</v>
      </c>
      <c r="BK150" s="226">
        <f>ROUND(I150*H150,2)</f>
        <v>0</v>
      </c>
      <c r="BL150" s="19" t="s">
        <v>559</v>
      </c>
      <c r="BM150" s="225" t="s">
        <v>622</v>
      </c>
    </row>
    <row r="151" s="12" customFormat="1" ht="22.8" customHeight="1">
      <c r="A151" s="12"/>
      <c r="B151" s="198"/>
      <c r="C151" s="199"/>
      <c r="D151" s="200" t="s">
        <v>75</v>
      </c>
      <c r="E151" s="212" t="s">
        <v>1215</v>
      </c>
      <c r="F151" s="212" t="s">
        <v>1216</v>
      </c>
      <c r="G151" s="199"/>
      <c r="H151" s="199"/>
      <c r="I151" s="202"/>
      <c r="J151" s="213">
        <f>BK151</f>
        <v>0</v>
      </c>
      <c r="K151" s="199"/>
      <c r="L151" s="204"/>
      <c r="M151" s="205"/>
      <c r="N151" s="206"/>
      <c r="O151" s="206"/>
      <c r="P151" s="207">
        <f>P152</f>
        <v>0</v>
      </c>
      <c r="Q151" s="206"/>
      <c r="R151" s="207">
        <f>R152</f>
        <v>0</v>
      </c>
      <c r="S151" s="206"/>
      <c r="T151" s="208">
        <f>T152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09" t="s">
        <v>84</v>
      </c>
      <c r="AT151" s="210" t="s">
        <v>75</v>
      </c>
      <c r="AU151" s="210" t="s">
        <v>84</v>
      </c>
      <c r="AY151" s="209" t="s">
        <v>156</v>
      </c>
      <c r="BK151" s="211">
        <f>BK152</f>
        <v>0</v>
      </c>
    </row>
    <row r="152" s="2" customFormat="1" ht="16.5" customHeight="1">
      <c r="A152" s="40"/>
      <c r="B152" s="41"/>
      <c r="C152" s="214" t="s">
        <v>403</v>
      </c>
      <c r="D152" s="214" t="s">
        <v>159</v>
      </c>
      <c r="E152" s="215" t="s">
        <v>1217</v>
      </c>
      <c r="F152" s="216" t="s">
        <v>1218</v>
      </c>
      <c r="G152" s="217" t="s">
        <v>211</v>
      </c>
      <c r="H152" s="218">
        <v>1.5800000000000001</v>
      </c>
      <c r="I152" s="219"/>
      <c r="J152" s="220">
        <f>ROUND(I152*H152,2)</f>
        <v>0</v>
      </c>
      <c r="K152" s="216" t="s">
        <v>21</v>
      </c>
      <c r="L152" s="46"/>
      <c r="M152" s="221" t="s">
        <v>21</v>
      </c>
      <c r="N152" s="222" t="s">
        <v>47</v>
      </c>
      <c r="O152" s="86"/>
      <c r="P152" s="223">
        <f>O152*H152</f>
        <v>0</v>
      </c>
      <c r="Q152" s="223">
        <v>0</v>
      </c>
      <c r="R152" s="223">
        <f>Q152*H152</f>
        <v>0</v>
      </c>
      <c r="S152" s="223">
        <v>0</v>
      </c>
      <c r="T152" s="224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25" t="s">
        <v>559</v>
      </c>
      <c r="AT152" s="225" t="s">
        <v>159</v>
      </c>
      <c r="AU152" s="225" t="s">
        <v>86</v>
      </c>
      <c r="AY152" s="19" t="s">
        <v>156</v>
      </c>
      <c r="BE152" s="226">
        <f>IF(N152="základní",J152,0)</f>
        <v>0</v>
      </c>
      <c r="BF152" s="226">
        <f>IF(N152="snížená",J152,0)</f>
        <v>0</v>
      </c>
      <c r="BG152" s="226">
        <f>IF(N152="zákl. přenesená",J152,0)</f>
        <v>0</v>
      </c>
      <c r="BH152" s="226">
        <f>IF(N152="sníž. přenesená",J152,0)</f>
        <v>0</v>
      </c>
      <c r="BI152" s="226">
        <f>IF(N152="nulová",J152,0)</f>
        <v>0</v>
      </c>
      <c r="BJ152" s="19" t="s">
        <v>84</v>
      </c>
      <c r="BK152" s="226">
        <f>ROUND(I152*H152,2)</f>
        <v>0</v>
      </c>
      <c r="BL152" s="19" t="s">
        <v>559</v>
      </c>
      <c r="BM152" s="225" t="s">
        <v>632</v>
      </c>
    </row>
    <row r="153" s="12" customFormat="1" ht="22.8" customHeight="1">
      <c r="A153" s="12"/>
      <c r="B153" s="198"/>
      <c r="C153" s="199"/>
      <c r="D153" s="200" t="s">
        <v>75</v>
      </c>
      <c r="E153" s="212" t="s">
        <v>1219</v>
      </c>
      <c r="F153" s="212" t="s">
        <v>1220</v>
      </c>
      <c r="G153" s="199"/>
      <c r="H153" s="199"/>
      <c r="I153" s="202"/>
      <c r="J153" s="213">
        <f>BK153</f>
        <v>0</v>
      </c>
      <c r="K153" s="199"/>
      <c r="L153" s="204"/>
      <c r="M153" s="205"/>
      <c r="N153" s="206"/>
      <c r="O153" s="206"/>
      <c r="P153" s="207">
        <f>P154</f>
        <v>0</v>
      </c>
      <c r="Q153" s="206"/>
      <c r="R153" s="207">
        <f>R154</f>
        <v>0</v>
      </c>
      <c r="S153" s="206"/>
      <c r="T153" s="208">
        <f>T154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09" t="s">
        <v>84</v>
      </c>
      <c r="AT153" s="210" t="s">
        <v>75</v>
      </c>
      <c r="AU153" s="210" t="s">
        <v>84</v>
      </c>
      <c r="AY153" s="209" t="s">
        <v>156</v>
      </c>
      <c r="BK153" s="211">
        <f>BK154</f>
        <v>0</v>
      </c>
    </row>
    <row r="154" s="2" customFormat="1" ht="16.5" customHeight="1">
      <c r="A154" s="40"/>
      <c r="B154" s="41"/>
      <c r="C154" s="214" t="s">
        <v>409</v>
      </c>
      <c r="D154" s="214" t="s">
        <v>159</v>
      </c>
      <c r="E154" s="215" t="s">
        <v>1221</v>
      </c>
      <c r="F154" s="216" t="s">
        <v>1218</v>
      </c>
      <c r="G154" s="217" t="s">
        <v>211</v>
      </c>
      <c r="H154" s="218">
        <v>0.32000000000000001</v>
      </c>
      <c r="I154" s="219"/>
      <c r="J154" s="220">
        <f>ROUND(I154*H154,2)</f>
        <v>0</v>
      </c>
      <c r="K154" s="216" t="s">
        <v>21</v>
      </c>
      <c r="L154" s="46"/>
      <c r="M154" s="221" t="s">
        <v>21</v>
      </c>
      <c r="N154" s="222" t="s">
        <v>47</v>
      </c>
      <c r="O154" s="86"/>
      <c r="P154" s="223">
        <f>O154*H154</f>
        <v>0</v>
      </c>
      <c r="Q154" s="223">
        <v>0</v>
      </c>
      <c r="R154" s="223">
        <f>Q154*H154</f>
        <v>0</v>
      </c>
      <c r="S154" s="223">
        <v>0</v>
      </c>
      <c r="T154" s="224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25" t="s">
        <v>559</v>
      </c>
      <c r="AT154" s="225" t="s">
        <v>159</v>
      </c>
      <c r="AU154" s="225" t="s">
        <v>86</v>
      </c>
      <c r="AY154" s="19" t="s">
        <v>156</v>
      </c>
      <c r="BE154" s="226">
        <f>IF(N154="základní",J154,0)</f>
        <v>0</v>
      </c>
      <c r="BF154" s="226">
        <f>IF(N154="snížená",J154,0)</f>
        <v>0</v>
      </c>
      <c r="BG154" s="226">
        <f>IF(N154="zákl. přenesená",J154,0)</f>
        <v>0</v>
      </c>
      <c r="BH154" s="226">
        <f>IF(N154="sníž. přenesená",J154,0)</f>
        <v>0</v>
      </c>
      <c r="BI154" s="226">
        <f>IF(N154="nulová",J154,0)</f>
        <v>0</v>
      </c>
      <c r="BJ154" s="19" t="s">
        <v>84</v>
      </c>
      <c r="BK154" s="226">
        <f>ROUND(I154*H154,2)</f>
        <v>0</v>
      </c>
      <c r="BL154" s="19" t="s">
        <v>559</v>
      </c>
      <c r="BM154" s="225" t="s">
        <v>640</v>
      </c>
    </row>
    <row r="155" s="12" customFormat="1" ht="22.8" customHeight="1">
      <c r="A155" s="12"/>
      <c r="B155" s="198"/>
      <c r="C155" s="199"/>
      <c r="D155" s="200" t="s">
        <v>75</v>
      </c>
      <c r="E155" s="212" t="s">
        <v>1222</v>
      </c>
      <c r="F155" s="212" t="s">
        <v>1223</v>
      </c>
      <c r="G155" s="199"/>
      <c r="H155" s="199"/>
      <c r="I155" s="202"/>
      <c r="J155" s="213">
        <f>BK155</f>
        <v>0</v>
      </c>
      <c r="K155" s="199"/>
      <c r="L155" s="204"/>
      <c r="M155" s="205"/>
      <c r="N155" s="206"/>
      <c r="O155" s="206"/>
      <c r="P155" s="207">
        <f>P156</f>
        <v>0</v>
      </c>
      <c r="Q155" s="206"/>
      <c r="R155" s="207">
        <f>R156</f>
        <v>0</v>
      </c>
      <c r="S155" s="206"/>
      <c r="T155" s="208">
        <f>T156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09" t="s">
        <v>84</v>
      </c>
      <c r="AT155" s="210" t="s">
        <v>75</v>
      </c>
      <c r="AU155" s="210" t="s">
        <v>84</v>
      </c>
      <c r="AY155" s="209" t="s">
        <v>156</v>
      </c>
      <c r="BK155" s="211">
        <f>BK156</f>
        <v>0</v>
      </c>
    </row>
    <row r="156" s="2" customFormat="1" ht="16.5" customHeight="1">
      <c r="A156" s="40"/>
      <c r="B156" s="41"/>
      <c r="C156" s="214" t="s">
        <v>415</v>
      </c>
      <c r="D156" s="214" t="s">
        <v>159</v>
      </c>
      <c r="E156" s="215" t="s">
        <v>1224</v>
      </c>
      <c r="F156" s="216" t="s">
        <v>1218</v>
      </c>
      <c r="G156" s="217" t="s">
        <v>211</v>
      </c>
      <c r="H156" s="218">
        <v>1.97</v>
      </c>
      <c r="I156" s="219"/>
      <c r="J156" s="220">
        <f>ROUND(I156*H156,2)</f>
        <v>0</v>
      </c>
      <c r="K156" s="216" t="s">
        <v>21</v>
      </c>
      <c r="L156" s="46"/>
      <c r="M156" s="221" t="s">
        <v>21</v>
      </c>
      <c r="N156" s="222" t="s">
        <v>47</v>
      </c>
      <c r="O156" s="86"/>
      <c r="P156" s="223">
        <f>O156*H156</f>
        <v>0</v>
      </c>
      <c r="Q156" s="223">
        <v>0</v>
      </c>
      <c r="R156" s="223">
        <f>Q156*H156</f>
        <v>0</v>
      </c>
      <c r="S156" s="223">
        <v>0</v>
      </c>
      <c r="T156" s="224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25" t="s">
        <v>559</v>
      </c>
      <c r="AT156" s="225" t="s">
        <v>159</v>
      </c>
      <c r="AU156" s="225" t="s">
        <v>86</v>
      </c>
      <c r="AY156" s="19" t="s">
        <v>156</v>
      </c>
      <c r="BE156" s="226">
        <f>IF(N156="základní",J156,0)</f>
        <v>0</v>
      </c>
      <c r="BF156" s="226">
        <f>IF(N156="snížená",J156,0)</f>
        <v>0</v>
      </c>
      <c r="BG156" s="226">
        <f>IF(N156="zákl. přenesená",J156,0)</f>
        <v>0</v>
      </c>
      <c r="BH156" s="226">
        <f>IF(N156="sníž. přenesená",J156,0)</f>
        <v>0</v>
      </c>
      <c r="BI156" s="226">
        <f>IF(N156="nulová",J156,0)</f>
        <v>0</v>
      </c>
      <c r="BJ156" s="19" t="s">
        <v>84</v>
      </c>
      <c r="BK156" s="226">
        <f>ROUND(I156*H156,2)</f>
        <v>0</v>
      </c>
      <c r="BL156" s="19" t="s">
        <v>559</v>
      </c>
      <c r="BM156" s="225" t="s">
        <v>648</v>
      </c>
    </row>
    <row r="157" s="12" customFormat="1" ht="22.8" customHeight="1">
      <c r="A157" s="12"/>
      <c r="B157" s="198"/>
      <c r="C157" s="199"/>
      <c r="D157" s="200" t="s">
        <v>75</v>
      </c>
      <c r="E157" s="212" t="s">
        <v>1225</v>
      </c>
      <c r="F157" s="212" t="s">
        <v>1226</v>
      </c>
      <c r="G157" s="199"/>
      <c r="H157" s="199"/>
      <c r="I157" s="202"/>
      <c r="J157" s="213">
        <f>BK157</f>
        <v>0</v>
      </c>
      <c r="K157" s="199"/>
      <c r="L157" s="204"/>
      <c r="M157" s="205"/>
      <c r="N157" s="206"/>
      <c r="O157" s="206"/>
      <c r="P157" s="207">
        <f>SUM(P158:P159)</f>
        <v>0</v>
      </c>
      <c r="Q157" s="206"/>
      <c r="R157" s="207">
        <f>SUM(R158:R159)</f>
        <v>0</v>
      </c>
      <c r="S157" s="206"/>
      <c r="T157" s="208">
        <f>SUM(T158:T159)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09" t="s">
        <v>84</v>
      </c>
      <c r="AT157" s="210" t="s">
        <v>75</v>
      </c>
      <c r="AU157" s="210" t="s">
        <v>84</v>
      </c>
      <c r="AY157" s="209" t="s">
        <v>156</v>
      </c>
      <c r="BK157" s="211">
        <f>SUM(BK158:BK159)</f>
        <v>0</v>
      </c>
    </row>
    <row r="158" s="2" customFormat="1" ht="16.5" customHeight="1">
      <c r="A158" s="40"/>
      <c r="B158" s="41"/>
      <c r="C158" s="214" t="s">
        <v>421</v>
      </c>
      <c r="D158" s="214" t="s">
        <v>159</v>
      </c>
      <c r="E158" s="215" t="s">
        <v>1227</v>
      </c>
      <c r="F158" s="216" t="s">
        <v>1228</v>
      </c>
      <c r="G158" s="217" t="s">
        <v>197</v>
      </c>
      <c r="H158" s="218">
        <v>149.56</v>
      </c>
      <c r="I158" s="219"/>
      <c r="J158" s="220">
        <f>ROUND(I158*H158,2)</f>
        <v>0</v>
      </c>
      <c r="K158" s="216" t="s">
        <v>21</v>
      </c>
      <c r="L158" s="46"/>
      <c r="M158" s="221" t="s">
        <v>21</v>
      </c>
      <c r="N158" s="222" t="s">
        <v>47</v>
      </c>
      <c r="O158" s="86"/>
      <c r="P158" s="223">
        <f>O158*H158</f>
        <v>0</v>
      </c>
      <c r="Q158" s="223">
        <v>0</v>
      </c>
      <c r="R158" s="223">
        <f>Q158*H158</f>
        <v>0</v>
      </c>
      <c r="S158" s="223">
        <v>0</v>
      </c>
      <c r="T158" s="224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25" t="s">
        <v>559</v>
      </c>
      <c r="AT158" s="225" t="s">
        <v>159</v>
      </c>
      <c r="AU158" s="225" t="s">
        <v>86</v>
      </c>
      <c r="AY158" s="19" t="s">
        <v>156</v>
      </c>
      <c r="BE158" s="226">
        <f>IF(N158="základní",J158,0)</f>
        <v>0</v>
      </c>
      <c r="BF158" s="226">
        <f>IF(N158="snížená",J158,0)</f>
        <v>0</v>
      </c>
      <c r="BG158" s="226">
        <f>IF(N158="zákl. přenesená",J158,0)</f>
        <v>0</v>
      </c>
      <c r="BH158" s="226">
        <f>IF(N158="sníž. přenesená",J158,0)</f>
        <v>0</v>
      </c>
      <c r="BI158" s="226">
        <f>IF(N158="nulová",J158,0)</f>
        <v>0</v>
      </c>
      <c r="BJ158" s="19" t="s">
        <v>84</v>
      </c>
      <c r="BK158" s="226">
        <f>ROUND(I158*H158,2)</f>
        <v>0</v>
      </c>
      <c r="BL158" s="19" t="s">
        <v>559</v>
      </c>
      <c r="BM158" s="225" t="s">
        <v>656</v>
      </c>
    </row>
    <row r="159" s="2" customFormat="1" ht="16.5" customHeight="1">
      <c r="A159" s="40"/>
      <c r="B159" s="41"/>
      <c r="C159" s="214" t="s">
        <v>428</v>
      </c>
      <c r="D159" s="214" t="s">
        <v>159</v>
      </c>
      <c r="E159" s="215" t="s">
        <v>1229</v>
      </c>
      <c r="F159" s="216" t="s">
        <v>1228</v>
      </c>
      <c r="G159" s="217" t="s">
        <v>197</v>
      </c>
      <c r="H159" s="218">
        <v>28.68</v>
      </c>
      <c r="I159" s="219"/>
      <c r="J159" s="220">
        <f>ROUND(I159*H159,2)</f>
        <v>0</v>
      </c>
      <c r="K159" s="216" t="s">
        <v>21</v>
      </c>
      <c r="L159" s="46"/>
      <c r="M159" s="221" t="s">
        <v>21</v>
      </c>
      <c r="N159" s="222" t="s">
        <v>47</v>
      </c>
      <c r="O159" s="86"/>
      <c r="P159" s="223">
        <f>O159*H159</f>
        <v>0</v>
      </c>
      <c r="Q159" s="223">
        <v>0</v>
      </c>
      <c r="R159" s="223">
        <f>Q159*H159</f>
        <v>0</v>
      </c>
      <c r="S159" s="223">
        <v>0</v>
      </c>
      <c r="T159" s="224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25" t="s">
        <v>559</v>
      </c>
      <c r="AT159" s="225" t="s">
        <v>159</v>
      </c>
      <c r="AU159" s="225" t="s">
        <v>86</v>
      </c>
      <c r="AY159" s="19" t="s">
        <v>156</v>
      </c>
      <c r="BE159" s="226">
        <f>IF(N159="základní",J159,0)</f>
        <v>0</v>
      </c>
      <c r="BF159" s="226">
        <f>IF(N159="snížená",J159,0)</f>
        <v>0</v>
      </c>
      <c r="BG159" s="226">
        <f>IF(N159="zákl. přenesená",J159,0)</f>
        <v>0</v>
      </c>
      <c r="BH159" s="226">
        <f>IF(N159="sníž. přenesená",J159,0)</f>
        <v>0</v>
      </c>
      <c r="BI159" s="226">
        <f>IF(N159="nulová",J159,0)</f>
        <v>0</v>
      </c>
      <c r="BJ159" s="19" t="s">
        <v>84</v>
      </c>
      <c r="BK159" s="226">
        <f>ROUND(I159*H159,2)</f>
        <v>0</v>
      </c>
      <c r="BL159" s="19" t="s">
        <v>559</v>
      </c>
      <c r="BM159" s="225" t="s">
        <v>664</v>
      </c>
    </row>
    <row r="160" s="12" customFormat="1" ht="22.8" customHeight="1">
      <c r="A160" s="12"/>
      <c r="B160" s="198"/>
      <c r="C160" s="199"/>
      <c r="D160" s="200" t="s">
        <v>75</v>
      </c>
      <c r="E160" s="212" t="s">
        <v>1230</v>
      </c>
      <c r="F160" s="212" t="s">
        <v>1231</v>
      </c>
      <c r="G160" s="199"/>
      <c r="H160" s="199"/>
      <c r="I160" s="202"/>
      <c r="J160" s="213">
        <f>BK160</f>
        <v>0</v>
      </c>
      <c r="K160" s="199"/>
      <c r="L160" s="204"/>
      <c r="M160" s="205"/>
      <c r="N160" s="206"/>
      <c r="O160" s="206"/>
      <c r="P160" s="207">
        <f>SUM(P161:P162)</f>
        <v>0</v>
      </c>
      <c r="Q160" s="206"/>
      <c r="R160" s="207">
        <f>SUM(R161:R162)</f>
        <v>0</v>
      </c>
      <c r="S160" s="206"/>
      <c r="T160" s="208">
        <f>SUM(T161:T162)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09" t="s">
        <v>84</v>
      </c>
      <c r="AT160" s="210" t="s">
        <v>75</v>
      </c>
      <c r="AU160" s="210" t="s">
        <v>84</v>
      </c>
      <c r="AY160" s="209" t="s">
        <v>156</v>
      </c>
      <c r="BK160" s="211">
        <f>SUM(BK161:BK162)</f>
        <v>0</v>
      </c>
    </row>
    <row r="161" s="2" customFormat="1" ht="16.5" customHeight="1">
      <c r="A161" s="40"/>
      <c r="B161" s="41"/>
      <c r="C161" s="214" t="s">
        <v>434</v>
      </c>
      <c r="D161" s="214" t="s">
        <v>159</v>
      </c>
      <c r="E161" s="215" t="s">
        <v>1232</v>
      </c>
      <c r="F161" s="216" t="s">
        <v>1233</v>
      </c>
      <c r="G161" s="217" t="s">
        <v>197</v>
      </c>
      <c r="H161" s="218">
        <v>14.800000000000001</v>
      </c>
      <c r="I161" s="219"/>
      <c r="J161" s="220">
        <f>ROUND(I161*H161,2)</f>
        <v>0</v>
      </c>
      <c r="K161" s="216" t="s">
        <v>21</v>
      </c>
      <c r="L161" s="46"/>
      <c r="M161" s="221" t="s">
        <v>21</v>
      </c>
      <c r="N161" s="222" t="s">
        <v>47</v>
      </c>
      <c r="O161" s="86"/>
      <c r="P161" s="223">
        <f>O161*H161</f>
        <v>0</v>
      </c>
      <c r="Q161" s="223">
        <v>0</v>
      </c>
      <c r="R161" s="223">
        <f>Q161*H161</f>
        <v>0</v>
      </c>
      <c r="S161" s="223">
        <v>0</v>
      </c>
      <c r="T161" s="224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25" t="s">
        <v>559</v>
      </c>
      <c r="AT161" s="225" t="s">
        <v>159</v>
      </c>
      <c r="AU161" s="225" t="s">
        <v>86</v>
      </c>
      <c r="AY161" s="19" t="s">
        <v>156</v>
      </c>
      <c r="BE161" s="226">
        <f>IF(N161="základní",J161,0)</f>
        <v>0</v>
      </c>
      <c r="BF161" s="226">
        <f>IF(N161="snížená",J161,0)</f>
        <v>0</v>
      </c>
      <c r="BG161" s="226">
        <f>IF(N161="zákl. přenesená",J161,0)</f>
        <v>0</v>
      </c>
      <c r="BH161" s="226">
        <f>IF(N161="sníž. přenesená",J161,0)</f>
        <v>0</v>
      </c>
      <c r="BI161" s="226">
        <f>IF(N161="nulová",J161,0)</f>
        <v>0</v>
      </c>
      <c r="BJ161" s="19" t="s">
        <v>84</v>
      </c>
      <c r="BK161" s="226">
        <f>ROUND(I161*H161,2)</f>
        <v>0</v>
      </c>
      <c r="BL161" s="19" t="s">
        <v>559</v>
      </c>
      <c r="BM161" s="225" t="s">
        <v>674</v>
      </c>
    </row>
    <row r="162" s="2" customFormat="1" ht="16.5" customHeight="1">
      <c r="A162" s="40"/>
      <c r="B162" s="41"/>
      <c r="C162" s="214" t="s">
        <v>440</v>
      </c>
      <c r="D162" s="214" t="s">
        <v>159</v>
      </c>
      <c r="E162" s="215" t="s">
        <v>1234</v>
      </c>
      <c r="F162" s="216" t="s">
        <v>1233</v>
      </c>
      <c r="G162" s="217" t="s">
        <v>197</v>
      </c>
      <c r="H162" s="218">
        <v>11.84</v>
      </c>
      <c r="I162" s="219"/>
      <c r="J162" s="220">
        <f>ROUND(I162*H162,2)</f>
        <v>0</v>
      </c>
      <c r="K162" s="216" t="s">
        <v>21</v>
      </c>
      <c r="L162" s="46"/>
      <c r="M162" s="221" t="s">
        <v>21</v>
      </c>
      <c r="N162" s="222" t="s">
        <v>47</v>
      </c>
      <c r="O162" s="86"/>
      <c r="P162" s="223">
        <f>O162*H162</f>
        <v>0</v>
      </c>
      <c r="Q162" s="223">
        <v>0</v>
      </c>
      <c r="R162" s="223">
        <f>Q162*H162</f>
        <v>0</v>
      </c>
      <c r="S162" s="223">
        <v>0</v>
      </c>
      <c r="T162" s="224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25" t="s">
        <v>559</v>
      </c>
      <c r="AT162" s="225" t="s">
        <v>159</v>
      </c>
      <c r="AU162" s="225" t="s">
        <v>86</v>
      </c>
      <c r="AY162" s="19" t="s">
        <v>156</v>
      </c>
      <c r="BE162" s="226">
        <f>IF(N162="základní",J162,0)</f>
        <v>0</v>
      </c>
      <c r="BF162" s="226">
        <f>IF(N162="snížená",J162,0)</f>
        <v>0</v>
      </c>
      <c r="BG162" s="226">
        <f>IF(N162="zákl. přenesená",J162,0)</f>
        <v>0</v>
      </c>
      <c r="BH162" s="226">
        <f>IF(N162="sníž. přenesená",J162,0)</f>
        <v>0</v>
      </c>
      <c r="BI162" s="226">
        <f>IF(N162="nulová",J162,0)</f>
        <v>0</v>
      </c>
      <c r="BJ162" s="19" t="s">
        <v>84</v>
      </c>
      <c r="BK162" s="226">
        <f>ROUND(I162*H162,2)</f>
        <v>0</v>
      </c>
      <c r="BL162" s="19" t="s">
        <v>559</v>
      </c>
      <c r="BM162" s="225" t="s">
        <v>682</v>
      </c>
    </row>
    <row r="163" s="12" customFormat="1" ht="22.8" customHeight="1">
      <c r="A163" s="12"/>
      <c r="B163" s="198"/>
      <c r="C163" s="199"/>
      <c r="D163" s="200" t="s">
        <v>75</v>
      </c>
      <c r="E163" s="212" t="s">
        <v>1235</v>
      </c>
      <c r="F163" s="212" t="s">
        <v>1236</v>
      </c>
      <c r="G163" s="199"/>
      <c r="H163" s="199"/>
      <c r="I163" s="202"/>
      <c r="J163" s="213">
        <f>BK163</f>
        <v>0</v>
      </c>
      <c r="K163" s="199"/>
      <c r="L163" s="204"/>
      <c r="M163" s="205"/>
      <c r="N163" s="206"/>
      <c r="O163" s="206"/>
      <c r="P163" s="207">
        <f>SUM(P164:P165)</f>
        <v>0</v>
      </c>
      <c r="Q163" s="206"/>
      <c r="R163" s="207">
        <f>SUM(R164:R165)</f>
        <v>0</v>
      </c>
      <c r="S163" s="206"/>
      <c r="T163" s="208">
        <f>SUM(T164:T165)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9" t="s">
        <v>84</v>
      </c>
      <c r="AT163" s="210" t="s">
        <v>75</v>
      </c>
      <c r="AU163" s="210" t="s">
        <v>84</v>
      </c>
      <c r="AY163" s="209" t="s">
        <v>156</v>
      </c>
      <c r="BK163" s="211">
        <f>SUM(BK164:BK165)</f>
        <v>0</v>
      </c>
    </row>
    <row r="164" s="2" customFormat="1" ht="16.5" customHeight="1">
      <c r="A164" s="40"/>
      <c r="B164" s="41"/>
      <c r="C164" s="214" t="s">
        <v>448</v>
      </c>
      <c r="D164" s="214" t="s">
        <v>159</v>
      </c>
      <c r="E164" s="215" t="s">
        <v>1237</v>
      </c>
      <c r="F164" s="216" t="s">
        <v>1238</v>
      </c>
      <c r="G164" s="217" t="s">
        <v>197</v>
      </c>
      <c r="H164" s="218">
        <v>33.329999999999998</v>
      </c>
      <c r="I164" s="219"/>
      <c r="J164" s="220">
        <f>ROUND(I164*H164,2)</f>
        <v>0</v>
      </c>
      <c r="K164" s="216" t="s">
        <v>21</v>
      </c>
      <c r="L164" s="46"/>
      <c r="M164" s="221" t="s">
        <v>21</v>
      </c>
      <c r="N164" s="222" t="s">
        <v>47</v>
      </c>
      <c r="O164" s="86"/>
      <c r="P164" s="223">
        <f>O164*H164</f>
        <v>0</v>
      </c>
      <c r="Q164" s="223">
        <v>0</v>
      </c>
      <c r="R164" s="223">
        <f>Q164*H164</f>
        <v>0</v>
      </c>
      <c r="S164" s="223">
        <v>0</v>
      </c>
      <c r="T164" s="224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25" t="s">
        <v>559</v>
      </c>
      <c r="AT164" s="225" t="s">
        <v>159</v>
      </c>
      <c r="AU164" s="225" t="s">
        <v>86</v>
      </c>
      <c r="AY164" s="19" t="s">
        <v>156</v>
      </c>
      <c r="BE164" s="226">
        <f>IF(N164="základní",J164,0)</f>
        <v>0</v>
      </c>
      <c r="BF164" s="226">
        <f>IF(N164="snížená",J164,0)</f>
        <v>0</v>
      </c>
      <c r="BG164" s="226">
        <f>IF(N164="zákl. přenesená",J164,0)</f>
        <v>0</v>
      </c>
      <c r="BH164" s="226">
        <f>IF(N164="sníž. přenesená",J164,0)</f>
        <v>0</v>
      </c>
      <c r="BI164" s="226">
        <f>IF(N164="nulová",J164,0)</f>
        <v>0</v>
      </c>
      <c r="BJ164" s="19" t="s">
        <v>84</v>
      </c>
      <c r="BK164" s="226">
        <f>ROUND(I164*H164,2)</f>
        <v>0</v>
      </c>
      <c r="BL164" s="19" t="s">
        <v>559</v>
      </c>
      <c r="BM164" s="225" t="s">
        <v>695</v>
      </c>
    </row>
    <row r="165" s="2" customFormat="1" ht="16.5" customHeight="1">
      <c r="A165" s="40"/>
      <c r="B165" s="41"/>
      <c r="C165" s="214" t="s">
        <v>457</v>
      </c>
      <c r="D165" s="214" t="s">
        <v>159</v>
      </c>
      <c r="E165" s="215" t="s">
        <v>1239</v>
      </c>
      <c r="F165" s="216" t="s">
        <v>1240</v>
      </c>
      <c r="G165" s="217" t="s">
        <v>197</v>
      </c>
      <c r="H165" s="218">
        <v>11.039999999999999</v>
      </c>
      <c r="I165" s="219"/>
      <c r="J165" s="220">
        <f>ROUND(I165*H165,2)</f>
        <v>0</v>
      </c>
      <c r="K165" s="216" t="s">
        <v>21</v>
      </c>
      <c r="L165" s="46"/>
      <c r="M165" s="221" t="s">
        <v>21</v>
      </c>
      <c r="N165" s="222" t="s">
        <v>47</v>
      </c>
      <c r="O165" s="86"/>
      <c r="P165" s="223">
        <f>O165*H165</f>
        <v>0</v>
      </c>
      <c r="Q165" s="223">
        <v>0</v>
      </c>
      <c r="R165" s="223">
        <f>Q165*H165</f>
        <v>0</v>
      </c>
      <c r="S165" s="223">
        <v>0</v>
      </c>
      <c r="T165" s="224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25" t="s">
        <v>559</v>
      </c>
      <c r="AT165" s="225" t="s">
        <v>159</v>
      </c>
      <c r="AU165" s="225" t="s">
        <v>86</v>
      </c>
      <c r="AY165" s="19" t="s">
        <v>156</v>
      </c>
      <c r="BE165" s="226">
        <f>IF(N165="základní",J165,0)</f>
        <v>0</v>
      </c>
      <c r="BF165" s="226">
        <f>IF(N165="snížená",J165,0)</f>
        <v>0</v>
      </c>
      <c r="BG165" s="226">
        <f>IF(N165="zákl. přenesená",J165,0)</f>
        <v>0</v>
      </c>
      <c r="BH165" s="226">
        <f>IF(N165="sníž. přenesená",J165,0)</f>
        <v>0</v>
      </c>
      <c r="BI165" s="226">
        <f>IF(N165="nulová",J165,0)</f>
        <v>0</v>
      </c>
      <c r="BJ165" s="19" t="s">
        <v>84</v>
      </c>
      <c r="BK165" s="226">
        <f>ROUND(I165*H165,2)</f>
        <v>0</v>
      </c>
      <c r="BL165" s="19" t="s">
        <v>559</v>
      </c>
      <c r="BM165" s="225" t="s">
        <v>706</v>
      </c>
    </row>
    <row r="166" s="12" customFormat="1" ht="22.8" customHeight="1">
      <c r="A166" s="12"/>
      <c r="B166" s="198"/>
      <c r="C166" s="199"/>
      <c r="D166" s="200" t="s">
        <v>75</v>
      </c>
      <c r="E166" s="212" t="s">
        <v>1241</v>
      </c>
      <c r="F166" s="212" t="s">
        <v>1242</v>
      </c>
      <c r="G166" s="199"/>
      <c r="H166" s="199"/>
      <c r="I166" s="202"/>
      <c r="J166" s="213">
        <f>BK166</f>
        <v>0</v>
      </c>
      <c r="K166" s="199"/>
      <c r="L166" s="204"/>
      <c r="M166" s="205"/>
      <c r="N166" s="206"/>
      <c r="O166" s="206"/>
      <c r="P166" s="207">
        <f>SUM(P167:P177)</f>
        <v>0</v>
      </c>
      <c r="Q166" s="206"/>
      <c r="R166" s="207">
        <f>SUM(R167:R177)</f>
        <v>0</v>
      </c>
      <c r="S166" s="206"/>
      <c r="T166" s="208">
        <f>SUM(T167:T177)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09" t="s">
        <v>84</v>
      </c>
      <c r="AT166" s="210" t="s">
        <v>75</v>
      </c>
      <c r="AU166" s="210" t="s">
        <v>84</v>
      </c>
      <c r="AY166" s="209" t="s">
        <v>156</v>
      </c>
      <c r="BK166" s="211">
        <f>SUM(BK167:BK177)</f>
        <v>0</v>
      </c>
    </row>
    <row r="167" s="2" customFormat="1" ht="16.5" customHeight="1">
      <c r="A167" s="40"/>
      <c r="B167" s="41"/>
      <c r="C167" s="214" t="s">
        <v>464</v>
      </c>
      <c r="D167" s="214" t="s">
        <v>159</v>
      </c>
      <c r="E167" s="215" t="s">
        <v>1243</v>
      </c>
      <c r="F167" s="216" t="s">
        <v>1244</v>
      </c>
      <c r="G167" s="217" t="s">
        <v>1245</v>
      </c>
      <c r="H167" s="218">
        <v>48.079999999999998</v>
      </c>
      <c r="I167" s="219"/>
      <c r="J167" s="220">
        <f>ROUND(I167*H167,2)</f>
        <v>0</v>
      </c>
      <c r="K167" s="216" t="s">
        <v>21</v>
      </c>
      <c r="L167" s="46"/>
      <c r="M167" s="221" t="s">
        <v>21</v>
      </c>
      <c r="N167" s="222" t="s">
        <v>47</v>
      </c>
      <c r="O167" s="86"/>
      <c r="P167" s="223">
        <f>O167*H167</f>
        <v>0</v>
      </c>
      <c r="Q167" s="223">
        <v>0</v>
      </c>
      <c r="R167" s="223">
        <f>Q167*H167</f>
        <v>0</v>
      </c>
      <c r="S167" s="223">
        <v>0</v>
      </c>
      <c r="T167" s="224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25" t="s">
        <v>559</v>
      </c>
      <c r="AT167" s="225" t="s">
        <v>159</v>
      </c>
      <c r="AU167" s="225" t="s">
        <v>86</v>
      </c>
      <c r="AY167" s="19" t="s">
        <v>156</v>
      </c>
      <c r="BE167" s="226">
        <f>IF(N167="základní",J167,0)</f>
        <v>0</v>
      </c>
      <c r="BF167" s="226">
        <f>IF(N167="snížená",J167,0)</f>
        <v>0</v>
      </c>
      <c r="BG167" s="226">
        <f>IF(N167="zákl. přenesená",J167,0)</f>
        <v>0</v>
      </c>
      <c r="BH167" s="226">
        <f>IF(N167="sníž. přenesená",J167,0)</f>
        <v>0</v>
      </c>
      <c r="BI167" s="226">
        <f>IF(N167="nulová",J167,0)</f>
        <v>0</v>
      </c>
      <c r="BJ167" s="19" t="s">
        <v>84</v>
      </c>
      <c r="BK167" s="226">
        <f>ROUND(I167*H167,2)</f>
        <v>0</v>
      </c>
      <c r="BL167" s="19" t="s">
        <v>559</v>
      </c>
      <c r="BM167" s="225" t="s">
        <v>716</v>
      </c>
    </row>
    <row r="168" s="2" customFormat="1" ht="16.5" customHeight="1">
      <c r="A168" s="40"/>
      <c r="B168" s="41"/>
      <c r="C168" s="214" t="s">
        <v>469</v>
      </c>
      <c r="D168" s="214" t="s">
        <v>159</v>
      </c>
      <c r="E168" s="215" t="s">
        <v>1246</v>
      </c>
      <c r="F168" s="216" t="s">
        <v>1247</v>
      </c>
      <c r="G168" s="217" t="s">
        <v>1245</v>
      </c>
      <c r="H168" s="218">
        <v>10.210000000000001</v>
      </c>
      <c r="I168" s="219"/>
      <c r="J168" s="220">
        <f>ROUND(I168*H168,2)</f>
        <v>0</v>
      </c>
      <c r="K168" s="216" t="s">
        <v>21</v>
      </c>
      <c r="L168" s="46"/>
      <c r="M168" s="221" t="s">
        <v>21</v>
      </c>
      <c r="N168" s="222" t="s">
        <v>47</v>
      </c>
      <c r="O168" s="86"/>
      <c r="P168" s="223">
        <f>O168*H168</f>
        <v>0</v>
      </c>
      <c r="Q168" s="223">
        <v>0</v>
      </c>
      <c r="R168" s="223">
        <f>Q168*H168</f>
        <v>0</v>
      </c>
      <c r="S168" s="223">
        <v>0</v>
      </c>
      <c r="T168" s="224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25" t="s">
        <v>559</v>
      </c>
      <c r="AT168" s="225" t="s">
        <v>159</v>
      </c>
      <c r="AU168" s="225" t="s">
        <v>86</v>
      </c>
      <c r="AY168" s="19" t="s">
        <v>156</v>
      </c>
      <c r="BE168" s="226">
        <f>IF(N168="základní",J168,0)</f>
        <v>0</v>
      </c>
      <c r="BF168" s="226">
        <f>IF(N168="snížená",J168,0)</f>
        <v>0</v>
      </c>
      <c r="BG168" s="226">
        <f>IF(N168="zákl. přenesená",J168,0)</f>
        <v>0</v>
      </c>
      <c r="BH168" s="226">
        <f>IF(N168="sníž. přenesená",J168,0)</f>
        <v>0</v>
      </c>
      <c r="BI168" s="226">
        <f>IF(N168="nulová",J168,0)</f>
        <v>0</v>
      </c>
      <c r="BJ168" s="19" t="s">
        <v>84</v>
      </c>
      <c r="BK168" s="226">
        <f>ROUND(I168*H168,2)</f>
        <v>0</v>
      </c>
      <c r="BL168" s="19" t="s">
        <v>559</v>
      </c>
      <c r="BM168" s="225" t="s">
        <v>726</v>
      </c>
    </row>
    <row r="169" s="2" customFormat="1" ht="16.5" customHeight="1">
      <c r="A169" s="40"/>
      <c r="B169" s="41"/>
      <c r="C169" s="214" t="s">
        <v>474</v>
      </c>
      <c r="D169" s="214" t="s">
        <v>159</v>
      </c>
      <c r="E169" s="215" t="s">
        <v>1248</v>
      </c>
      <c r="F169" s="216" t="s">
        <v>1249</v>
      </c>
      <c r="G169" s="217" t="s">
        <v>1245</v>
      </c>
      <c r="H169" s="218">
        <v>5.5700000000000003</v>
      </c>
      <c r="I169" s="219"/>
      <c r="J169" s="220">
        <f>ROUND(I169*H169,2)</f>
        <v>0</v>
      </c>
      <c r="K169" s="216" t="s">
        <v>21</v>
      </c>
      <c r="L169" s="46"/>
      <c r="M169" s="221" t="s">
        <v>21</v>
      </c>
      <c r="N169" s="222" t="s">
        <v>47</v>
      </c>
      <c r="O169" s="86"/>
      <c r="P169" s="223">
        <f>O169*H169</f>
        <v>0</v>
      </c>
      <c r="Q169" s="223">
        <v>0</v>
      </c>
      <c r="R169" s="223">
        <f>Q169*H169</f>
        <v>0</v>
      </c>
      <c r="S169" s="223">
        <v>0</v>
      </c>
      <c r="T169" s="224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25" t="s">
        <v>559</v>
      </c>
      <c r="AT169" s="225" t="s">
        <v>159</v>
      </c>
      <c r="AU169" s="225" t="s">
        <v>86</v>
      </c>
      <c r="AY169" s="19" t="s">
        <v>156</v>
      </c>
      <c r="BE169" s="226">
        <f>IF(N169="základní",J169,0)</f>
        <v>0</v>
      </c>
      <c r="BF169" s="226">
        <f>IF(N169="snížená",J169,0)</f>
        <v>0</v>
      </c>
      <c r="BG169" s="226">
        <f>IF(N169="zákl. přenesená",J169,0)</f>
        <v>0</v>
      </c>
      <c r="BH169" s="226">
        <f>IF(N169="sníž. přenesená",J169,0)</f>
        <v>0</v>
      </c>
      <c r="BI169" s="226">
        <f>IF(N169="nulová",J169,0)</f>
        <v>0</v>
      </c>
      <c r="BJ169" s="19" t="s">
        <v>84</v>
      </c>
      <c r="BK169" s="226">
        <f>ROUND(I169*H169,2)</f>
        <v>0</v>
      </c>
      <c r="BL169" s="19" t="s">
        <v>559</v>
      </c>
      <c r="BM169" s="225" t="s">
        <v>752</v>
      </c>
    </row>
    <row r="170" s="2" customFormat="1" ht="16.5" customHeight="1">
      <c r="A170" s="40"/>
      <c r="B170" s="41"/>
      <c r="C170" s="214" t="s">
        <v>478</v>
      </c>
      <c r="D170" s="214" t="s">
        <v>159</v>
      </c>
      <c r="E170" s="215" t="s">
        <v>1250</v>
      </c>
      <c r="F170" s="216" t="s">
        <v>1251</v>
      </c>
      <c r="G170" s="217" t="s">
        <v>1245</v>
      </c>
      <c r="H170" s="218">
        <v>3.5499999999999998</v>
      </c>
      <c r="I170" s="219"/>
      <c r="J170" s="220">
        <f>ROUND(I170*H170,2)</f>
        <v>0</v>
      </c>
      <c r="K170" s="216" t="s">
        <v>21</v>
      </c>
      <c r="L170" s="46"/>
      <c r="M170" s="221" t="s">
        <v>21</v>
      </c>
      <c r="N170" s="222" t="s">
        <v>47</v>
      </c>
      <c r="O170" s="86"/>
      <c r="P170" s="223">
        <f>O170*H170</f>
        <v>0</v>
      </c>
      <c r="Q170" s="223">
        <v>0</v>
      </c>
      <c r="R170" s="223">
        <f>Q170*H170</f>
        <v>0</v>
      </c>
      <c r="S170" s="223">
        <v>0</v>
      </c>
      <c r="T170" s="224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25" t="s">
        <v>559</v>
      </c>
      <c r="AT170" s="225" t="s">
        <v>159</v>
      </c>
      <c r="AU170" s="225" t="s">
        <v>86</v>
      </c>
      <c r="AY170" s="19" t="s">
        <v>156</v>
      </c>
      <c r="BE170" s="226">
        <f>IF(N170="základní",J170,0)</f>
        <v>0</v>
      </c>
      <c r="BF170" s="226">
        <f>IF(N170="snížená",J170,0)</f>
        <v>0</v>
      </c>
      <c r="BG170" s="226">
        <f>IF(N170="zákl. přenesená",J170,0)</f>
        <v>0</v>
      </c>
      <c r="BH170" s="226">
        <f>IF(N170="sníž. přenesená",J170,0)</f>
        <v>0</v>
      </c>
      <c r="BI170" s="226">
        <f>IF(N170="nulová",J170,0)</f>
        <v>0</v>
      </c>
      <c r="BJ170" s="19" t="s">
        <v>84</v>
      </c>
      <c r="BK170" s="226">
        <f>ROUND(I170*H170,2)</f>
        <v>0</v>
      </c>
      <c r="BL170" s="19" t="s">
        <v>559</v>
      </c>
      <c r="BM170" s="225" t="s">
        <v>764</v>
      </c>
    </row>
    <row r="171" s="2" customFormat="1" ht="16.5" customHeight="1">
      <c r="A171" s="40"/>
      <c r="B171" s="41"/>
      <c r="C171" s="214" t="s">
        <v>484</v>
      </c>
      <c r="D171" s="214" t="s">
        <v>159</v>
      </c>
      <c r="E171" s="215" t="s">
        <v>1252</v>
      </c>
      <c r="F171" s="216" t="s">
        <v>1253</v>
      </c>
      <c r="G171" s="217" t="s">
        <v>1245</v>
      </c>
      <c r="H171" s="218">
        <v>26.510000000000002</v>
      </c>
      <c r="I171" s="219"/>
      <c r="J171" s="220">
        <f>ROUND(I171*H171,2)</f>
        <v>0</v>
      </c>
      <c r="K171" s="216" t="s">
        <v>21</v>
      </c>
      <c r="L171" s="46"/>
      <c r="M171" s="221" t="s">
        <v>21</v>
      </c>
      <c r="N171" s="222" t="s">
        <v>47</v>
      </c>
      <c r="O171" s="86"/>
      <c r="P171" s="223">
        <f>O171*H171</f>
        <v>0</v>
      </c>
      <c r="Q171" s="223">
        <v>0</v>
      </c>
      <c r="R171" s="223">
        <f>Q171*H171</f>
        <v>0</v>
      </c>
      <c r="S171" s="223">
        <v>0</v>
      </c>
      <c r="T171" s="224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25" t="s">
        <v>559</v>
      </c>
      <c r="AT171" s="225" t="s">
        <v>159</v>
      </c>
      <c r="AU171" s="225" t="s">
        <v>86</v>
      </c>
      <c r="AY171" s="19" t="s">
        <v>156</v>
      </c>
      <c r="BE171" s="226">
        <f>IF(N171="základní",J171,0)</f>
        <v>0</v>
      </c>
      <c r="BF171" s="226">
        <f>IF(N171="snížená",J171,0)</f>
        <v>0</v>
      </c>
      <c r="BG171" s="226">
        <f>IF(N171="zákl. přenesená",J171,0)</f>
        <v>0</v>
      </c>
      <c r="BH171" s="226">
        <f>IF(N171="sníž. přenesená",J171,0)</f>
        <v>0</v>
      </c>
      <c r="BI171" s="226">
        <f>IF(N171="nulová",J171,0)</f>
        <v>0</v>
      </c>
      <c r="BJ171" s="19" t="s">
        <v>84</v>
      </c>
      <c r="BK171" s="226">
        <f>ROUND(I171*H171,2)</f>
        <v>0</v>
      </c>
      <c r="BL171" s="19" t="s">
        <v>559</v>
      </c>
      <c r="BM171" s="225" t="s">
        <v>775</v>
      </c>
    </row>
    <row r="172" s="2" customFormat="1" ht="16.5" customHeight="1">
      <c r="A172" s="40"/>
      <c r="B172" s="41"/>
      <c r="C172" s="214" t="s">
        <v>492</v>
      </c>
      <c r="D172" s="214" t="s">
        <v>159</v>
      </c>
      <c r="E172" s="215" t="s">
        <v>1254</v>
      </c>
      <c r="F172" s="216" t="s">
        <v>1255</v>
      </c>
      <c r="G172" s="217" t="s">
        <v>1245</v>
      </c>
      <c r="H172" s="218">
        <v>0.059999999999999998</v>
      </c>
      <c r="I172" s="219"/>
      <c r="J172" s="220">
        <f>ROUND(I172*H172,2)</f>
        <v>0</v>
      </c>
      <c r="K172" s="216" t="s">
        <v>21</v>
      </c>
      <c r="L172" s="46"/>
      <c r="M172" s="221" t="s">
        <v>21</v>
      </c>
      <c r="N172" s="222" t="s">
        <v>47</v>
      </c>
      <c r="O172" s="86"/>
      <c r="P172" s="223">
        <f>O172*H172</f>
        <v>0</v>
      </c>
      <c r="Q172" s="223">
        <v>0</v>
      </c>
      <c r="R172" s="223">
        <f>Q172*H172</f>
        <v>0</v>
      </c>
      <c r="S172" s="223">
        <v>0</v>
      </c>
      <c r="T172" s="224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25" t="s">
        <v>559</v>
      </c>
      <c r="AT172" s="225" t="s">
        <v>159</v>
      </c>
      <c r="AU172" s="225" t="s">
        <v>86</v>
      </c>
      <c r="AY172" s="19" t="s">
        <v>156</v>
      </c>
      <c r="BE172" s="226">
        <f>IF(N172="základní",J172,0)</f>
        <v>0</v>
      </c>
      <c r="BF172" s="226">
        <f>IF(N172="snížená",J172,0)</f>
        <v>0</v>
      </c>
      <c r="BG172" s="226">
        <f>IF(N172="zákl. přenesená",J172,0)</f>
        <v>0</v>
      </c>
      <c r="BH172" s="226">
        <f>IF(N172="sníž. přenesená",J172,0)</f>
        <v>0</v>
      </c>
      <c r="BI172" s="226">
        <f>IF(N172="nulová",J172,0)</f>
        <v>0</v>
      </c>
      <c r="BJ172" s="19" t="s">
        <v>84</v>
      </c>
      <c r="BK172" s="226">
        <f>ROUND(I172*H172,2)</f>
        <v>0</v>
      </c>
      <c r="BL172" s="19" t="s">
        <v>559</v>
      </c>
      <c r="BM172" s="225" t="s">
        <v>786</v>
      </c>
    </row>
    <row r="173" s="2" customFormat="1" ht="16.5" customHeight="1">
      <c r="A173" s="40"/>
      <c r="B173" s="41"/>
      <c r="C173" s="214" t="s">
        <v>501</v>
      </c>
      <c r="D173" s="214" t="s">
        <v>159</v>
      </c>
      <c r="E173" s="215" t="s">
        <v>1256</v>
      </c>
      <c r="F173" s="216" t="s">
        <v>1257</v>
      </c>
      <c r="G173" s="217" t="s">
        <v>1245</v>
      </c>
      <c r="H173" s="218">
        <v>0.46999999999999997</v>
      </c>
      <c r="I173" s="219"/>
      <c r="J173" s="220">
        <f>ROUND(I173*H173,2)</f>
        <v>0</v>
      </c>
      <c r="K173" s="216" t="s">
        <v>21</v>
      </c>
      <c r="L173" s="46"/>
      <c r="M173" s="221" t="s">
        <v>21</v>
      </c>
      <c r="N173" s="222" t="s">
        <v>47</v>
      </c>
      <c r="O173" s="86"/>
      <c r="P173" s="223">
        <f>O173*H173</f>
        <v>0</v>
      </c>
      <c r="Q173" s="223">
        <v>0</v>
      </c>
      <c r="R173" s="223">
        <f>Q173*H173</f>
        <v>0</v>
      </c>
      <c r="S173" s="223">
        <v>0</v>
      </c>
      <c r="T173" s="224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25" t="s">
        <v>559</v>
      </c>
      <c r="AT173" s="225" t="s">
        <v>159</v>
      </c>
      <c r="AU173" s="225" t="s">
        <v>86</v>
      </c>
      <c r="AY173" s="19" t="s">
        <v>156</v>
      </c>
      <c r="BE173" s="226">
        <f>IF(N173="základní",J173,0)</f>
        <v>0</v>
      </c>
      <c r="BF173" s="226">
        <f>IF(N173="snížená",J173,0)</f>
        <v>0</v>
      </c>
      <c r="BG173" s="226">
        <f>IF(N173="zákl. přenesená",J173,0)</f>
        <v>0</v>
      </c>
      <c r="BH173" s="226">
        <f>IF(N173="sníž. přenesená",J173,0)</f>
        <v>0</v>
      </c>
      <c r="BI173" s="226">
        <f>IF(N173="nulová",J173,0)</f>
        <v>0</v>
      </c>
      <c r="BJ173" s="19" t="s">
        <v>84</v>
      </c>
      <c r="BK173" s="226">
        <f>ROUND(I173*H173,2)</f>
        <v>0</v>
      </c>
      <c r="BL173" s="19" t="s">
        <v>559</v>
      </c>
      <c r="BM173" s="225" t="s">
        <v>795</v>
      </c>
    </row>
    <row r="174" s="2" customFormat="1" ht="16.5" customHeight="1">
      <c r="A174" s="40"/>
      <c r="B174" s="41"/>
      <c r="C174" s="214" t="s">
        <v>505</v>
      </c>
      <c r="D174" s="214" t="s">
        <v>159</v>
      </c>
      <c r="E174" s="215" t="s">
        <v>1258</v>
      </c>
      <c r="F174" s="216" t="s">
        <v>1259</v>
      </c>
      <c r="G174" s="217" t="s">
        <v>1245</v>
      </c>
      <c r="H174" s="218">
        <v>2.1499999999999999</v>
      </c>
      <c r="I174" s="219"/>
      <c r="J174" s="220">
        <f>ROUND(I174*H174,2)</f>
        <v>0</v>
      </c>
      <c r="K174" s="216" t="s">
        <v>21</v>
      </c>
      <c r="L174" s="46"/>
      <c r="M174" s="221" t="s">
        <v>21</v>
      </c>
      <c r="N174" s="222" t="s">
        <v>47</v>
      </c>
      <c r="O174" s="86"/>
      <c r="P174" s="223">
        <f>O174*H174</f>
        <v>0</v>
      </c>
      <c r="Q174" s="223">
        <v>0</v>
      </c>
      <c r="R174" s="223">
        <f>Q174*H174</f>
        <v>0</v>
      </c>
      <c r="S174" s="223">
        <v>0</v>
      </c>
      <c r="T174" s="224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25" t="s">
        <v>559</v>
      </c>
      <c r="AT174" s="225" t="s">
        <v>159</v>
      </c>
      <c r="AU174" s="225" t="s">
        <v>86</v>
      </c>
      <c r="AY174" s="19" t="s">
        <v>156</v>
      </c>
      <c r="BE174" s="226">
        <f>IF(N174="základní",J174,0)</f>
        <v>0</v>
      </c>
      <c r="BF174" s="226">
        <f>IF(N174="snížená",J174,0)</f>
        <v>0</v>
      </c>
      <c r="BG174" s="226">
        <f>IF(N174="zákl. přenesená",J174,0)</f>
        <v>0</v>
      </c>
      <c r="BH174" s="226">
        <f>IF(N174="sníž. přenesená",J174,0)</f>
        <v>0</v>
      </c>
      <c r="BI174" s="226">
        <f>IF(N174="nulová",J174,0)</f>
        <v>0</v>
      </c>
      <c r="BJ174" s="19" t="s">
        <v>84</v>
      </c>
      <c r="BK174" s="226">
        <f>ROUND(I174*H174,2)</f>
        <v>0</v>
      </c>
      <c r="BL174" s="19" t="s">
        <v>559</v>
      </c>
      <c r="BM174" s="225" t="s">
        <v>807</v>
      </c>
    </row>
    <row r="175" s="2" customFormat="1" ht="16.5" customHeight="1">
      <c r="A175" s="40"/>
      <c r="B175" s="41"/>
      <c r="C175" s="214" t="s">
        <v>511</v>
      </c>
      <c r="D175" s="214" t="s">
        <v>159</v>
      </c>
      <c r="E175" s="215" t="s">
        <v>1260</v>
      </c>
      <c r="F175" s="216" t="s">
        <v>1261</v>
      </c>
      <c r="G175" s="217" t="s">
        <v>1245</v>
      </c>
      <c r="H175" s="218">
        <v>11.800000000000001</v>
      </c>
      <c r="I175" s="219"/>
      <c r="J175" s="220">
        <f>ROUND(I175*H175,2)</f>
        <v>0</v>
      </c>
      <c r="K175" s="216" t="s">
        <v>21</v>
      </c>
      <c r="L175" s="46"/>
      <c r="M175" s="221" t="s">
        <v>21</v>
      </c>
      <c r="N175" s="222" t="s">
        <v>47</v>
      </c>
      <c r="O175" s="86"/>
      <c r="P175" s="223">
        <f>O175*H175</f>
        <v>0</v>
      </c>
      <c r="Q175" s="223">
        <v>0</v>
      </c>
      <c r="R175" s="223">
        <f>Q175*H175</f>
        <v>0</v>
      </c>
      <c r="S175" s="223">
        <v>0</v>
      </c>
      <c r="T175" s="224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25" t="s">
        <v>559</v>
      </c>
      <c r="AT175" s="225" t="s">
        <v>159</v>
      </c>
      <c r="AU175" s="225" t="s">
        <v>86</v>
      </c>
      <c r="AY175" s="19" t="s">
        <v>156</v>
      </c>
      <c r="BE175" s="226">
        <f>IF(N175="základní",J175,0)</f>
        <v>0</v>
      </c>
      <c r="BF175" s="226">
        <f>IF(N175="snížená",J175,0)</f>
        <v>0</v>
      </c>
      <c r="BG175" s="226">
        <f>IF(N175="zákl. přenesená",J175,0)</f>
        <v>0</v>
      </c>
      <c r="BH175" s="226">
        <f>IF(N175="sníž. přenesená",J175,0)</f>
        <v>0</v>
      </c>
      <c r="BI175" s="226">
        <f>IF(N175="nulová",J175,0)</f>
        <v>0</v>
      </c>
      <c r="BJ175" s="19" t="s">
        <v>84</v>
      </c>
      <c r="BK175" s="226">
        <f>ROUND(I175*H175,2)</f>
        <v>0</v>
      </c>
      <c r="BL175" s="19" t="s">
        <v>559</v>
      </c>
      <c r="BM175" s="225" t="s">
        <v>817</v>
      </c>
    </row>
    <row r="176" s="2" customFormat="1" ht="16.5" customHeight="1">
      <c r="A176" s="40"/>
      <c r="B176" s="41"/>
      <c r="C176" s="214" t="s">
        <v>515</v>
      </c>
      <c r="D176" s="214" t="s">
        <v>159</v>
      </c>
      <c r="E176" s="215" t="s">
        <v>1262</v>
      </c>
      <c r="F176" s="216" t="s">
        <v>1263</v>
      </c>
      <c r="G176" s="217" t="s">
        <v>1245</v>
      </c>
      <c r="H176" s="218">
        <v>6.9500000000000002</v>
      </c>
      <c r="I176" s="219"/>
      <c r="J176" s="220">
        <f>ROUND(I176*H176,2)</f>
        <v>0</v>
      </c>
      <c r="K176" s="216" t="s">
        <v>21</v>
      </c>
      <c r="L176" s="46"/>
      <c r="M176" s="221" t="s">
        <v>21</v>
      </c>
      <c r="N176" s="222" t="s">
        <v>47</v>
      </c>
      <c r="O176" s="86"/>
      <c r="P176" s="223">
        <f>O176*H176</f>
        <v>0</v>
      </c>
      <c r="Q176" s="223">
        <v>0</v>
      </c>
      <c r="R176" s="223">
        <f>Q176*H176</f>
        <v>0</v>
      </c>
      <c r="S176" s="223">
        <v>0</v>
      </c>
      <c r="T176" s="224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25" t="s">
        <v>559</v>
      </c>
      <c r="AT176" s="225" t="s">
        <v>159</v>
      </c>
      <c r="AU176" s="225" t="s">
        <v>86</v>
      </c>
      <c r="AY176" s="19" t="s">
        <v>156</v>
      </c>
      <c r="BE176" s="226">
        <f>IF(N176="základní",J176,0)</f>
        <v>0</v>
      </c>
      <c r="BF176" s="226">
        <f>IF(N176="snížená",J176,0)</f>
        <v>0</v>
      </c>
      <c r="BG176" s="226">
        <f>IF(N176="zákl. přenesená",J176,0)</f>
        <v>0</v>
      </c>
      <c r="BH176" s="226">
        <f>IF(N176="sníž. přenesená",J176,0)</f>
        <v>0</v>
      </c>
      <c r="BI176" s="226">
        <f>IF(N176="nulová",J176,0)</f>
        <v>0</v>
      </c>
      <c r="BJ176" s="19" t="s">
        <v>84</v>
      </c>
      <c r="BK176" s="226">
        <f>ROUND(I176*H176,2)</f>
        <v>0</v>
      </c>
      <c r="BL176" s="19" t="s">
        <v>559</v>
      </c>
      <c r="BM176" s="225" t="s">
        <v>827</v>
      </c>
    </row>
    <row r="177" s="2" customFormat="1" ht="24.15" customHeight="1">
      <c r="A177" s="40"/>
      <c r="B177" s="41"/>
      <c r="C177" s="214" t="s">
        <v>519</v>
      </c>
      <c r="D177" s="214" t="s">
        <v>159</v>
      </c>
      <c r="E177" s="215" t="s">
        <v>1264</v>
      </c>
      <c r="F177" s="216" t="s">
        <v>1265</v>
      </c>
      <c r="G177" s="217" t="s">
        <v>1245</v>
      </c>
      <c r="H177" s="218">
        <v>10</v>
      </c>
      <c r="I177" s="219"/>
      <c r="J177" s="220">
        <f>ROUND(I177*H177,2)</f>
        <v>0</v>
      </c>
      <c r="K177" s="216" t="s">
        <v>21</v>
      </c>
      <c r="L177" s="46"/>
      <c r="M177" s="221" t="s">
        <v>21</v>
      </c>
      <c r="N177" s="222" t="s">
        <v>47</v>
      </c>
      <c r="O177" s="86"/>
      <c r="P177" s="223">
        <f>O177*H177</f>
        <v>0</v>
      </c>
      <c r="Q177" s="223">
        <v>0</v>
      </c>
      <c r="R177" s="223">
        <f>Q177*H177</f>
        <v>0</v>
      </c>
      <c r="S177" s="223">
        <v>0</v>
      </c>
      <c r="T177" s="224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25" t="s">
        <v>559</v>
      </c>
      <c r="AT177" s="225" t="s">
        <v>159</v>
      </c>
      <c r="AU177" s="225" t="s">
        <v>86</v>
      </c>
      <c r="AY177" s="19" t="s">
        <v>156</v>
      </c>
      <c r="BE177" s="226">
        <f>IF(N177="základní",J177,0)</f>
        <v>0</v>
      </c>
      <c r="BF177" s="226">
        <f>IF(N177="snížená",J177,0)</f>
        <v>0</v>
      </c>
      <c r="BG177" s="226">
        <f>IF(N177="zákl. přenesená",J177,0)</f>
        <v>0</v>
      </c>
      <c r="BH177" s="226">
        <f>IF(N177="sníž. přenesená",J177,0)</f>
        <v>0</v>
      </c>
      <c r="BI177" s="226">
        <f>IF(N177="nulová",J177,0)</f>
        <v>0</v>
      </c>
      <c r="BJ177" s="19" t="s">
        <v>84</v>
      </c>
      <c r="BK177" s="226">
        <f>ROUND(I177*H177,2)</f>
        <v>0</v>
      </c>
      <c r="BL177" s="19" t="s">
        <v>559</v>
      </c>
      <c r="BM177" s="225" t="s">
        <v>838</v>
      </c>
    </row>
    <row r="178" s="12" customFormat="1" ht="25.92" customHeight="1">
      <c r="A178" s="12"/>
      <c r="B178" s="198"/>
      <c r="C178" s="199"/>
      <c r="D178" s="200" t="s">
        <v>75</v>
      </c>
      <c r="E178" s="201" t="s">
        <v>1266</v>
      </c>
      <c r="F178" s="201" t="s">
        <v>1267</v>
      </c>
      <c r="G178" s="199"/>
      <c r="H178" s="199"/>
      <c r="I178" s="202"/>
      <c r="J178" s="203">
        <f>BK178</f>
        <v>0</v>
      </c>
      <c r="K178" s="199"/>
      <c r="L178" s="204"/>
      <c r="M178" s="205"/>
      <c r="N178" s="206"/>
      <c r="O178" s="206"/>
      <c r="P178" s="207">
        <f>P179</f>
        <v>0</v>
      </c>
      <c r="Q178" s="206"/>
      <c r="R178" s="207">
        <f>R179</f>
        <v>0</v>
      </c>
      <c r="S178" s="206"/>
      <c r="T178" s="208">
        <f>T179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09" t="s">
        <v>84</v>
      </c>
      <c r="AT178" s="210" t="s">
        <v>75</v>
      </c>
      <c r="AU178" s="210" t="s">
        <v>76</v>
      </c>
      <c r="AY178" s="209" t="s">
        <v>156</v>
      </c>
      <c r="BK178" s="211">
        <f>BK179</f>
        <v>0</v>
      </c>
    </row>
    <row r="179" s="12" customFormat="1" ht="22.8" customHeight="1">
      <c r="A179" s="12"/>
      <c r="B179" s="198"/>
      <c r="C179" s="199"/>
      <c r="D179" s="200" t="s">
        <v>75</v>
      </c>
      <c r="E179" s="212" t="s">
        <v>1241</v>
      </c>
      <c r="F179" s="212" t="s">
        <v>1242</v>
      </c>
      <c r="G179" s="199"/>
      <c r="H179" s="199"/>
      <c r="I179" s="202"/>
      <c r="J179" s="213">
        <f>BK179</f>
        <v>0</v>
      </c>
      <c r="K179" s="199"/>
      <c r="L179" s="204"/>
      <c r="M179" s="205"/>
      <c r="N179" s="206"/>
      <c r="O179" s="206"/>
      <c r="P179" s="207">
        <f>SUM(P180:P183)</f>
        <v>0</v>
      </c>
      <c r="Q179" s="206"/>
      <c r="R179" s="207">
        <f>SUM(R180:R183)</f>
        <v>0</v>
      </c>
      <c r="S179" s="206"/>
      <c r="T179" s="208">
        <f>SUM(T180:T183)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09" t="s">
        <v>84</v>
      </c>
      <c r="AT179" s="210" t="s">
        <v>75</v>
      </c>
      <c r="AU179" s="210" t="s">
        <v>84</v>
      </c>
      <c r="AY179" s="209" t="s">
        <v>156</v>
      </c>
      <c r="BK179" s="211">
        <f>SUM(BK180:BK183)</f>
        <v>0</v>
      </c>
    </row>
    <row r="180" s="2" customFormat="1" ht="16.5" customHeight="1">
      <c r="A180" s="40"/>
      <c r="B180" s="41"/>
      <c r="C180" s="214" t="s">
        <v>524</v>
      </c>
      <c r="D180" s="214" t="s">
        <v>159</v>
      </c>
      <c r="E180" s="215" t="s">
        <v>1268</v>
      </c>
      <c r="F180" s="216" t="s">
        <v>1269</v>
      </c>
      <c r="G180" s="217" t="s">
        <v>1245</v>
      </c>
      <c r="H180" s="218">
        <v>0.28000000000000003</v>
      </c>
      <c r="I180" s="219"/>
      <c r="J180" s="220">
        <f>ROUND(I180*H180,2)</f>
        <v>0</v>
      </c>
      <c r="K180" s="216" t="s">
        <v>21</v>
      </c>
      <c r="L180" s="46"/>
      <c r="M180" s="221" t="s">
        <v>21</v>
      </c>
      <c r="N180" s="222" t="s">
        <v>47</v>
      </c>
      <c r="O180" s="86"/>
      <c r="P180" s="223">
        <f>O180*H180</f>
        <v>0</v>
      </c>
      <c r="Q180" s="223">
        <v>0</v>
      </c>
      <c r="R180" s="223">
        <f>Q180*H180</f>
        <v>0</v>
      </c>
      <c r="S180" s="223">
        <v>0</v>
      </c>
      <c r="T180" s="224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25" t="s">
        <v>559</v>
      </c>
      <c r="AT180" s="225" t="s">
        <v>159</v>
      </c>
      <c r="AU180" s="225" t="s">
        <v>86</v>
      </c>
      <c r="AY180" s="19" t="s">
        <v>156</v>
      </c>
      <c r="BE180" s="226">
        <f>IF(N180="základní",J180,0)</f>
        <v>0</v>
      </c>
      <c r="BF180" s="226">
        <f>IF(N180="snížená",J180,0)</f>
        <v>0</v>
      </c>
      <c r="BG180" s="226">
        <f>IF(N180="zákl. přenesená",J180,0)</f>
        <v>0</v>
      </c>
      <c r="BH180" s="226">
        <f>IF(N180="sníž. přenesená",J180,0)</f>
        <v>0</v>
      </c>
      <c r="BI180" s="226">
        <f>IF(N180="nulová",J180,0)</f>
        <v>0</v>
      </c>
      <c r="BJ180" s="19" t="s">
        <v>84</v>
      </c>
      <c r="BK180" s="226">
        <f>ROUND(I180*H180,2)</f>
        <v>0</v>
      </c>
      <c r="BL180" s="19" t="s">
        <v>559</v>
      </c>
      <c r="BM180" s="225" t="s">
        <v>849</v>
      </c>
    </row>
    <row r="181" s="2" customFormat="1" ht="16.5" customHeight="1">
      <c r="A181" s="40"/>
      <c r="B181" s="41"/>
      <c r="C181" s="214" t="s">
        <v>528</v>
      </c>
      <c r="D181" s="214" t="s">
        <v>159</v>
      </c>
      <c r="E181" s="215" t="s">
        <v>1252</v>
      </c>
      <c r="F181" s="216" t="s">
        <v>1253</v>
      </c>
      <c r="G181" s="217" t="s">
        <v>1245</v>
      </c>
      <c r="H181" s="218">
        <v>0.089999999999999997</v>
      </c>
      <c r="I181" s="219"/>
      <c r="J181" s="220">
        <f>ROUND(I181*H181,2)</f>
        <v>0</v>
      </c>
      <c r="K181" s="216" t="s">
        <v>21</v>
      </c>
      <c r="L181" s="46"/>
      <c r="M181" s="221" t="s">
        <v>21</v>
      </c>
      <c r="N181" s="222" t="s">
        <v>47</v>
      </c>
      <c r="O181" s="86"/>
      <c r="P181" s="223">
        <f>O181*H181</f>
        <v>0</v>
      </c>
      <c r="Q181" s="223">
        <v>0</v>
      </c>
      <c r="R181" s="223">
        <f>Q181*H181</f>
        <v>0</v>
      </c>
      <c r="S181" s="223">
        <v>0</v>
      </c>
      <c r="T181" s="224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25" t="s">
        <v>559</v>
      </c>
      <c r="AT181" s="225" t="s">
        <v>159</v>
      </c>
      <c r="AU181" s="225" t="s">
        <v>86</v>
      </c>
      <c r="AY181" s="19" t="s">
        <v>156</v>
      </c>
      <c r="BE181" s="226">
        <f>IF(N181="základní",J181,0)</f>
        <v>0</v>
      </c>
      <c r="BF181" s="226">
        <f>IF(N181="snížená",J181,0)</f>
        <v>0</v>
      </c>
      <c r="BG181" s="226">
        <f>IF(N181="zákl. přenesená",J181,0)</f>
        <v>0</v>
      </c>
      <c r="BH181" s="226">
        <f>IF(N181="sníž. přenesená",J181,0)</f>
        <v>0</v>
      </c>
      <c r="BI181" s="226">
        <f>IF(N181="nulová",J181,0)</f>
        <v>0</v>
      </c>
      <c r="BJ181" s="19" t="s">
        <v>84</v>
      </c>
      <c r="BK181" s="226">
        <f>ROUND(I181*H181,2)</f>
        <v>0</v>
      </c>
      <c r="BL181" s="19" t="s">
        <v>559</v>
      </c>
      <c r="BM181" s="225" t="s">
        <v>863</v>
      </c>
    </row>
    <row r="182" s="2" customFormat="1" ht="16.5" customHeight="1">
      <c r="A182" s="40"/>
      <c r="B182" s="41"/>
      <c r="C182" s="214" t="s">
        <v>533</v>
      </c>
      <c r="D182" s="214" t="s">
        <v>159</v>
      </c>
      <c r="E182" s="215" t="s">
        <v>1260</v>
      </c>
      <c r="F182" s="216" t="s">
        <v>1261</v>
      </c>
      <c r="G182" s="217" t="s">
        <v>1245</v>
      </c>
      <c r="H182" s="218">
        <v>8.4900000000000002</v>
      </c>
      <c r="I182" s="219"/>
      <c r="J182" s="220">
        <f>ROUND(I182*H182,2)</f>
        <v>0</v>
      </c>
      <c r="K182" s="216" t="s">
        <v>21</v>
      </c>
      <c r="L182" s="46"/>
      <c r="M182" s="221" t="s">
        <v>21</v>
      </c>
      <c r="N182" s="222" t="s">
        <v>47</v>
      </c>
      <c r="O182" s="86"/>
      <c r="P182" s="223">
        <f>O182*H182</f>
        <v>0</v>
      </c>
      <c r="Q182" s="223">
        <v>0</v>
      </c>
      <c r="R182" s="223">
        <f>Q182*H182</f>
        <v>0</v>
      </c>
      <c r="S182" s="223">
        <v>0</v>
      </c>
      <c r="T182" s="224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25" t="s">
        <v>559</v>
      </c>
      <c r="AT182" s="225" t="s">
        <v>159</v>
      </c>
      <c r="AU182" s="225" t="s">
        <v>86</v>
      </c>
      <c r="AY182" s="19" t="s">
        <v>156</v>
      </c>
      <c r="BE182" s="226">
        <f>IF(N182="základní",J182,0)</f>
        <v>0</v>
      </c>
      <c r="BF182" s="226">
        <f>IF(N182="snížená",J182,0)</f>
        <v>0</v>
      </c>
      <c r="BG182" s="226">
        <f>IF(N182="zákl. přenesená",J182,0)</f>
        <v>0</v>
      </c>
      <c r="BH182" s="226">
        <f>IF(N182="sníž. přenesená",J182,0)</f>
        <v>0</v>
      </c>
      <c r="BI182" s="226">
        <f>IF(N182="nulová",J182,0)</f>
        <v>0</v>
      </c>
      <c r="BJ182" s="19" t="s">
        <v>84</v>
      </c>
      <c r="BK182" s="226">
        <f>ROUND(I182*H182,2)</f>
        <v>0</v>
      </c>
      <c r="BL182" s="19" t="s">
        <v>559</v>
      </c>
      <c r="BM182" s="225" t="s">
        <v>873</v>
      </c>
    </row>
    <row r="183" s="2" customFormat="1" ht="16.5" customHeight="1">
      <c r="A183" s="40"/>
      <c r="B183" s="41"/>
      <c r="C183" s="214" t="s">
        <v>537</v>
      </c>
      <c r="D183" s="214" t="s">
        <v>159</v>
      </c>
      <c r="E183" s="215" t="s">
        <v>1262</v>
      </c>
      <c r="F183" s="216" t="s">
        <v>1263</v>
      </c>
      <c r="G183" s="217" t="s">
        <v>1245</v>
      </c>
      <c r="H183" s="218">
        <v>1.03</v>
      </c>
      <c r="I183" s="219"/>
      <c r="J183" s="220">
        <f>ROUND(I183*H183,2)</f>
        <v>0</v>
      </c>
      <c r="K183" s="216" t="s">
        <v>21</v>
      </c>
      <c r="L183" s="46"/>
      <c r="M183" s="221" t="s">
        <v>21</v>
      </c>
      <c r="N183" s="222" t="s">
        <v>47</v>
      </c>
      <c r="O183" s="86"/>
      <c r="P183" s="223">
        <f>O183*H183</f>
        <v>0</v>
      </c>
      <c r="Q183" s="223">
        <v>0</v>
      </c>
      <c r="R183" s="223">
        <f>Q183*H183</f>
        <v>0</v>
      </c>
      <c r="S183" s="223">
        <v>0</v>
      </c>
      <c r="T183" s="224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25" t="s">
        <v>559</v>
      </c>
      <c r="AT183" s="225" t="s">
        <v>159</v>
      </c>
      <c r="AU183" s="225" t="s">
        <v>86</v>
      </c>
      <c r="AY183" s="19" t="s">
        <v>156</v>
      </c>
      <c r="BE183" s="226">
        <f>IF(N183="základní",J183,0)</f>
        <v>0</v>
      </c>
      <c r="BF183" s="226">
        <f>IF(N183="snížená",J183,0)</f>
        <v>0</v>
      </c>
      <c r="BG183" s="226">
        <f>IF(N183="zákl. přenesená",J183,0)</f>
        <v>0</v>
      </c>
      <c r="BH183" s="226">
        <f>IF(N183="sníž. přenesená",J183,0)</f>
        <v>0</v>
      </c>
      <c r="BI183" s="226">
        <f>IF(N183="nulová",J183,0)</f>
        <v>0</v>
      </c>
      <c r="BJ183" s="19" t="s">
        <v>84</v>
      </c>
      <c r="BK183" s="226">
        <f>ROUND(I183*H183,2)</f>
        <v>0</v>
      </c>
      <c r="BL183" s="19" t="s">
        <v>559</v>
      </c>
      <c r="BM183" s="225" t="s">
        <v>884</v>
      </c>
    </row>
    <row r="184" s="12" customFormat="1" ht="25.92" customHeight="1">
      <c r="A184" s="12"/>
      <c r="B184" s="198"/>
      <c r="C184" s="199"/>
      <c r="D184" s="200" t="s">
        <v>75</v>
      </c>
      <c r="E184" s="201" t="s">
        <v>1270</v>
      </c>
      <c r="F184" s="201" t="s">
        <v>1271</v>
      </c>
      <c r="G184" s="199"/>
      <c r="H184" s="199"/>
      <c r="I184" s="202"/>
      <c r="J184" s="203">
        <f>BK184</f>
        <v>0</v>
      </c>
      <c r="K184" s="199"/>
      <c r="L184" s="204"/>
      <c r="M184" s="205"/>
      <c r="N184" s="206"/>
      <c r="O184" s="206"/>
      <c r="P184" s="207">
        <f>SUM(P185:P192)</f>
        <v>0</v>
      </c>
      <c r="Q184" s="206"/>
      <c r="R184" s="207">
        <f>SUM(R185:R192)</f>
        <v>0</v>
      </c>
      <c r="S184" s="206"/>
      <c r="T184" s="208">
        <f>SUM(T185:T192)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09" t="s">
        <v>84</v>
      </c>
      <c r="AT184" s="210" t="s">
        <v>75</v>
      </c>
      <c r="AU184" s="210" t="s">
        <v>76</v>
      </c>
      <c r="AY184" s="209" t="s">
        <v>156</v>
      </c>
      <c r="BK184" s="211">
        <f>SUM(BK185:BK192)</f>
        <v>0</v>
      </c>
    </row>
    <row r="185" s="2" customFormat="1" ht="16.5" customHeight="1">
      <c r="A185" s="40"/>
      <c r="B185" s="41"/>
      <c r="C185" s="214" t="s">
        <v>542</v>
      </c>
      <c r="D185" s="214" t="s">
        <v>159</v>
      </c>
      <c r="E185" s="215" t="s">
        <v>1272</v>
      </c>
      <c r="F185" s="216" t="s">
        <v>1273</v>
      </c>
      <c r="G185" s="217" t="s">
        <v>370</v>
      </c>
      <c r="H185" s="218">
        <v>1</v>
      </c>
      <c r="I185" s="219"/>
      <c r="J185" s="220">
        <f>ROUND(I185*H185,2)</f>
        <v>0</v>
      </c>
      <c r="K185" s="216" t="s">
        <v>21</v>
      </c>
      <c r="L185" s="46"/>
      <c r="M185" s="221" t="s">
        <v>21</v>
      </c>
      <c r="N185" s="222" t="s">
        <v>47</v>
      </c>
      <c r="O185" s="86"/>
      <c r="P185" s="223">
        <f>O185*H185</f>
        <v>0</v>
      </c>
      <c r="Q185" s="223">
        <v>0</v>
      </c>
      <c r="R185" s="223">
        <f>Q185*H185</f>
        <v>0</v>
      </c>
      <c r="S185" s="223">
        <v>0</v>
      </c>
      <c r="T185" s="224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25" t="s">
        <v>559</v>
      </c>
      <c r="AT185" s="225" t="s">
        <v>159</v>
      </c>
      <c r="AU185" s="225" t="s">
        <v>84</v>
      </c>
      <c r="AY185" s="19" t="s">
        <v>156</v>
      </c>
      <c r="BE185" s="226">
        <f>IF(N185="základní",J185,0)</f>
        <v>0</v>
      </c>
      <c r="BF185" s="226">
        <f>IF(N185="snížená",J185,0)</f>
        <v>0</v>
      </c>
      <c r="BG185" s="226">
        <f>IF(N185="zákl. přenesená",J185,0)</f>
        <v>0</v>
      </c>
      <c r="BH185" s="226">
        <f>IF(N185="sníž. přenesená",J185,0)</f>
        <v>0</v>
      </c>
      <c r="BI185" s="226">
        <f>IF(N185="nulová",J185,0)</f>
        <v>0</v>
      </c>
      <c r="BJ185" s="19" t="s">
        <v>84</v>
      </c>
      <c r="BK185" s="226">
        <f>ROUND(I185*H185,2)</f>
        <v>0</v>
      </c>
      <c r="BL185" s="19" t="s">
        <v>559</v>
      </c>
      <c r="BM185" s="225" t="s">
        <v>899</v>
      </c>
    </row>
    <row r="186" s="2" customFormat="1" ht="16.5" customHeight="1">
      <c r="A186" s="40"/>
      <c r="B186" s="41"/>
      <c r="C186" s="214" t="s">
        <v>548</v>
      </c>
      <c r="D186" s="214" t="s">
        <v>159</v>
      </c>
      <c r="E186" s="215" t="s">
        <v>1274</v>
      </c>
      <c r="F186" s="216" t="s">
        <v>1275</v>
      </c>
      <c r="G186" s="217" t="s">
        <v>370</v>
      </c>
      <c r="H186" s="218">
        <v>1</v>
      </c>
      <c r="I186" s="219"/>
      <c r="J186" s="220">
        <f>ROUND(I186*H186,2)</f>
        <v>0</v>
      </c>
      <c r="K186" s="216" t="s">
        <v>21</v>
      </c>
      <c r="L186" s="46"/>
      <c r="M186" s="221" t="s">
        <v>21</v>
      </c>
      <c r="N186" s="222" t="s">
        <v>47</v>
      </c>
      <c r="O186" s="86"/>
      <c r="P186" s="223">
        <f>O186*H186</f>
        <v>0</v>
      </c>
      <c r="Q186" s="223">
        <v>0</v>
      </c>
      <c r="R186" s="223">
        <f>Q186*H186</f>
        <v>0</v>
      </c>
      <c r="S186" s="223">
        <v>0</v>
      </c>
      <c r="T186" s="224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25" t="s">
        <v>559</v>
      </c>
      <c r="AT186" s="225" t="s">
        <v>159</v>
      </c>
      <c r="AU186" s="225" t="s">
        <v>84</v>
      </c>
      <c r="AY186" s="19" t="s">
        <v>156</v>
      </c>
      <c r="BE186" s="226">
        <f>IF(N186="základní",J186,0)</f>
        <v>0</v>
      </c>
      <c r="BF186" s="226">
        <f>IF(N186="snížená",J186,0)</f>
        <v>0</v>
      </c>
      <c r="BG186" s="226">
        <f>IF(N186="zákl. přenesená",J186,0)</f>
        <v>0</v>
      </c>
      <c r="BH186" s="226">
        <f>IF(N186="sníž. přenesená",J186,0)</f>
        <v>0</v>
      </c>
      <c r="BI186" s="226">
        <f>IF(N186="nulová",J186,0)</f>
        <v>0</v>
      </c>
      <c r="BJ186" s="19" t="s">
        <v>84</v>
      </c>
      <c r="BK186" s="226">
        <f>ROUND(I186*H186,2)</f>
        <v>0</v>
      </c>
      <c r="BL186" s="19" t="s">
        <v>559</v>
      </c>
      <c r="BM186" s="225" t="s">
        <v>911</v>
      </c>
    </row>
    <row r="187" s="2" customFormat="1" ht="16.5" customHeight="1">
      <c r="A187" s="40"/>
      <c r="B187" s="41"/>
      <c r="C187" s="214" t="s">
        <v>554</v>
      </c>
      <c r="D187" s="214" t="s">
        <v>159</v>
      </c>
      <c r="E187" s="215" t="s">
        <v>1276</v>
      </c>
      <c r="F187" s="216" t="s">
        <v>1277</v>
      </c>
      <c r="G187" s="217" t="s">
        <v>370</v>
      </c>
      <c r="H187" s="218">
        <v>1</v>
      </c>
      <c r="I187" s="219"/>
      <c r="J187" s="220">
        <f>ROUND(I187*H187,2)</f>
        <v>0</v>
      </c>
      <c r="K187" s="216" t="s">
        <v>21</v>
      </c>
      <c r="L187" s="46"/>
      <c r="M187" s="221" t="s">
        <v>21</v>
      </c>
      <c r="N187" s="222" t="s">
        <v>47</v>
      </c>
      <c r="O187" s="86"/>
      <c r="P187" s="223">
        <f>O187*H187</f>
        <v>0</v>
      </c>
      <c r="Q187" s="223">
        <v>0</v>
      </c>
      <c r="R187" s="223">
        <f>Q187*H187</f>
        <v>0</v>
      </c>
      <c r="S187" s="223">
        <v>0</v>
      </c>
      <c r="T187" s="224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25" t="s">
        <v>559</v>
      </c>
      <c r="AT187" s="225" t="s">
        <v>159</v>
      </c>
      <c r="AU187" s="225" t="s">
        <v>84</v>
      </c>
      <c r="AY187" s="19" t="s">
        <v>156</v>
      </c>
      <c r="BE187" s="226">
        <f>IF(N187="základní",J187,0)</f>
        <v>0</v>
      </c>
      <c r="BF187" s="226">
        <f>IF(N187="snížená",J187,0)</f>
        <v>0</v>
      </c>
      <c r="BG187" s="226">
        <f>IF(N187="zákl. přenesená",J187,0)</f>
        <v>0</v>
      </c>
      <c r="BH187" s="226">
        <f>IF(N187="sníž. přenesená",J187,0)</f>
        <v>0</v>
      </c>
      <c r="BI187" s="226">
        <f>IF(N187="nulová",J187,0)</f>
        <v>0</v>
      </c>
      <c r="BJ187" s="19" t="s">
        <v>84</v>
      </c>
      <c r="BK187" s="226">
        <f>ROUND(I187*H187,2)</f>
        <v>0</v>
      </c>
      <c r="BL187" s="19" t="s">
        <v>559</v>
      </c>
      <c r="BM187" s="225" t="s">
        <v>921</v>
      </c>
    </row>
    <row r="188" s="2" customFormat="1" ht="16.5" customHeight="1">
      <c r="A188" s="40"/>
      <c r="B188" s="41"/>
      <c r="C188" s="214" t="s">
        <v>559</v>
      </c>
      <c r="D188" s="214" t="s">
        <v>159</v>
      </c>
      <c r="E188" s="215" t="s">
        <v>1278</v>
      </c>
      <c r="F188" s="216" t="s">
        <v>1279</v>
      </c>
      <c r="G188" s="217" t="s">
        <v>370</v>
      </c>
      <c r="H188" s="218">
        <v>1</v>
      </c>
      <c r="I188" s="219"/>
      <c r="J188" s="220">
        <f>ROUND(I188*H188,2)</f>
        <v>0</v>
      </c>
      <c r="K188" s="216" t="s">
        <v>21</v>
      </c>
      <c r="L188" s="46"/>
      <c r="M188" s="221" t="s">
        <v>21</v>
      </c>
      <c r="N188" s="222" t="s">
        <v>47</v>
      </c>
      <c r="O188" s="86"/>
      <c r="P188" s="223">
        <f>O188*H188</f>
        <v>0</v>
      </c>
      <c r="Q188" s="223">
        <v>0</v>
      </c>
      <c r="R188" s="223">
        <f>Q188*H188</f>
        <v>0</v>
      </c>
      <c r="S188" s="223">
        <v>0</v>
      </c>
      <c r="T188" s="224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25" t="s">
        <v>559</v>
      </c>
      <c r="AT188" s="225" t="s">
        <v>159</v>
      </c>
      <c r="AU188" s="225" t="s">
        <v>84</v>
      </c>
      <c r="AY188" s="19" t="s">
        <v>156</v>
      </c>
      <c r="BE188" s="226">
        <f>IF(N188="základní",J188,0)</f>
        <v>0</v>
      </c>
      <c r="BF188" s="226">
        <f>IF(N188="snížená",J188,0)</f>
        <v>0</v>
      </c>
      <c r="BG188" s="226">
        <f>IF(N188="zákl. přenesená",J188,0)</f>
        <v>0</v>
      </c>
      <c r="BH188" s="226">
        <f>IF(N188="sníž. přenesená",J188,0)</f>
        <v>0</v>
      </c>
      <c r="BI188" s="226">
        <f>IF(N188="nulová",J188,0)</f>
        <v>0</v>
      </c>
      <c r="BJ188" s="19" t="s">
        <v>84</v>
      </c>
      <c r="BK188" s="226">
        <f>ROUND(I188*H188,2)</f>
        <v>0</v>
      </c>
      <c r="BL188" s="19" t="s">
        <v>559</v>
      </c>
      <c r="BM188" s="225" t="s">
        <v>933</v>
      </c>
    </row>
    <row r="189" s="2" customFormat="1" ht="16.5" customHeight="1">
      <c r="A189" s="40"/>
      <c r="B189" s="41"/>
      <c r="C189" s="214" t="s">
        <v>565</v>
      </c>
      <c r="D189" s="214" t="s">
        <v>159</v>
      </c>
      <c r="E189" s="215" t="s">
        <v>1280</v>
      </c>
      <c r="F189" s="216" t="s">
        <v>1281</v>
      </c>
      <c r="G189" s="217" t="s">
        <v>370</v>
      </c>
      <c r="H189" s="218">
        <v>1</v>
      </c>
      <c r="I189" s="219"/>
      <c r="J189" s="220">
        <f>ROUND(I189*H189,2)</f>
        <v>0</v>
      </c>
      <c r="K189" s="216" t="s">
        <v>21</v>
      </c>
      <c r="L189" s="46"/>
      <c r="M189" s="221" t="s">
        <v>21</v>
      </c>
      <c r="N189" s="222" t="s">
        <v>47</v>
      </c>
      <c r="O189" s="86"/>
      <c r="P189" s="223">
        <f>O189*H189</f>
        <v>0</v>
      </c>
      <c r="Q189" s="223">
        <v>0</v>
      </c>
      <c r="R189" s="223">
        <f>Q189*H189</f>
        <v>0</v>
      </c>
      <c r="S189" s="223">
        <v>0</v>
      </c>
      <c r="T189" s="224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25" t="s">
        <v>559</v>
      </c>
      <c r="AT189" s="225" t="s">
        <v>159</v>
      </c>
      <c r="AU189" s="225" t="s">
        <v>84</v>
      </c>
      <c r="AY189" s="19" t="s">
        <v>156</v>
      </c>
      <c r="BE189" s="226">
        <f>IF(N189="základní",J189,0)</f>
        <v>0</v>
      </c>
      <c r="BF189" s="226">
        <f>IF(N189="snížená",J189,0)</f>
        <v>0</v>
      </c>
      <c r="BG189" s="226">
        <f>IF(N189="zákl. přenesená",J189,0)</f>
        <v>0</v>
      </c>
      <c r="BH189" s="226">
        <f>IF(N189="sníž. přenesená",J189,0)</f>
        <v>0</v>
      </c>
      <c r="BI189" s="226">
        <f>IF(N189="nulová",J189,0)</f>
        <v>0</v>
      </c>
      <c r="BJ189" s="19" t="s">
        <v>84</v>
      </c>
      <c r="BK189" s="226">
        <f>ROUND(I189*H189,2)</f>
        <v>0</v>
      </c>
      <c r="BL189" s="19" t="s">
        <v>559</v>
      </c>
      <c r="BM189" s="225" t="s">
        <v>944</v>
      </c>
    </row>
    <row r="190" s="2" customFormat="1" ht="16.5" customHeight="1">
      <c r="A190" s="40"/>
      <c r="B190" s="41"/>
      <c r="C190" s="214" t="s">
        <v>570</v>
      </c>
      <c r="D190" s="214" t="s">
        <v>159</v>
      </c>
      <c r="E190" s="215" t="s">
        <v>1282</v>
      </c>
      <c r="F190" s="216" t="s">
        <v>1283</v>
      </c>
      <c r="G190" s="217" t="s">
        <v>370</v>
      </c>
      <c r="H190" s="218">
        <v>1</v>
      </c>
      <c r="I190" s="219"/>
      <c r="J190" s="220">
        <f>ROUND(I190*H190,2)</f>
        <v>0</v>
      </c>
      <c r="K190" s="216" t="s">
        <v>21</v>
      </c>
      <c r="L190" s="46"/>
      <c r="M190" s="221" t="s">
        <v>21</v>
      </c>
      <c r="N190" s="222" t="s">
        <v>47</v>
      </c>
      <c r="O190" s="86"/>
      <c r="P190" s="223">
        <f>O190*H190</f>
        <v>0</v>
      </c>
      <c r="Q190" s="223">
        <v>0</v>
      </c>
      <c r="R190" s="223">
        <f>Q190*H190</f>
        <v>0</v>
      </c>
      <c r="S190" s="223">
        <v>0</v>
      </c>
      <c r="T190" s="224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25" t="s">
        <v>559</v>
      </c>
      <c r="AT190" s="225" t="s">
        <v>159</v>
      </c>
      <c r="AU190" s="225" t="s">
        <v>84</v>
      </c>
      <c r="AY190" s="19" t="s">
        <v>156</v>
      </c>
      <c r="BE190" s="226">
        <f>IF(N190="základní",J190,0)</f>
        <v>0</v>
      </c>
      <c r="BF190" s="226">
        <f>IF(N190="snížená",J190,0)</f>
        <v>0</v>
      </c>
      <c r="BG190" s="226">
        <f>IF(N190="zákl. přenesená",J190,0)</f>
        <v>0</v>
      </c>
      <c r="BH190" s="226">
        <f>IF(N190="sníž. přenesená",J190,0)</f>
        <v>0</v>
      </c>
      <c r="BI190" s="226">
        <f>IF(N190="nulová",J190,0)</f>
        <v>0</v>
      </c>
      <c r="BJ190" s="19" t="s">
        <v>84</v>
      </c>
      <c r="BK190" s="226">
        <f>ROUND(I190*H190,2)</f>
        <v>0</v>
      </c>
      <c r="BL190" s="19" t="s">
        <v>559</v>
      </c>
      <c r="BM190" s="225" t="s">
        <v>952</v>
      </c>
    </row>
    <row r="191" s="2" customFormat="1" ht="16.5" customHeight="1">
      <c r="A191" s="40"/>
      <c r="B191" s="41"/>
      <c r="C191" s="214" t="s">
        <v>576</v>
      </c>
      <c r="D191" s="214" t="s">
        <v>159</v>
      </c>
      <c r="E191" s="215" t="s">
        <v>1284</v>
      </c>
      <c r="F191" s="216" t="s">
        <v>1285</v>
      </c>
      <c r="G191" s="217" t="s">
        <v>370</v>
      </c>
      <c r="H191" s="218">
        <v>1</v>
      </c>
      <c r="I191" s="219"/>
      <c r="J191" s="220">
        <f>ROUND(I191*H191,2)</f>
        <v>0</v>
      </c>
      <c r="K191" s="216" t="s">
        <v>21</v>
      </c>
      <c r="L191" s="46"/>
      <c r="M191" s="221" t="s">
        <v>21</v>
      </c>
      <c r="N191" s="222" t="s">
        <v>47</v>
      </c>
      <c r="O191" s="86"/>
      <c r="P191" s="223">
        <f>O191*H191</f>
        <v>0</v>
      </c>
      <c r="Q191" s="223">
        <v>0</v>
      </c>
      <c r="R191" s="223">
        <f>Q191*H191</f>
        <v>0</v>
      </c>
      <c r="S191" s="223">
        <v>0</v>
      </c>
      <c r="T191" s="224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25" t="s">
        <v>559</v>
      </c>
      <c r="AT191" s="225" t="s">
        <v>159</v>
      </c>
      <c r="AU191" s="225" t="s">
        <v>84</v>
      </c>
      <c r="AY191" s="19" t="s">
        <v>156</v>
      </c>
      <c r="BE191" s="226">
        <f>IF(N191="základní",J191,0)</f>
        <v>0</v>
      </c>
      <c r="BF191" s="226">
        <f>IF(N191="snížená",J191,0)</f>
        <v>0</v>
      </c>
      <c r="BG191" s="226">
        <f>IF(N191="zákl. přenesená",J191,0)</f>
        <v>0</v>
      </c>
      <c r="BH191" s="226">
        <f>IF(N191="sníž. přenesená",J191,0)</f>
        <v>0</v>
      </c>
      <c r="BI191" s="226">
        <f>IF(N191="nulová",J191,0)</f>
        <v>0</v>
      </c>
      <c r="BJ191" s="19" t="s">
        <v>84</v>
      </c>
      <c r="BK191" s="226">
        <f>ROUND(I191*H191,2)</f>
        <v>0</v>
      </c>
      <c r="BL191" s="19" t="s">
        <v>559</v>
      </c>
      <c r="BM191" s="225" t="s">
        <v>960</v>
      </c>
    </row>
    <row r="192" s="2" customFormat="1" ht="16.5" customHeight="1">
      <c r="A192" s="40"/>
      <c r="B192" s="41"/>
      <c r="C192" s="214" t="s">
        <v>581</v>
      </c>
      <c r="D192" s="214" t="s">
        <v>159</v>
      </c>
      <c r="E192" s="215" t="s">
        <v>1286</v>
      </c>
      <c r="F192" s="216" t="s">
        <v>1287</v>
      </c>
      <c r="G192" s="217" t="s">
        <v>1032</v>
      </c>
      <c r="H192" s="218">
        <v>3</v>
      </c>
      <c r="I192" s="219"/>
      <c r="J192" s="220">
        <f>ROUND(I192*H192,2)</f>
        <v>0</v>
      </c>
      <c r="K192" s="216" t="s">
        <v>21</v>
      </c>
      <c r="L192" s="46"/>
      <c r="M192" s="221" t="s">
        <v>21</v>
      </c>
      <c r="N192" s="222" t="s">
        <v>47</v>
      </c>
      <c r="O192" s="86"/>
      <c r="P192" s="223">
        <f>O192*H192</f>
        <v>0</v>
      </c>
      <c r="Q192" s="223">
        <v>0</v>
      </c>
      <c r="R192" s="223">
        <f>Q192*H192</f>
        <v>0</v>
      </c>
      <c r="S192" s="223">
        <v>0</v>
      </c>
      <c r="T192" s="224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25" t="s">
        <v>559</v>
      </c>
      <c r="AT192" s="225" t="s">
        <v>159</v>
      </c>
      <c r="AU192" s="225" t="s">
        <v>84</v>
      </c>
      <c r="AY192" s="19" t="s">
        <v>156</v>
      </c>
      <c r="BE192" s="226">
        <f>IF(N192="základní",J192,0)</f>
        <v>0</v>
      </c>
      <c r="BF192" s="226">
        <f>IF(N192="snížená",J192,0)</f>
        <v>0</v>
      </c>
      <c r="BG192" s="226">
        <f>IF(N192="zákl. přenesená",J192,0)</f>
        <v>0</v>
      </c>
      <c r="BH192" s="226">
        <f>IF(N192="sníž. přenesená",J192,0)</f>
        <v>0</v>
      </c>
      <c r="BI192" s="226">
        <f>IF(N192="nulová",J192,0)</f>
        <v>0</v>
      </c>
      <c r="BJ192" s="19" t="s">
        <v>84</v>
      </c>
      <c r="BK192" s="226">
        <f>ROUND(I192*H192,2)</f>
        <v>0</v>
      </c>
      <c r="BL192" s="19" t="s">
        <v>559</v>
      </c>
      <c r="BM192" s="225" t="s">
        <v>1288</v>
      </c>
    </row>
    <row r="193" s="12" customFormat="1" ht="25.92" customHeight="1">
      <c r="A193" s="12"/>
      <c r="B193" s="198"/>
      <c r="C193" s="199"/>
      <c r="D193" s="200" t="s">
        <v>75</v>
      </c>
      <c r="E193" s="201" t="s">
        <v>1289</v>
      </c>
      <c r="F193" s="201" t="s">
        <v>1290</v>
      </c>
      <c r="G193" s="199"/>
      <c r="H193" s="199"/>
      <c r="I193" s="202"/>
      <c r="J193" s="203">
        <f>BK193</f>
        <v>0</v>
      </c>
      <c r="K193" s="199"/>
      <c r="L193" s="204"/>
      <c r="M193" s="205"/>
      <c r="N193" s="206"/>
      <c r="O193" s="206"/>
      <c r="P193" s="207">
        <f>SUM(P194:P195)</f>
        <v>0</v>
      </c>
      <c r="Q193" s="206"/>
      <c r="R193" s="207">
        <f>SUM(R194:R195)</f>
        <v>0</v>
      </c>
      <c r="S193" s="206"/>
      <c r="T193" s="208">
        <f>SUM(T194:T195)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09" t="s">
        <v>84</v>
      </c>
      <c r="AT193" s="210" t="s">
        <v>75</v>
      </c>
      <c r="AU193" s="210" t="s">
        <v>76</v>
      </c>
      <c r="AY193" s="209" t="s">
        <v>156</v>
      </c>
      <c r="BK193" s="211">
        <f>SUM(BK194:BK195)</f>
        <v>0</v>
      </c>
    </row>
    <row r="194" s="2" customFormat="1" ht="16.5" customHeight="1">
      <c r="A194" s="40"/>
      <c r="B194" s="41"/>
      <c r="C194" s="214" t="s">
        <v>588</v>
      </c>
      <c r="D194" s="214" t="s">
        <v>159</v>
      </c>
      <c r="E194" s="215" t="s">
        <v>1291</v>
      </c>
      <c r="F194" s="216" t="s">
        <v>1292</v>
      </c>
      <c r="G194" s="217" t="s">
        <v>370</v>
      </c>
      <c r="H194" s="218">
        <v>1</v>
      </c>
      <c r="I194" s="219"/>
      <c r="J194" s="220">
        <f>ROUND(I194*H194,2)</f>
        <v>0</v>
      </c>
      <c r="K194" s="216" t="s">
        <v>21</v>
      </c>
      <c r="L194" s="46"/>
      <c r="M194" s="221" t="s">
        <v>21</v>
      </c>
      <c r="N194" s="222" t="s">
        <v>47</v>
      </c>
      <c r="O194" s="86"/>
      <c r="P194" s="223">
        <f>O194*H194</f>
        <v>0</v>
      </c>
      <c r="Q194" s="223">
        <v>0</v>
      </c>
      <c r="R194" s="223">
        <f>Q194*H194</f>
        <v>0</v>
      </c>
      <c r="S194" s="223">
        <v>0</v>
      </c>
      <c r="T194" s="224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25" t="s">
        <v>559</v>
      </c>
      <c r="AT194" s="225" t="s">
        <v>159</v>
      </c>
      <c r="AU194" s="225" t="s">
        <v>84</v>
      </c>
      <c r="AY194" s="19" t="s">
        <v>156</v>
      </c>
      <c r="BE194" s="226">
        <f>IF(N194="základní",J194,0)</f>
        <v>0</v>
      </c>
      <c r="BF194" s="226">
        <f>IF(N194="snížená",J194,0)</f>
        <v>0</v>
      </c>
      <c r="BG194" s="226">
        <f>IF(N194="zákl. přenesená",J194,0)</f>
        <v>0</v>
      </c>
      <c r="BH194" s="226">
        <f>IF(N194="sníž. přenesená",J194,0)</f>
        <v>0</v>
      </c>
      <c r="BI194" s="226">
        <f>IF(N194="nulová",J194,0)</f>
        <v>0</v>
      </c>
      <c r="BJ194" s="19" t="s">
        <v>84</v>
      </c>
      <c r="BK194" s="226">
        <f>ROUND(I194*H194,2)</f>
        <v>0</v>
      </c>
      <c r="BL194" s="19" t="s">
        <v>559</v>
      </c>
      <c r="BM194" s="225" t="s">
        <v>1293</v>
      </c>
    </row>
    <row r="195" s="2" customFormat="1" ht="16.5" customHeight="1">
      <c r="A195" s="40"/>
      <c r="B195" s="41"/>
      <c r="C195" s="214" t="s">
        <v>597</v>
      </c>
      <c r="D195" s="214" t="s">
        <v>159</v>
      </c>
      <c r="E195" s="215" t="s">
        <v>1294</v>
      </c>
      <c r="F195" s="216" t="s">
        <v>1295</v>
      </c>
      <c r="G195" s="217" t="s">
        <v>370</v>
      </c>
      <c r="H195" s="218">
        <v>1</v>
      </c>
      <c r="I195" s="219"/>
      <c r="J195" s="220">
        <f>ROUND(I195*H195,2)</f>
        <v>0</v>
      </c>
      <c r="K195" s="216" t="s">
        <v>21</v>
      </c>
      <c r="L195" s="46"/>
      <c r="M195" s="221" t="s">
        <v>21</v>
      </c>
      <c r="N195" s="222" t="s">
        <v>47</v>
      </c>
      <c r="O195" s="86"/>
      <c r="P195" s="223">
        <f>O195*H195</f>
        <v>0</v>
      </c>
      <c r="Q195" s="223">
        <v>0</v>
      </c>
      <c r="R195" s="223">
        <f>Q195*H195</f>
        <v>0</v>
      </c>
      <c r="S195" s="223">
        <v>0</v>
      </c>
      <c r="T195" s="224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25" t="s">
        <v>559</v>
      </c>
      <c r="AT195" s="225" t="s">
        <v>159</v>
      </c>
      <c r="AU195" s="225" t="s">
        <v>84</v>
      </c>
      <c r="AY195" s="19" t="s">
        <v>156</v>
      </c>
      <c r="BE195" s="226">
        <f>IF(N195="základní",J195,0)</f>
        <v>0</v>
      </c>
      <c r="BF195" s="226">
        <f>IF(N195="snížená",J195,0)</f>
        <v>0</v>
      </c>
      <c r="BG195" s="226">
        <f>IF(N195="zákl. přenesená",J195,0)</f>
        <v>0</v>
      </c>
      <c r="BH195" s="226">
        <f>IF(N195="sníž. přenesená",J195,0)</f>
        <v>0</v>
      </c>
      <c r="BI195" s="226">
        <f>IF(N195="nulová",J195,0)</f>
        <v>0</v>
      </c>
      <c r="BJ195" s="19" t="s">
        <v>84</v>
      </c>
      <c r="BK195" s="226">
        <f>ROUND(I195*H195,2)</f>
        <v>0</v>
      </c>
      <c r="BL195" s="19" t="s">
        <v>559</v>
      </c>
      <c r="BM195" s="225" t="s">
        <v>1296</v>
      </c>
    </row>
    <row r="196" s="12" customFormat="1" ht="25.92" customHeight="1">
      <c r="A196" s="12"/>
      <c r="B196" s="198"/>
      <c r="C196" s="199"/>
      <c r="D196" s="200" t="s">
        <v>75</v>
      </c>
      <c r="E196" s="201" t="s">
        <v>1297</v>
      </c>
      <c r="F196" s="201" t="s">
        <v>1298</v>
      </c>
      <c r="G196" s="199"/>
      <c r="H196" s="199"/>
      <c r="I196" s="202"/>
      <c r="J196" s="203">
        <f>BK196</f>
        <v>0</v>
      </c>
      <c r="K196" s="199"/>
      <c r="L196" s="204"/>
      <c r="M196" s="205"/>
      <c r="N196" s="206"/>
      <c r="O196" s="206"/>
      <c r="P196" s="207">
        <f>P197</f>
        <v>0</v>
      </c>
      <c r="Q196" s="206"/>
      <c r="R196" s="207">
        <f>R197</f>
        <v>0</v>
      </c>
      <c r="S196" s="206"/>
      <c r="T196" s="208">
        <f>T197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09" t="s">
        <v>84</v>
      </c>
      <c r="AT196" s="210" t="s">
        <v>75</v>
      </c>
      <c r="AU196" s="210" t="s">
        <v>76</v>
      </c>
      <c r="AY196" s="209" t="s">
        <v>156</v>
      </c>
      <c r="BK196" s="211">
        <f>BK197</f>
        <v>0</v>
      </c>
    </row>
    <row r="197" s="2" customFormat="1" ht="16.5" customHeight="1">
      <c r="A197" s="40"/>
      <c r="B197" s="41"/>
      <c r="C197" s="214" t="s">
        <v>606</v>
      </c>
      <c r="D197" s="214" t="s">
        <v>159</v>
      </c>
      <c r="E197" s="215" t="s">
        <v>1299</v>
      </c>
      <c r="F197" s="216" t="s">
        <v>1300</v>
      </c>
      <c r="G197" s="217" t="s">
        <v>370</v>
      </c>
      <c r="H197" s="218">
        <v>1</v>
      </c>
      <c r="I197" s="219"/>
      <c r="J197" s="220">
        <f>ROUND(I197*H197,2)</f>
        <v>0</v>
      </c>
      <c r="K197" s="216" t="s">
        <v>21</v>
      </c>
      <c r="L197" s="46"/>
      <c r="M197" s="221" t="s">
        <v>21</v>
      </c>
      <c r="N197" s="222" t="s">
        <v>47</v>
      </c>
      <c r="O197" s="86"/>
      <c r="P197" s="223">
        <f>O197*H197</f>
        <v>0</v>
      </c>
      <c r="Q197" s="223">
        <v>0</v>
      </c>
      <c r="R197" s="223">
        <f>Q197*H197</f>
        <v>0</v>
      </c>
      <c r="S197" s="223">
        <v>0</v>
      </c>
      <c r="T197" s="224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25" t="s">
        <v>559</v>
      </c>
      <c r="AT197" s="225" t="s">
        <v>159</v>
      </c>
      <c r="AU197" s="225" t="s">
        <v>84</v>
      </c>
      <c r="AY197" s="19" t="s">
        <v>156</v>
      </c>
      <c r="BE197" s="226">
        <f>IF(N197="základní",J197,0)</f>
        <v>0</v>
      </c>
      <c r="BF197" s="226">
        <f>IF(N197="snížená",J197,0)</f>
        <v>0</v>
      </c>
      <c r="BG197" s="226">
        <f>IF(N197="zákl. přenesená",J197,0)</f>
        <v>0</v>
      </c>
      <c r="BH197" s="226">
        <f>IF(N197="sníž. přenesená",J197,0)</f>
        <v>0</v>
      </c>
      <c r="BI197" s="226">
        <f>IF(N197="nulová",J197,0)</f>
        <v>0</v>
      </c>
      <c r="BJ197" s="19" t="s">
        <v>84</v>
      </c>
      <c r="BK197" s="226">
        <f>ROUND(I197*H197,2)</f>
        <v>0</v>
      </c>
      <c r="BL197" s="19" t="s">
        <v>559</v>
      </c>
      <c r="BM197" s="225" t="s">
        <v>1301</v>
      </c>
    </row>
    <row r="198" s="12" customFormat="1" ht="25.92" customHeight="1">
      <c r="A198" s="12"/>
      <c r="B198" s="198"/>
      <c r="C198" s="199"/>
      <c r="D198" s="200" t="s">
        <v>75</v>
      </c>
      <c r="E198" s="201" t="s">
        <v>1302</v>
      </c>
      <c r="F198" s="201" t="s">
        <v>1303</v>
      </c>
      <c r="G198" s="199"/>
      <c r="H198" s="199"/>
      <c r="I198" s="202"/>
      <c r="J198" s="203">
        <f>BK198</f>
        <v>0</v>
      </c>
      <c r="K198" s="199"/>
      <c r="L198" s="204"/>
      <c r="M198" s="205"/>
      <c r="N198" s="206"/>
      <c r="O198" s="206"/>
      <c r="P198" s="207">
        <f>P199</f>
        <v>0</v>
      </c>
      <c r="Q198" s="206"/>
      <c r="R198" s="207">
        <f>R199</f>
        <v>0</v>
      </c>
      <c r="S198" s="206"/>
      <c r="T198" s="208">
        <f>T199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09" t="s">
        <v>84</v>
      </c>
      <c r="AT198" s="210" t="s">
        <v>75</v>
      </c>
      <c r="AU198" s="210" t="s">
        <v>76</v>
      </c>
      <c r="AY198" s="209" t="s">
        <v>156</v>
      </c>
      <c r="BK198" s="211">
        <f>BK199</f>
        <v>0</v>
      </c>
    </row>
    <row r="199" s="2" customFormat="1" ht="24.15" customHeight="1">
      <c r="A199" s="40"/>
      <c r="B199" s="41"/>
      <c r="C199" s="214" t="s">
        <v>611</v>
      </c>
      <c r="D199" s="214" t="s">
        <v>159</v>
      </c>
      <c r="E199" s="215" t="s">
        <v>1304</v>
      </c>
      <c r="F199" s="216" t="s">
        <v>1305</v>
      </c>
      <c r="G199" s="217" t="s">
        <v>1245</v>
      </c>
      <c r="H199" s="218">
        <v>80</v>
      </c>
      <c r="I199" s="219"/>
      <c r="J199" s="220">
        <f>ROUND(I199*H199,2)</f>
        <v>0</v>
      </c>
      <c r="K199" s="216" t="s">
        <v>21</v>
      </c>
      <c r="L199" s="46"/>
      <c r="M199" s="275" t="s">
        <v>21</v>
      </c>
      <c r="N199" s="276" t="s">
        <v>47</v>
      </c>
      <c r="O199" s="277"/>
      <c r="P199" s="278">
        <f>O199*H199</f>
        <v>0</v>
      </c>
      <c r="Q199" s="278">
        <v>0</v>
      </c>
      <c r="R199" s="278">
        <f>Q199*H199</f>
        <v>0</v>
      </c>
      <c r="S199" s="278">
        <v>0</v>
      </c>
      <c r="T199" s="279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25" t="s">
        <v>559</v>
      </c>
      <c r="AT199" s="225" t="s">
        <v>159</v>
      </c>
      <c r="AU199" s="225" t="s">
        <v>84</v>
      </c>
      <c r="AY199" s="19" t="s">
        <v>156</v>
      </c>
      <c r="BE199" s="226">
        <f>IF(N199="základní",J199,0)</f>
        <v>0</v>
      </c>
      <c r="BF199" s="226">
        <f>IF(N199="snížená",J199,0)</f>
        <v>0</v>
      </c>
      <c r="BG199" s="226">
        <f>IF(N199="zákl. přenesená",J199,0)</f>
        <v>0</v>
      </c>
      <c r="BH199" s="226">
        <f>IF(N199="sníž. přenesená",J199,0)</f>
        <v>0</v>
      </c>
      <c r="BI199" s="226">
        <f>IF(N199="nulová",J199,0)</f>
        <v>0</v>
      </c>
      <c r="BJ199" s="19" t="s">
        <v>84</v>
      </c>
      <c r="BK199" s="226">
        <f>ROUND(I199*H199,2)</f>
        <v>0</v>
      </c>
      <c r="BL199" s="19" t="s">
        <v>559</v>
      </c>
      <c r="BM199" s="225" t="s">
        <v>1306</v>
      </c>
    </row>
    <row r="200" s="2" customFormat="1" ht="6.96" customHeight="1">
      <c r="A200" s="40"/>
      <c r="B200" s="61"/>
      <c r="C200" s="62"/>
      <c r="D200" s="62"/>
      <c r="E200" s="62"/>
      <c r="F200" s="62"/>
      <c r="G200" s="62"/>
      <c r="H200" s="62"/>
      <c r="I200" s="62"/>
      <c r="J200" s="62"/>
      <c r="K200" s="62"/>
      <c r="L200" s="46"/>
      <c r="M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</row>
  </sheetData>
  <sheetProtection sheet="1" autoFilter="0" formatColumns="0" formatRows="0" objects="1" scenarios="1" spinCount="100000" saltValue="g/fBqBzETZQOJrkFfu+plid8BDMi4EdR6NY3NitCgsJGBTwp3NSXyOkp2TSv1Ygqfe+29hENCaxTi7yJOi5Jbw==" hashValue="8Brdt5Ad9Gwt0w7TaKB1fdO0qV71HFqdiBj11UKx7F9d8GpfJwrCCW1Mx+XU7R3lK0FxrDtNOmd4b1dZPv4rPQ==" algorithmName="SHA-512" password="CC35"/>
  <autoFilter ref="C102:K199"/>
  <mergeCells count="9">
    <mergeCell ref="E7:H7"/>
    <mergeCell ref="E9:H9"/>
    <mergeCell ref="E18:H18"/>
    <mergeCell ref="E27:H27"/>
    <mergeCell ref="E48:H48"/>
    <mergeCell ref="E50:H50"/>
    <mergeCell ref="E93:H93"/>
    <mergeCell ref="E95:H95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95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86</v>
      </c>
    </row>
    <row r="4" s="1" customFormat="1" ht="24.96" customHeight="1">
      <c r="B4" s="22"/>
      <c r="D4" s="142" t="s">
        <v>112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Umístění kanceláří a zázemí odboru sociální péče MML v 1.NP administrativního objektu URAN</v>
      </c>
      <c r="F7" s="144"/>
      <c r="G7" s="144"/>
      <c r="H7" s="144"/>
      <c r="L7" s="22"/>
    </row>
    <row r="8" s="2" customFormat="1" ht="12" customHeight="1">
      <c r="A8" s="40"/>
      <c r="B8" s="46"/>
      <c r="C8" s="40"/>
      <c r="D8" s="144" t="s">
        <v>113</v>
      </c>
      <c r="E8" s="40"/>
      <c r="F8" s="40"/>
      <c r="G8" s="40"/>
      <c r="H8" s="40"/>
      <c r="I8" s="40"/>
      <c r="J8" s="40"/>
      <c r="K8" s="40"/>
      <c r="L8" s="14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7" t="s">
        <v>1307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4" t="s">
        <v>18</v>
      </c>
      <c r="E11" s="40"/>
      <c r="F11" s="135" t="s">
        <v>21</v>
      </c>
      <c r="G11" s="40"/>
      <c r="H11" s="40"/>
      <c r="I11" s="144" t="s">
        <v>20</v>
      </c>
      <c r="J11" s="135" t="s">
        <v>21</v>
      </c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4" t="s">
        <v>22</v>
      </c>
      <c r="E12" s="40"/>
      <c r="F12" s="135" t="s">
        <v>115</v>
      </c>
      <c r="G12" s="40"/>
      <c r="H12" s="40"/>
      <c r="I12" s="144" t="s">
        <v>24</v>
      </c>
      <c r="J12" s="148" t="str">
        <f>'Rekapitulace stavby'!AN8</f>
        <v>28. 2. 2026</v>
      </c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26</v>
      </c>
      <c r="E14" s="40"/>
      <c r="F14" s="40"/>
      <c r="G14" s="40"/>
      <c r="H14" s="40"/>
      <c r="I14" s="144" t="s">
        <v>27</v>
      </c>
      <c r="J14" s="135" t="s">
        <v>28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5" t="s">
        <v>29</v>
      </c>
      <c r="F15" s="40"/>
      <c r="G15" s="40"/>
      <c r="H15" s="40"/>
      <c r="I15" s="144" t="s">
        <v>30</v>
      </c>
      <c r="J15" s="135" t="s">
        <v>21</v>
      </c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4" t="s">
        <v>31</v>
      </c>
      <c r="E17" s="40"/>
      <c r="F17" s="40"/>
      <c r="G17" s="40"/>
      <c r="H17" s="40"/>
      <c r="I17" s="144" t="s">
        <v>27</v>
      </c>
      <c r="J17" s="35" t="str">
        <f>'Rekapitulace stavby'!AN13</f>
        <v>Vyplň údaj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5"/>
      <c r="G18" s="135"/>
      <c r="H18" s="135"/>
      <c r="I18" s="144" t="s">
        <v>30</v>
      </c>
      <c r="J18" s="35" t="str">
        <f>'Rekapitulace stavby'!AN14</f>
        <v>Vyplň údaj</v>
      </c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4" t="s">
        <v>33</v>
      </c>
      <c r="E20" s="40"/>
      <c r="F20" s="40"/>
      <c r="G20" s="40"/>
      <c r="H20" s="40"/>
      <c r="I20" s="144" t="s">
        <v>27</v>
      </c>
      <c r="J20" s="135" t="s">
        <v>34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">
        <v>35</v>
      </c>
      <c r="F21" s="40"/>
      <c r="G21" s="40"/>
      <c r="H21" s="40"/>
      <c r="I21" s="144" t="s">
        <v>30</v>
      </c>
      <c r="J21" s="135" t="s">
        <v>21</v>
      </c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4" t="s">
        <v>37</v>
      </c>
      <c r="E23" s="40"/>
      <c r="F23" s="40"/>
      <c r="G23" s="40"/>
      <c r="H23" s="40"/>
      <c r="I23" s="144" t="s">
        <v>27</v>
      </c>
      <c r="J23" s="135" t="str">
        <f>IF('Rekapitulace stavby'!AN19="","",'Rekapitulace stavby'!AN19)</f>
        <v>25415751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tr">
        <f>IF('Rekapitulace stavby'!E20="","",'Rekapitulace stavby'!E20)</f>
        <v>Propos Liberec s.r.o.</v>
      </c>
      <c r="F24" s="40"/>
      <c r="G24" s="40"/>
      <c r="H24" s="40"/>
      <c r="I24" s="144" t="s">
        <v>30</v>
      </c>
      <c r="J24" s="135" t="str">
        <f>IF('Rekapitulace stavby'!AN20="","",'Rekapitulace stavby'!AN20)</f>
        <v/>
      </c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4" t="s">
        <v>40</v>
      </c>
      <c r="E26" s="40"/>
      <c r="F26" s="40"/>
      <c r="G26" s="40"/>
      <c r="H26" s="40"/>
      <c r="I26" s="40"/>
      <c r="J26" s="40"/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9"/>
      <c r="B27" s="150"/>
      <c r="C27" s="149"/>
      <c r="D27" s="149"/>
      <c r="E27" s="151" t="s">
        <v>21</v>
      </c>
      <c r="F27" s="151"/>
      <c r="G27" s="151"/>
      <c r="H27" s="151"/>
      <c r="I27" s="149"/>
      <c r="J27" s="149"/>
      <c r="K27" s="149"/>
      <c r="L27" s="152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3"/>
      <c r="E29" s="153"/>
      <c r="F29" s="153"/>
      <c r="G29" s="153"/>
      <c r="H29" s="153"/>
      <c r="I29" s="153"/>
      <c r="J29" s="153"/>
      <c r="K29" s="153"/>
      <c r="L29" s="14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4" t="s">
        <v>42</v>
      </c>
      <c r="E30" s="40"/>
      <c r="F30" s="40"/>
      <c r="G30" s="40"/>
      <c r="H30" s="40"/>
      <c r="I30" s="40"/>
      <c r="J30" s="155">
        <f>ROUND(J86, 2)</f>
        <v>0</v>
      </c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6" t="s">
        <v>44</v>
      </c>
      <c r="G32" s="40"/>
      <c r="H32" s="40"/>
      <c r="I32" s="156" t="s">
        <v>43</v>
      </c>
      <c r="J32" s="156" t="s">
        <v>45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7" t="s">
        <v>46</v>
      </c>
      <c r="E33" s="144" t="s">
        <v>47</v>
      </c>
      <c r="F33" s="158">
        <f>ROUND((SUM(BE86:BE124)),  2)</f>
        <v>0</v>
      </c>
      <c r="G33" s="40"/>
      <c r="H33" s="40"/>
      <c r="I33" s="159">
        <v>0.20999999999999999</v>
      </c>
      <c r="J33" s="158">
        <f>ROUND(((SUM(BE86:BE124))*I33),  2)</f>
        <v>0</v>
      </c>
      <c r="K33" s="40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4" t="s">
        <v>48</v>
      </c>
      <c r="F34" s="158">
        <f>ROUND((SUM(BF86:BF124)),  2)</f>
        <v>0</v>
      </c>
      <c r="G34" s="40"/>
      <c r="H34" s="40"/>
      <c r="I34" s="159">
        <v>0.12</v>
      </c>
      <c r="J34" s="158">
        <f>ROUND(((SUM(BF86:BF124))*I34),  2)</f>
        <v>0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4" t="s">
        <v>49</v>
      </c>
      <c r="F35" s="158">
        <f>ROUND((SUM(BG86:BG124)),  2)</f>
        <v>0</v>
      </c>
      <c r="G35" s="40"/>
      <c r="H35" s="40"/>
      <c r="I35" s="159">
        <v>0.20999999999999999</v>
      </c>
      <c r="J35" s="158">
        <f>0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4" t="s">
        <v>50</v>
      </c>
      <c r="F36" s="158">
        <f>ROUND((SUM(BH86:BH124)),  2)</f>
        <v>0</v>
      </c>
      <c r="G36" s="40"/>
      <c r="H36" s="40"/>
      <c r="I36" s="159">
        <v>0.12</v>
      </c>
      <c r="J36" s="158">
        <f>0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51</v>
      </c>
      <c r="F37" s="158">
        <f>ROUND((SUM(BI86:BI124)),  2)</f>
        <v>0</v>
      </c>
      <c r="G37" s="40"/>
      <c r="H37" s="40"/>
      <c r="I37" s="159">
        <v>0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0"/>
      <c r="D39" s="161" t="s">
        <v>52</v>
      </c>
      <c r="E39" s="162"/>
      <c r="F39" s="162"/>
      <c r="G39" s="163" t="s">
        <v>53</v>
      </c>
      <c r="H39" s="164" t="s">
        <v>54</v>
      </c>
      <c r="I39" s="162"/>
      <c r="J39" s="165">
        <f>SUM(J30:J37)</f>
        <v>0</v>
      </c>
      <c r="K39" s="166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7"/>
      <c r="C40" s="168"/>
      <c r="D40" s="168"/>
      <c r="E40" s="168"/>
      <c r="F40" s="168"/>
      <c r="G40" s="168"/>
      <c r="H40" s="168"/>
      <c r="I40" s="168"/>
      <c r="J40" s="168"/>
      <c r="K40" s="168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116</v>
      </c>
      <c r="D45" s="42"/>
      <c r="E45" s="42"/>
      <c r="F45" s="42"/>
      <c r="G45" s="42"/>
      <c r="H45" s="42"/>
      <c r="I45" s="42"/>
      <c r="J45" s="42"/>
      <c r="K45" s="42"/>
      <c r="L45" s="14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71" t="str">
        <f>E7</f>
        <v>Umístění kanceláří a zázemí odboru sociální péče MML v 1.NP administrativního objektu URAN</v>
      </c>
      <c r="F48" s="34"/>
      <c r="G48" s="34"/>
      <c r="H48" s="34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113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D.1.2.3 - Vytápění</v>
      </c>
      <c r="F50" s="42"/>
      <c r="G50" s="42"/>
      <c r="H50" s="42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22</v>
      </c>
      <c r="D52" s="42"/>
      <c r="E52" s="42"/>
      <c r="F52" s="29" t="str">
        <f>F12</f>
        <v xml:space="preserve"> </v>
      </c>
      <c r="G52" s="42"/>
      <c r="H52" s="42"/>
      <c r="I52" s="34" t="s">
        <v>24</v>
      </c>
      <c r="J52" s="74" t="str">
        <f>IF(J12="","",J12)</f>
        <v>28. 2. 2026</v>
      </c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40.05" customHeight="1">
      <c r="A54" s="40"/>
      <c r="B54" s="41"/>
      <c r="C54" s="34" t="s">
        <v>26</v>
      </c>
      <c r="D54" s="42"/>
      <c r="E54" s="42"/>
      <c r="F54" s="29" t="str">
        <f>E15</f>
        <v>Statutární město Liberec, nám. Dr. E. Beneše 1</v>
      </c>
      <c r="G54" s="42"/>
      <c r="H54" s="42"/>
      <c r="I54" s="34" t="s">
        <v>33</v>
      </c>
      <c r="J54" s="38" t="str">
        <f>E21</f>
        <v>atelier re:architekti s.r.o., Melantrichova 463/15</v>
      </c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>Propos Liberec s.r.o.</v>
      </c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2" t="s">
        <v>117</v>
      </c>
      <c r="D57" s="173"/>
      <c r="E57" s="173"/>
      <c r="F57" s="173"/>
      <c r="G57" s="173"/>
      <c r="H57" s="173"/>
      <c r="I57" s="173"/>
      <c r="J57" s="174" t="s">
        <v>118</v>
      </c>
      <c r="K57" s="173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5" t="s">
        <v>74</v>
      </c>
      <c r="D59" s="42"/>
      <c r="E59" s="42"/>
      <c r="F59" s="42"/>
      <c r="G59" s="42"/>
      <c r="H59" s="42"/>
      <c r="I59" s="42"/>
      <c r="J59" s="104">
        <f>J86</f>
        <v>0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119</v>
      </c>
    </row>
    <row r="60" s="9" customFormat="1" ht="24.96" customHeight="1">
      <c r="A60" s="9"/>
      <c r="B60" s="176"/>
      <c r="C60" s="177"/>
      <c r="D60" s="178" t="s">
        <v>127</v>
      </c>
      <c r="E60" s="179"/>
      <c r="F60" s="179"/>
      <c r="G60" s="179"/>
      <c r="H60" s="179"/>
      <c r="I60" s="179"/>
      <c r="J60" s="180">
        <f>J87</f>
        <v>0</v>
      </c>
      <c r="K60" s="177"/>
      <c r="L60" s="18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2"/>
      <c r="C61" s="127"/>
      <c r="D61" s="183" t="s">
        <v>1308</v>
      </c>
      <c r="E61" s="184"/>
      <c r="F61" s="184"/>
      <c r="G61" s="184"/>
      <c r="H61" s="184"/>
      <c r="I61" s="184"/>
      <c r="J61" s="185">
        <f>J88</f>
        <v>0</v>
      </c>
      <c r="K61" s="127"/>
      <c r="L61" s="18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2"/>
      <c r="C62" s="127"/>
      <c r="D62" s="183" t="s">
        <v>1309</v>
      </c>
      <c r="E62" s="184"/>
      <c r="F62" s="184"/>
      <c r="G62" s="184"/>
      <c r="H62" s="184"/>
      <c r="I62" s="184"/>
      <c r="J62" s="185">
        <f>J91</f>
        <v>0</v>
      </c>
      <c r="K62" s="127"/>
      <c r="L62" s="18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2"/>
      <c r="C63" s="127"/>
      <c r="D63" s="183" t="s">
        <v>1310</v>
      </c>
      <c r="E63" s="184"/>
      <c r="F63" s="184"/>
      <c r="G63" s="184"/>
      <c r="H63" s="184"/>
      <c r="I63" s="184"/>
      <c r="J63" s="185">
        <f>J98</f>
        <v>0</v>
      </c>
      <c r="K63" s="127"/>
      <c r="L63" s="18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2"/>
      <c r="C64" s="127"/>
      <c r="D64" s="183" t="s">
        <v>1311</v>
      </c>
      <c r="E64" s="184"/>
      <c r="F64" s="184"/>
      <c r="G64" s="184"/>
      <c r="H64" s="184"/>
      <c r="I64" s="184"/>
      <c r="J64" s="185">
        <f>J105</f>
        <v>0</v>
      </c>
      <c r="K64" s="127"/>
      <c r="L64" s="18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2"/>
      <c r="C65" s="127"/>
      <c r="D65" s="183" t="s">
        <v>1312</v>
      </c>
      <c r="E65" s="184"/>
      <c r="F65" s="184"/>
      <c r="G65" s="184"/>
      <c r="H65" s="184"/>
      <c r="I65" s="184"/>
      <c r="J65" s="185">
        <f>J110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1313</v>
      </c>
      <c r="E66" s="184"/>
      <c r="F66" s="184"/>
      <c r="G66" s="184"/>
      <c r="H66" s="184"/>
      <c r="I66" s="184"/>
      <c r="J66" s="185">
        <f>J117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14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4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141</v>
      </c>
      <c r="D73" s="42"/>
      <c r="E73" s="42"/>
      <c r="F73" s="42"/>
      <c r="G73" s="42"/>
      <c r="H73" s="42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16</v>
      </c>
      <c r="D75" s="42"/>
      <c r="E75" s="42"/>
      <c r="F75" s="42"/>
      <c r="G75" s="42"/>
      <c r="H75" s="42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171" t="str">
        <f>E7</f>
        <v>Umístění kanceláří a zázemí odboru sociální péče MML v 1.NP administrativního objektu URAN</v>
      </c>
      <c r="F76" s="34"/>
      <c r="G76" s="34"/>
      <c r="H76" s="34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113</v>
      </c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E9</f>
        <v>D.1.2.3 - Vytápění</v>
      </c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22</v>
      </c>
      <c r="D80" s="42"/>
      <c r="E80" s="42"/>
      <c r="F80" s="29" t="str">
        <f>F12</f>
        <v xml:space="preserve"> </v>
      </c>
      <c r="G80" s="42"/>
      <c r="H80" s="42"/>
      <c r="I80" s="34" t="s">
        <v>24</v>
      </c>
      <c r="J80" s="74" t="str">
        <f>IF(J12="","",J12)</f>
        <v>28. 2. 2026</v>
      </c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40.05" customHeight="1">
      <c r="A82" s="40"/>
      <c r="B82" s="41"/>
      <c r="C82" s="34" t="s">
        <v>26</v>
      </c>
      <c r="D82" s="42"/>
      <c r="E82" s="42"/>
      <c r="F82" s="29" t="str">
        <f>E15</f>
        <v>Statutární město Liberec, nám. Dr. E. Beneše 1</v>
      </c>
      <c r="G82" s="42"/>
      <c r="H82" s="42"/>
      <c r="I82" s="34" t="s">
        <v>33</v>
      </c>
      <c r="J82" s="38" t="str">
        <f>E21</f>
        <v>atelier re:architekti s.r.o., Melantrichova 463/15</v>
      </c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31</v>
      </c>
      <c r="D83" s="42"/>
      <c r="E83" s="42"/>
      <c r="F83" s="29" t="str">
        <f>IF(E18="","",E18)</f>
        <v>Vyplň údaj</v>
      </c>
      <c r="G83" s="42"/>
      <c r="H83" s="42"/>
      <c r="I83" s="34" t="s">
        <v>37</v>
      </c>
      <c r="J83" s="38" t="str">
        <f>E24</f>
        <v>Propos Liberec s.r.o.</v>
      </c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87"/>
      <c r="B85" s="188"/>
      <c r="C85" s="189" t="s">
        <v>142</v>
      </c>
      <c r="D85" s="190" t="s">
        <v>61</v>
      </c>
      <c r="E85" s="190" t="s">
        <v>57</v>
      </c>
      <c r="F85" s="190" t="s">
        <v>58</v>
      </c>
      <c r="G85" s="190" t="s">
        <v>143</v>
      </c>
      <c r="H85" s="190" t="s">
        <v>144</v>
      </c>
      <c r="I85" s="190" t="s">
        <v>145</v>
      </c>
      <c r="J85" s="190" t="s">
        <v>118</v>
      </c>
      <c r="K85" s="191" t="s">
        <v>146</v>
      </c>
      <c r="L85" s="192"/>
      <c r="M85" s="94" t="s">
        <v>21</v>
      </c>
      <c r="N85" s="95" t="s">
        <v>46</v>
      </c>
      <c r="O85" s="95" t="s">
        <v>147</v>
      </c>
      <c r="P85" s="95" t="s">
        <v>148</v>
      </c>
      <c r="Q85" s="95" t="s">
        <v>149</v>
      </c>
      <c r="R85" s="95" t="s">
        <v>150</v>
      </c>
      <c r="S85" s="95" t="s">
        <v>151</v>
      </c>
      <c r="T85" s="96" t="s">
        <v>152</v>
      </c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</row>
    <row r="86" s="2" customFormat="1" ht="22.8" customHeight="1">
      <c r="A86" s="40"/>
      <c r="B86" s="41"/>
      <c r="C86" s="101" t="s">
        <v>153</v>
      </c>
      <c r="D86" s="42"/>
      <c r="E86" s="42"/>
      <c r="F86" s="42"/>
      <c r="G86" s="42"/>
      <c r="H86" s="42"/>
      <c r="I86" s="42"/>
      <c r="J86" s="193">
        <f>BK86</f>
        <v>0</v>
      </c>
      <c r="K86" s="42"/>
      <c r="L86" s="46"/>
      <c r="M86" s="97"/>
      <c r="N86" s="194"/>
      <c r="O86" s="98"/>
      <c r="P86" s="195">
        <f>P87</f>
        <v>0</v>
      </c>
      <c r="Q86" s="98"/>
      <c r="R86" s="195">
        <f>R87</f>
        <v>0</v>
      </c>
      <c r="S86" s="98"/>
      <c r="T86" s="196">
        <f>T87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75</v>
      </c>
      <c r="AU86" s="19" t="s">
        <v>119</v>
      </c>
      <c r="BK86" s="197">
        <f>BK87</f>
        <v>0</v>
      </c>
    </row>
    <row r="87" s="12" customFormat="1" ht="25.92" customHeight="1">
      <c r="A87" s="12"/>
      <c r="B87" s="198"/>
      <c r="C87" s="199"/>
      <c r="D87" s="200" t="s">
        <v>75</v>
      </c>
      <c r="E87" s="201" t="s">
        <v>497</v>
      </c>
      <c r="F87" s="201" t="s">
        <v>498</v>
      </c>
      <c r="G87" s="199"/>
      <c r="H87" s="199"/>
      <c r="I87" s="202"/>
      <c r="J87" s="203">
        <f>BK87</f>
        <v>0</v>
      </c>
      <c r="K87" s="199"/>
      <c r="L87" s="204"/>
      <c r="M87" s="205"/>
      <c r="N87" s="206"/>
      <c r="O87" s="206"/>
      <c r="P87" s="207">
        <f>P88+P91+P98+P105+P110+P117</f>
        <v>0</v>
      </c>
      <c r="Q87" s="206"/>
      <c r="R87" s="207">
        <f>R88+R91+R98+R105+R110+R117</f>
        <v>0</v>
      </c>
      <c r="S87" s="206"/>
      <c r="T87" s="208">
        <f>T88+T91+T98+T105+T110+T117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9" t="s">
        <v>86</v>
      </c>
      <c r="AT87" s="210" t="s">
        <v>75</v>
      </c>
      <c r="AU87" s="210" t="s">
        <v>76</v>
      </c>
      <c r="AY87" s="209" t="s">
        <v>156</v>
      </c>
      <c r="BK87" s="211">
        <f>BK88+BK91+BK98+BK105+BK110+BK117</f>
        <v>0</v>
      </c>
    </row>
    <row r="88" s="12" customFormat="1" ht="22.8" customHeight="1">
      <c r="A88" s="12"/>
      <c r="B88" s="198"/>
      <c r="C88" s="199"/>
      <c r="D88" s="200" t="s">
        <v>75</v>
      </c>
      <c r="E88" s="212" t="s">
        <v>1314</v>
      </c>
      <c r="F88" s="212" t="s">
        <v>1315</v>
      </c>
      <c r="G88" s="199"/>
      <c r="H88" s="199"/>
      <c r="I88" s="202"/>
      <c r="J88" s="213">
        <f>BK88</f>
        <v>0</v>
      </c>
      <c r="K88" s="199"/>
      <c r="L88" s="204"/>
      <c r="M88" s="205"/>
      <c r="N88" s="206"/>
      <c r="O88" s="206"/>
      <c r="P88" s="207">
        <f>SUM(P89:P90)</f>
        <v>0</v>
      </c>
      <c r="Q88" s="206"/>
      <c r="R88" s="207">
        <f>SUM(R89:R90)</f>
        <v>0</v>
      </c>
      <c r="S88" s="206"/>
      <c r="T88" s="208">
        <f>SUM(T89:T90)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9" t="s">
        <v>86</v>
      </c>
      <c r="AT88" s="210" t="s">
        <v>75</v>
      </c>
      <c r="AU88" s="210" t="s">
        <v>84</v>
      </c>
      <c r="AY88" s="209" t="s">
        <v>156</v>
      </c>
      <c r="BK88" s="211">
        <f>SUM(BK89:BK90)</f>
        <v>0</v>
      </c>
    </row>
    <row r="89" s="2" customFormat="1" ht="153.45" customHeight="1">
      <c r="A89" s="40"/>
      <c r="B89" s="41"/>
      <c r="C89" s="214" t="s">
        <v>84</v>
      </c>
      <c r="D89" s="214" t="s">
        <v>159</v>
      </c>
      <c r="E89" s="215" t="s">
        <v>1316</v>
      </c>
      <c r="F89" s="216" t="s">
        <v>1317</v>
      </c>
      <c r="G89" s="217" t="s">
        <v>370</v>
      </c>
      <c r="H89" s="218">
        <v>1</v>
      </c>
      <c r="I89" s="219"/>
      <c r="J89" s="220">
        <f>ROUND(I89*H89,2)</f>
        <v>0</v>
      </c>
      <c r="K89" s="216" t="s">
        <v>21</v>
      </c>
      <c r="L89" s="46"/>
      <c r="M89" s="221" t="s">
        <v>21</v>
      </c>
      <c r="N89" s="222" t="s">
        <v>47</v>
      </c>
      <c r="O89" s="86"/>
      <c r="P89" s="223">
        <f>O89*H89</f>
        <v>0</v>
      </c>
      <c r="Q89" s="223">
        <v>0</v>
      </c>
      <c r="R89" s="223">
        <f>Q89*H89</f>
        <v>0</v>
      </c>
      <c r="S89" s="223">
        <v>0</v>
      </c>
      <c r="T89" s="224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25" t="s">
        <v>267</v>
      </c>
      <c r="AT89" s="225" t="s">
        <v>159</v>
      </c>
      <c r="AU89" s="225" t="s">
        <v>86</v>
      </c>
      <c r="AY89" s="19" t="s">
        <v>156</v>
      </c>
      <c r="BE89" s="226">
        <f>IF(N89="základní",J89,0)</f>
        <v>0</v>
      </c>
      <c r="BF89" s="226">
        <f>IF(N89="snížená",J89,0)</f>
        <v>0</v>
      </c>
      <c r="BG89" s="226">
        <f>IF(N89="zákl. přenesená",J89,0)</f>
        <v>0</v>
      </c>
      <c r="BH89" s="226">
        <f>IF(N89="sníž. přenesená",J89,0)</f>
        <v>0</v>
      </c>
      <c r="BI89" s="226">
        <f>IF(N89="nulová",J89,0)</f>
        <v>0</v>
      </c>
      <c r="BJ89" s="19" t="s">
        <v>84</v>
      </c>
      <c r="BK89" s="226">
        <f>ROUND(I89*H89,2)</f>
        <v>0</v>
      </c>
      <c r="BL89" s="19" t="s">
        <v>267</v>
      </c>
      <c r="BM89" s="225" t="s">
        <v>1318</v>
      </c>
    </row>
    <row r="90" s="2" customFormat="1" ht="153.45" customHeight="1">
      <c r="A90" s="40"/>
      <c r="B90" s="41"/>
      <c r="C90" s="214" t="s">
        <v>86</v>
      </c>
      <c r="D90" s="214" t="s">
        <v>159</v>
      </c>
      <c r="E90" s="215" t="s">
        <v>1319</v>
      </c>
      <c r="F90" s="216" t="s">
        <v>1320</v>
      </c>
      <c r="G90" s="217" t="s">
        <v>370</v>
      </c>
      <c r="H90" s="218">
        <v>1</v>
      </c>
      <c r="I90" s="219"/>
      <c r="J90" s="220">
        <f>ROUND(I90*H90,2)</f>
        <v>0</v>
      </c>
      <c r="K90" s="216" t="s">
        <v>21</v>
      </c>
      <c r="L90" s="46"/>
      <c r="M90" s="221" t="s">
        <v>21</v>
      </c>
      <c r="N90" s="222" t="s">
        <v>47</v>
      </c>
      <c r="O90" s="86"/>
      <c r="P90" s="223">
        <f>O90*H90</f>
        <v>0</v>
      </c>
      <c r="Q90" s="223">
        <v>0</v>
      </c>
      <c r="R90" s="223">
        <f>Q90*H90</f>
        <v>0</v>
      </c>
      <c r="S90" s="223">
        <v>0</v>
      </c>
      <c r="T90" s="224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25" t="s">
        <v>267</v>
      </c>
      <c r="AT90" s="225" t="s">
        <v>159</v>
      </c>
      <c r="AU90" s="225" t="s">
        <v>86</v>
      </c>
      <c r="AY90" s="19" t="s">
        <v>156</v>
      </c>
      <c r="BE90" s="226">
        <f>IF(N90="základní",J90,0)</f>
        <v>0</v>
      </c>
      <c r="BF90" s="226">
        <f>IF(N90="snížená",J90,0)</f>
        <v>0</v>
      </c>
      <c r="BG90" s="226">
        <f>IF(N90="zákl. přenesená",J90,0)</f>
        <v>0</v>
      </c>
      <c r="BH90" s="226">
        <f>IF(N90="sníž. přenesená",J90,0)</f>
        <v>0</v>
      </c>
      <c r="BI90" s="226">
        <f>IF(N90="nulová",J90,0)</f>
        <v>0</v>
      </c>
      <c r="BJ90" s="19" t="s">
        <v>84</v>
      </c>
      <c r="BK90" s="226">
        <f>ROUND(I90*H90,2)</f>
        <v>0</v>
      </c>
      <c r="BL90" s="19" t="s">
        <v>267</v>
      </c>
      <c r="BM90" s="225" t="s">
        <v>1321</v>
      </c>
    </row>
    <row r="91" s="12" customFormat="1" ht="22.8" customHeight="1">
      <c r="A91" s="12"/>
      <c r="B91" s="198"/>
      <c r="C91" s="199"/>
      <c r="D91" s="200" t="s">
        <v>75</v>
      </c>
      <c r="E91" s="212" t="s">
        <v>1322</v>
      </c>
      <c r="F91" s="212" t="s">
        <v>1323</v>
      </c>
      <c r="G91" s="199"/>
      <c r="H91" s="199"/>
      <c r="I91" s="202"/>
      <c r="J91" s="213">
        <f>BK91</f>
        <v>0</v>
      </c>
      <c r="K91" s="199"/>
      <c r="L91" s="204"/>
      <c r="M91" s="205"/>
      <c r="N91" s="206"/>
      <c r="O91" s="206"/>
      <c r="P91" s="207">
        <f>SUM(P92:P97)</f>
        <v>0</v>
      </c>
      <c r="Q91" s="206"/>
      <c r="R91" s="207">
        <f>SUM(R92:R97)</f>
        <v>0</v>
      </c>
      <c r="S91" s="206"/>
      <c r="T91" s="208">
        <f>SUM(T92:T97)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9" t="s">
        <v>86</v>
      </c>
      <c r="AT91" s="210" t="s">
        <v>75</v>
      </c>
      <c r="AU91" s="210" t="s">
        <v>84</v>
      </c>
      <c r="AY91" s="209" t="s">
        <v>156</v>
      </c>
      <c r="BK91" s="211">
        <f>SUM(BK92:BK97)</f>
        <v>0</v>
      </c>
    </row>
    <row r="92" s="2" customFormat="1" ht="115.65" customHeight="1">
      <c r="A92" s="40"/>
      <c r="B92" s="41"/>
      <c r="C92" s="214" t="s">
        <v>201</v>
      </c>
      <c r="D92" s="214" t="s">
        <v>159</v>
      </c>
      <c r="E92" s="215" t="s">
        <v>1324</v>
      </c>
      <c r="F92" s="216" t="s">
        <v>1325</v>
      </c>
      <c r="G92" s="217" t="s">
        <v>211</v>
      </c>
      <c r="H92" s="218">
        <v>50</v>
      </c>
      <c r="I92" s="219"/>
      <c r="J92" s="220">
        <f>ROUND(I92*H92,2)</f>
        <v>0</v>
      </c>
      <c r="K92" s="216" t="s">
        <v>21</v>
      </c>
      <c r="L92" s="46"/>
      <c r="M92" s="221" t="s">
        <v>21</v>
      </c>
      <c r="N92" s="222" t="s">
        <v>47</v>
      </c>
      <c r="O92" s="86"/>
      <c r="P92" s="223">
        <f>O92*H92</f>
        <v>0</v>
      </c>
      <c r="Q92" s="223">
        <v>0</v>
      </c>
      <c r="R92" s="223">
        <f>Q92*H92</f>
        <v>0</v>
      </c>
      <c r="S92" s="223">
        <v>0</v>
      </c>
      <c r="T92" s="224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25" t="s">
        <v>267</v>
      </c>
      <c r="AT92" s="225" t="s">
        <v>159</v>
      </c>
      <c r="AU92" s="225" t="s">
        <v>86</v>
      </c>
      <c r="AY92" s="19" t="s">
        <v>156</v>
      </c>
      <c r="BE92" s="226">
        <f>IF(N92="základní",J92,0)</f>
        <v>0</v>
      </c>
      <c r="BF92" s="226">
        <f>IF(N92="snížená",J92,0)</f>
        <v>0</v>
      </c>
      <c r="BG92" s="226">
        <f>IF(N92="zákl. přenesená",J92,0)</f>
        <v>0</v>
      </c>
      <c r="BH92" s="226">
        <f>IF(N92="sníž. přenesená",J92,0)</f>
        <v>0</v>
      </c>
      <c r="BI92" s="226">
        <f>IF(N92="nulová",J92,0)</f>
        <v>0</v>
      </c>
      <c r="BJ92" s="19" t="s">
        <v>84</v>
      </c>
      <c r="BK92" s="226">
        <f>ROUND(I92*H92,2)</f>
        <v>0</v>
      </c>
      <c r="BL92" s="19" t="s">
        <v>267</v>
      </c>
      <c r="BM92" s="225" t="s">
        <v>1326</v>
      </c>
    </row>
    <row r="93" s="2" customFormat="1" ht="115.65" customHeight="1">
      <c r="A93" s="40"/>
      <c r="B93" s="41"/>
      <c r="C93" s="214" t="s">
        <v>208</v>
      </c>
      <c r="D93" s="214" t="s">
        <v>159</v>
      </c>
      <c r="E93" s="215" t="s">
        <v>1327</v>
      </c>
      <c r="F93" s="216" t="s">
        <v>1328</v>
      </c>
      <c r="G93" s="217" t="s">
        <v>211</v>
      </c>
      <c r="H93" s="218">
        <v>50</v>
      </c>
      <c r="I93" s="219"/>
      <c r="J93" s="220">
        <f>ROUND(I93*H93,2)</f>
        <v>0</v>
      </c>
      <c r="K93" s="216" t="s">
        <v>21</v>
      </c>
      <c r="L93" s="46"/>
      <c r="M93" s="221" t="s">
        <v>21</v>
      </c>
      <c r="N93" s="222" t="s">
        <v>47</v>
      </c>
      <c r="O93" s="86"/>
      <c r="P93" s="223">
        <f>O93*H93</f>
        <v>0</v>
      </c>
      <c r="Q93" s="223">
        <v>0</v>
      </c>
      <c r="R93" s="223">
        <f>Q93*H93</f>
        <v>0</v>
      </c>
      <c r="S93" s="223">
        <v>0</v>
      </c>
      <c r="T93" s="224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25" t="s">
        <v>267</v>
      </c>
      <c r="AT93" s="225" t="s">
        <v>159</v>
      </c>
      <c r="AU93" s="225" t="s">
        <v>86</v>
      </c>
      <c r="AY93" s="19" t="s">
        <v>156</v>
      </c>
      <c r="BE93" s="226">
        <f>IF(N93="základní",J93,0)</f>
        <v>0</v>
      </c>
      <c r="BF93" s="226">
        <f>IF(N93="snížená",J93,0)</f>
        <v>0</v>
      </c>
      <c r="BG93" s="226">
        <f>IF(N93="zákl. přenesená",J93,0)</f>
        <v>0</v>
      </c>
      <c r="BH93" s="226">
        <f>IF(N93="sníž. přenesená",J93,0)</f>
        <v>0</v>
      </c>
      <c r="BI93" s="226">
        <f>IF(N93="nulová",J93,0)</f>
        <v>0</v>
      </c>
      <c r="BJ93" s="19" t="s">
        <v>84</v>
      </c>
      <c r="BK93" s="226">
        <f>ROUND(I93*H93,2)</f>
        <v>0</v>
      </c>
      <c r="BL93" s="19" t="s">
        <v>267</v>
      </c>
      <c r="BM93" s="225" t="s">
        <v>1329</v>
      </c>
    </row>
    <row r="94" s="2" customFormat="1" ht="115.65" customHeight="1">
      <c r="A94" s="40"/>
      <c r="B94" s="41"/>
      <c r="C94" s="214" t="s">
        <v>217</v>
      </c>
      <c r="D94" s="214" t="s">
        <v>159</v>
      </c>
      <c r="E94" s="215" t="s">
        <v>1330</v>
      </c>
      <c r="F94" s="216" t="s">
        <v>1331</v>
      </c>
      <c r="G94" s="217" t="s">
        <v>211</v>
      </c>
      <c r="H94" s="218">
        <v>5</v>
      </c>
      <c r="I94" s="219"/>
      <c r="J94" s="220">
        <f>ROUND(I94*H94,2)</f>
        <v>0</v>
      </c>
      <c r="K94" s="216" t="s">
        <v>21</v>
      </c>
      <c r="L94" s="46"/>
      <c r="M94" s="221" t="s">
        <v>21</v>
      </c>
      <c r="N94" s="222" t="s">
        <v>47</v>
      </c>
      <c r="O94" s="86"/>
      <c r="P94" s="223">
        <f>O94*H94</f>
        <v>0</v>
      </c>
      <c r="Q94" s="223">
        <v>0</v>
      </c>
      <c r="R94" s="223">
        <f>Q94*H94</f>
        <v>0</v>
      </c>
      <c r="S94" s="223">
        <v>0</v>
      </c>
      <c r="T94" s="224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25" t="s">
        <v>267</v>
      </c>
      <c r="AT94" s="225" t="s">
        <v>159</v>
      </c>
      <c r="AU94" s="225" t="s">
        <v>86</v>
      </c>
      <c r="AY94" s="19" t="s">
        <v>156</v>
      </c>
      <c r="BE94" s="226">
        <f>IF(N94="základní",J94,0)</f>
        <v>0</v>
      </c>
      <c r="BF94" s="226">
        <f>IF(N94="snížená",J94,0)</f>
        <v>0</v>
      </c>
      <c r="BG94" s="226">
        <f>IF(N94="zákl. přenesená",J94,0)</f>
        <v>0</v>
      </c>
      <c r="BH94" s="226">
        <f>IF(N94="sníž. přenesená",J94,0)</f>
        <v>0</v>
      </c>
      <c r="BI94" s="226">
        <f>IF(N94="nulová",J94,0)</f>
        <v>0</v>
      </c>
      <c r="BJ94" s="19" t="s">
        <v>84</v>
      </c>
      <c r="BK94" s="226">
        <f>ROUND(I94*H94,2)</f>
        <v>0</v>
      </c>
      <c r="BL94" s="19" t="s">
        <v>267</v>
      </c>
      <c r="BM94" s="225" t="s">
        <v>1332</v>
      </c>
    </row>
    <row r="95" s="2" customFormat="1" ht="115.65" customHeight="1">
      <c r="A95" s="40"/>
      <c r="B95" s="41"/>
      <c r="C95" s="214" t="s">
        <v>226</v>
      </c>
      <c r="D95" s="214" t="s">
        <v>159</v>
      </c>
      <c r="E95" s="215" t="s">
        <v>1333</v>
      </c>
      <c r="F95" s="216" t="s">
        <v>1334</v>
      </c>
      <c r="G95" s="217" t="s">
        <v>211</v>
      </c>
      <c r="H95" s="218">
        <v>5</v>
      </c>
      <c r="I95" s="219"/>
      <c r="J95" s="220">
        <f>ROUND(I95*H95,2)</f>
        <v>0</v>
      </c>
      <c r="K95" s="216" t="s">
        <v>21</v>
      </c>
      <c r="L95" s="46"/>
      <c r="M95" s="221" t="s">
        <v>21</v>
      </c>
      <c r="N95" s="222" t="s">
        <v>47</v>
      </c>
      <c r="O95" s="86"/>
      <c r="P95" s="223">
        <f>O95*H95</f>
        <v>0</v>
      </c>
      <c r="Q95" s="223">
        <v>0</v>
      </c>
      <c r="R95" s="223">
        <f>Q95*H95</f>
        <v>0</v>
      </c>
      <c r="S95" s="223">
        <v>0</v>
      </c>
      <c r="T95" s="224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25" t="s">
        <v>267</v>
      </c>
      <c r="AT95" s="225" t="s">
        <v>159</v>
      </c>
      <c r="AU95" s="225" t="s">
        <v>86</v>
      </c>
      <c r="AY95" s="19" t="s">
        <v>156</v>
      </c>
      <c r="BE95" s="226">
        <f>IF(N95="základní",J95,0)</f>
        <v>0</v>
      </c>
      <c r="BF95" s="226">
        <f>IF(N95="snížená",J95,0)</f>
        <v>0</v>
      </c>
      <c r="BG95" s="226">
        <f>IF(N95="zákl. přenesená",J95,0)</f>
        <v>0</v>
      </c>
      <c r="BH95" s="226">
        <f>IF(N95="sníž. přenesená",J95,0)</f>
        <v>0</v>
      </c>
      <c r="BI95" s="226">
        <f>IF(N95="nulová",J95,0)</f>
        <v>0</v>
      </c>
      <c r="BJ95" s="19" t="s">
        <v>84</v>
      </c>
      <c r="BK95" s="226">
        <f>ROUND(I95*H95,2)</f>
        <v>0</v>
      </c>
      <c r="BL95" s="19" t="s">
        <v>267</v>
      </c>
      <c r="BM95" s="225" t="s">
        <v>1335</v>
      </c>
    </row>
    <row r="96" s="2" customFormat="1" ht="115.65" customHeight="1">
      <c r="A96" s="40"/>
      <c r="B96" s="41"/>
      <c r="C96" s="214" t="s">
        <v>232</v>
      </c>
      <c r="D96" s="214" t="s">
        <v>159</v>
      </c>
      <c r="E96" s="215" t="s">
        <v>1336</v>
      </c>
      <c r="F96" s="216" t="s">
        <v>1337</v>
      </c>
      <c r="G96" s="217" t="s">
        <v>211</v>
      </c>
      <c r="H96" s="218">
        <v>10</v>
      </c>
      <c r="I96" s="219"/>
      <c r="J96" s="220">
        <f>ROUND(I96*H96,2)</f>
        <v>0</v>
      </c>
      <c r="K96" s="216" t="s">
        <v>21</v>
      </c>
      <c r="L96" s="46"/>
      <c r="M96" s="221" t="s">
        <v>21</v>
      </c>
      <c r="N96" s="222" t="s">
        <v>47</v>
      </c>
      <c r="O96" s="86"/>
      <c r="P96" s="223">
        <f>O96*H96</f>
        <v>0</v>
      </c>
      <c r="Q96" s="223">
        <v>0</v>
      </c>
      <c r="R96" s="223">
        <f>Q96*H96</f>
        <v>0</v>
      </c>
      <c r="S96" s="223">
        <v>0</v>
      </c>
      <c r="T96" s="224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5" t="s">
        <v>267</v>
      </c>
      <c r="AT96" s="225" t="s">
        <v>159</v>
      </c>
      <c r="AU96" s="225" t="s">
        <v>86</v>
      </c>
      <c r="AY96" s="19" t="s">
        <v>156</v>
      </c>
      <c r="BE96" s="226">
        <f>IF(N96="základní",J96,0)</f>
        <v>0</v>
      </c>
      <c r="BF96" s="226">
        <f>IF(N96="snížená",J96,0)</f>
        <v>0</v>
      </c>
      <c r="BG96" s="226">
        <f>IF(N96="zákl. přenesená",J96,0)</f>
        <v>0</v>
      </c>
      <c r="BH96" s="226">
        <f>IF(N96="sníž. přenesená",J96,0)</f>
        <v>0</v>
      </c>
      <c r="BI96" s="226">
        <f>IF(N96="nulová",J96,0)</f>
        <v>0</v>
      </c>
      <c r="BJ96" s="19" t="s">
        <v>84</v>
      </c>
      <c r="BK96" s="226">
        <f>ROUND(I96*H96,2)</f>
        <v>0</v>
      </c>
      <c r="BL96" s="19" t="s">
        <v>267</v>
      </c>
      <c r="BM96" s="225" t="s">
        <v>1338</v>
      </c>
    </row>
    <row r="97" s="2" customFormat="1" ht="115.65" customHeight="1">
      <c r="A97" s="40"/>
      <c r="B97" s="41"/>
      <c r="C97" s="214" t="s">
        <v>8</v>
      </c>
      <c r="D97" s="214" t="s">
        <v>159</v>
      </c>
      <c r="E97" s="215" t="s">
        <v>1339</v>
      </c>
      <c r="F97" s="216" t="s">
        <v>1340</v>
      </c>
      <c r="G97" s="217" t="s">
        <v>211</v>
      </c>
      <c r="H97" s="218">
        <v>10</v>
      </c>
      <c r="I97" s="219"/>
      <c r="J97" s="220">
        <f>ROUND(I97*H97,2)</f>
        <v>0</v>
      </c>
      <c r="K97" s="216" t="s">
        <v>21</v>
      </c>
      <c r="L97" s="46"/>
      <c r="M97" s="221" t="s">
        <v>21</v>
      </c>
      <c r="N97" s="222" t="s">
        <v>47</v>
      </c>
      <c r="O97" s="86"/>
      <c r="P97" s="223">
        <f>O97*H97</f>
        <v>0</v>
      </c>
      <c r="Q97" s="223">
        <v>0</v>
      </c>
      <c r="R97" s="223">
        <f>Q97*H97</f>
        <v>0</v>
      </c>
      <c r="S97" s="223">
        <v>0</v>
      </c>
      <c r="T97" s="224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25" t="s">
        <v>267</v>
      </c>
      <c r="AT97" s="225" t="s">
        <v>159</v>
      </c>
      <c r="AU97" s="225" t="s">
        <v>86</v>
      </c>
      <c r="AY97" s="19" t="s">
        <v>156</v>
      </c>
      <c r="BE97" s="226">
        <f>IF(N97="základní",J97,0)</f>
        <v>0</v>
      </c>
      <c r="BF97" s="226">
        <f>IF(N97="snížená",J97,0)</f>
        <v>0</v>
      </c>
      <c r="BG97" s="226">
        <f>IF(N97="zákl. přenesená",J97,0)</f>
        <v>0</v>
      </c>
      <c r="BH97" s="226">
        <f>IF(N97="sníž. přenesená",J97,0)</f>
        <v>0</v>
      </c>
      <c r="BI97" s="226">
        <f>IF(N97="nulová",J97,0)</f>
        <v>0</v>
      </c>
      <c r="BJ97" s="19" t="s">
        <v>84</v>
      </c>
      <c r="BK97" s="226">
        <f>ROUND(I97*H97,2)</f>
        <v>0</v>
      </c>
      <c r="BL97" s="19" t="s">
        <v>267</v>
      </c>
      <c r="BM97" s="225" t="s">
        <v>1341</v>
      </c>
    </row>
    <row r="98" s="12" customFormat="1" ht="22.8" customHeight="1">
      <c r="A98" s="12"/>
      <c r="B98" s="198"/>
      <c r="C98" s="199"/>
      <c r="D98" s="200" t="s">
        <v>75</v>
      </c>
      <c r="E98" s="212" t="s">
        <v>1342</v>
      </c>
      <c r="F98" s="212" t="s">
        <v>1343</v>
      </c>
      <c r="G98" s="199"/>
      <c r="H98" s="199"/>
      <c r="I98" s="202"/>
      <c r="J98" s="213">
        <f>BK98</f>
        <v>0</v>
      </c>
      <c r="K98" s="199"/>
      <c r="L98" s="204"/>
      <c r="M98" s="205"/>
      <c r="N98" s="206"/>
      <c r="O98" s="206"/>
      <c r="P98" s="207">
        <f>SUM(P99:P104)</f>
        <v>0</v>
      </c>
      <c r="Q98" s="206"/>
      <c r="R98" s="207">
        <f>SUM(R99:R104)</f>
        <v>0</v>
      </c>
      <c r="S98" s="206"/>
      <c r="T98" s="208">
        <f>SUM(T99:T104)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9" t="s">
        <v>86</v>
      </c>
      <c r="AT98" s="210" t="s">
        <v>75</v>
      </c>
      <c r="AU98" s="210" t="s">
        <v>84</v>
      </c>
      <c r="AY98" s="209" t="s">
        <v>156</v>
      </c>
      <c r="BK98" s="211">
        <f>SUM(BK99:BK104)</f>
        <v>0</v>
      </c>
    </row>
    <row r="99" s="2" customFormat="1" ht="21.75" customHeight="1">
      <c r="A99" s="40"/>
      <c r="B99" s="41"/>
      <c r="C99" s="214" t="s">
        <v>246</v>
      </c>
      <c r="D99" s="214" t="s">
        <v>159</v>
      </c>
      <c r="E99" s="215" t="s">
        <v>1344</v>
      </c>
      <c r="F99" s="216" t="s">
        <v>1345</v>
      </c>
      <c r="G99" s="217" t="s">
        <v>211</v>
      </c>
      <c r="H99" s="218">
        <v>50</v>
      </c>
      <c r="I99" s="219"/>
      <c r="J99" s="220">
        <f>ROUND(I99*H99,2)</f>
        <v>0</v>
      </c>
      <c r="K99" s="216" t="s">
        <v>21</v>
      </c>
      <c r="L99" s="46"/>
      <c r="M99" s="221" t="s">
        <v>21</v>
      </c>
      <c r="N99" s="222" t="s">
        <v>47</v>
      </c>
      <c r="O99" s="86"/>
      <c r="P99" s="223">
        <f>O99*H99</f>
        <v>0</v>
      </c>
      <c r="Q99" s="223">
        <v>0</v>
      </c>
      <c r="R99" s="223">
        <f>Q99*H99</f>
        <v>0</v>
      </c>
      <c r="S99" s="223">
        <v>0</v>
      </c>
      <c r="T99" s="224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25" t="s">
        <v>267</v>
      </c>
      <c r="AT99" s="225" t="s">
        <v>159</v>
      </c>
      <c r="AU99" s="225" t="s">
        <v>86</v>
      </c>
      <c r="AY99" s="19" t="s">
        <v>156</v>
      </c>
      <c r="BE99" s="226">
        <f>IF(N99="základní",J99,0)</f>
        <v>0</v>
      </c>
      <c r="BF99" s="226">
        <f>IF(N99="snížená",J99,0)</f>
        <v>0</v>
      </c>
      <c r="BG99" s="226">
        <f>IF(N99="zákl. přenesená",J99,0)</f>
        <v>0</v>
      </c>
      <c r="BH99" s="226">
        <f>IF(N99="sníž. přenesená",J99,0)</f>
        <v>0</v>
      </c>
      <c r="BI99" s="226">
        <f>IF(N99="nulová",J99,0)</f>
        <v>0</v>
      </c>
      <c r="BJ99" s="19" t="s">
        <v>84</v>
      </c>
      <c r="BK99" s="226">
        <f>ROUND(I99*H99,2)</f>
        <v>0</v>
      </c>
      <c r="BL99" s="19" t="s">
        <v>267</v>
      </c>
      <c r="BM99" s="225" t="s">
        <v>1346</v>
      </c>
    </row>
    <row r="100" s="2" customFormat="1" ht="21.75" customHeight="1">
      <c r="A100" s="40"/>
      <c r="B100" s="41"/>
      <c r="C100" s="214" t="s">
        <v>254</v>
      </c>
      <c r="D100" s="214" t="s">
        <v>159</v>
      </c>
      <c r="E100" s="215" t="s">
        <v>1347</v>
      </c>
      <c r="F100" s="216" t="s">
        <v>1348</v>
      </c>
      <c r="G100" s="217" t="s">
        <v>211</v>
      </c>
      <c r="H100" s="218">
        <v>50</v>
      </c>
      <c r="I100" s="219"/>
      <c r="J100" s="220">
        <f>ROUND(I100*H100,2)</f>
        <v>0</v>
      </c>
      <c r="K100" s="216" t="s">
        <v>21</v>
      </c>
      <c r="L100" s="46"/>
      <c r="M100" s="221" t="s">
        <v>21</v>
      </c>
      <c r="N100" s="222" t="s">
        <v>47</v>
      </c>
      <c r="O100" s="86"/>
      <c r="P100" s="223">
        <f>O100*H100</f>
        <v>0</v>
      </c>
      <c r="Q100" s="223">
        <v>0</v>
      </c>
      <c r="R100" s="223">
        <f>Q100*H100</f>
        <v>0</v>
      </c>
      <c r="S100" s="223">
        <v>0</v>
      </c>
      <c r="T100" s="224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5" t="s">
        <v>267</v>
      </c>
      <c r="AT100" s="225" t="s">
        <v>159</v>
      </c>
      <c r="AU100" s="225" t="s">
        <v>86</v>
      </c>
      <c r="AY100" s="19" t="s">
        <v>156</v>
      </c>
      <c r="BE100" s="226">
        <f>IF(N100="základní",J100,0)</f>
        <v>0</v>
      </c>
      <c r="BF100" s="226">
        <f>IF(N100="snížená",J100,0)</f>
        <v>0</v>
      </c>
      <c r="BG100" s="226">
        <f>IF(N100="zákl. přenesená",J100,0)</f>
        <v>0</v>
      </c>
      <c r="BH100" s="226">
        <f>IF(N100="sníž. přenesená",J100,0)</f>
        <v>0</v>
      </c>
      <c r="BI100" s="226">
        <f>IF(N100="nulová",J100,0)</f>
        <v>0</v>
      </c>
      <c r="BJ100" s="19" t="s">
        <v>84</v>
      </c>
      <c r="BK100" s="226">
        <f>ROUND(I100*H100,2)</f>
        <v>0</v>
      </c>
      <c r="BL100" s="19" t="s">
        <v>267</v>
      </c>
      <c r="BM100" s="225" t="s">
        <v>1349</v>
      </c>
    </row>
    <row r="101" s="2" customFormat="1" ht="21.75" customHeight="1">
      <c r="A101" s="40"/>
      <c r="B101" s="41"/>
      <c r="C101" s="214" t="s">
        <v>260</v>
      </c>
      <c r="D101" s="214" t="s">
        <v>159</v>
      </c>
      <c r="E101" s="215" t="s">
        <v>1350</v>
      </c>
      <c r="F101" s="216" t="s">
        <v>1351</v>
      </c>
      <c r="G101" s="217" t="s">
        <v>211</v>
      </c>
      <c r="H101" s="218">
        <v>5</v>
      </c>
      <c r="I101" s="219"/>
      <c r="J101" s="220">
        <f>ROUND(I101*H101,2)</f>
        <v>0</v>
      </c>
      <c r="K101" s="216" t="s">
        <v>21</v>
      </c>
      <c r="L101" s="46"/>
      <c r="M101" s="221" t="s">
        <v>21</v>
      </c>
      <c r="N101" s="222" t="s">
        <v>47</v>
      </c>
      <c r="O101" s="86"/>
      <c r="P101" s="223">
        <f>O101*H101</f>
        <v>0</v>
      </c>
      <c r="Q101" s="223">
        <v>0</v>
      </c>
      <c r="R101" s="223">
        <f>Q101*H101</f>
        <v>0</v>
      </c>
      <c r="S101" s="223">
        <v>0</v>
      </c>
      <c r="T101" s="224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25" t="s">
        <v>267</v>
      </c>
      <c r="AT101" s="225" t="s">
        <v>159</v>
      </c>
      <c r="AU101" s="225" t="s">
        <v>86</v>
      </c>
      <c r="AY101" s="19" t="s">
        <v>156</v>
      </c>
      <c r="BE101" s="226">
        <f>IF(N101="základní",J101,0)</f>
        <v>0</v>
      </c>
      <c r="BF101" s="226">
        <f>IF(N101="snížená",J101,0)</f>
        <v>0</v>
      </c>
      <c r="BG101" s="226">
        <f>IF(N101="zákl. přenesená",J101,0)</f>
        <v>0</v>
      </c>
      <c r="BH101" s="226">
        <f>IF(N101="sníž. přenesená",J101,0)</f>
        <v>0</v>
      </c>
      <c r="BI101" s="226">
        <f>IF(N101="nulová",J101,0)</f>
        <v>0</v>
      </c>
      <c r="BJ101" s="19" t="s">
        <v>84</v>
      </c>
      <c r="BK101" s="226">
        <f>ROUND(I101*H101,2)</f>
        <v>0</v>
      </c>
      <c r="BL101" s="19" t="s">
        <v>267</v>
      </c>
      <c r="BM101" s="225" t="s">
        <v>1352</v>
      </c>
    </row>
    <row r="102" s="2" customFormat="1" ht="21.75" customHeight="1">
      <c r="A102" s="40"/>
      <c r="B102" s="41"/>
      <c r="C102" s="214" t="s">
        <v>267</v>
      </c>
      <c r="D102" s="214" t="s">
        <v>159</v>
      </c>
      <c r="E102" s="215" t="s">
        <v>1353</v>
      </c>
      <c r="F102" s="216" t="s">
        <v>1354</v>
      </c>
      <c r="G102" s="217" t="s">
        <v>211</v>
      </c>
      <c r="H102" s="218">
        <v>5</v>
      </c>
      <c r="I102" s="219"/>
      <c r="J102" s="220">
        <f>ROUND(I102*H102,2)</f>
        <v>0</v>
      </c>
      <c r="K102" s="216" t="s">
        <v>21</v>
      </c>
      <c r="L102" s="46"/>
      <c r="M102" s="221" t="s">
        <v>21</v>
      </c>
      <c r="N102" s="222" t="s">
        <v>47</v>
      </c>
      <c r="O102" s="86"/>
      <c r="P102" s="223">
        <f>O102*H102</f>
        <v>0</v>
      </c>
      <c r="Q102" s="223">
        <v>0</v>
      </c>
      <c r="R102" s="223">
        <f>Q102*H102</f>
        <v>0</v>
      </c>
      <c r="S102" s="223">
        <v>0</v>
      </c>
      <c r="T102" s="224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5" t="s">
        <v>267</v>
      </c>
      <c r="AT102" s="225" t="s">
        <v>159</v>
      </c>
      <c r="AU102" s="225" t="s">
        <v>86</v>
      </c>
      <c r="AY102" s="19" t="s">
        <v>156</v>
      </c>
      <c r="BE102" s="226">
        <f>IF(N102="základní",J102,0)</f>
        <v>0</v>
      </c>
      <c r="BF102" s="226">
        <f>IF(N102="snížená",J102,0)</f>
        <v>0</v>
      </c>
      <c r="BG102" s="226">
        <f>IF(N102="zákl. přenesená",J102,0)</f>
        <v>0</v>
      </c>
      <c r="BH102" s="226">
        <f>IF(N102="sníž. přenesená",J102,0)</f>
        <v>0</v>
      </c>
      <c r="BI102" s="226">
        <f>IF(N102="nulová",J102,0)</f>
        <v>0</v>
      </c>
      <c r="BJ102" s="19" t="s">
        <v>84</v>
      </c>
      <c r="BK102" s="226">
        <f>ROUND(I102*H102,2)</f>
        <v>0</v>
      </c>
      <c r="BL102" s="19" t="s">
        <v>267</v>
      </c>
      <c r="BM102" s="225" t="s">
        <v>1355</v>
      </c>
    </row>
    <row r="103" s="2" customFormat="1" ht="21.75" customHeight="1">
      <c r="A103" s="40"/>
      <c r="B103" s="41"/>
      <c r="C103" s="214" t="s">
        <v>287</v>
      </c>
      <c r="D103" s="214" t="s">
        <v>159</v>
      </c>
      <c r="E103" s="215" t="s">
        <v>1356</v>
      </c>
      <c r="F103" s="216" t="s">
        <v>1357</v>
      </c>
      <c r="G103" s="217" t="s">
        <v>211</v>
      </c>
      <c r="H103" s="218">
        <v>10</v>
      </c>
      <c r="I103" s="219"/>
      <c r="J103" s="220">
        <f>ROUND(I103*H103,2)</f>
        <v>0</v>
      </c>
      <c r="K103" s="216" t="s">
        <v>21</v>
      </c>
      <c r="L103" s="46"/>
      <c r="M103" s="221" t="s">
        <v>21</v>
      </c>
      <c r="N103" s="222" t="s">
        <v>47</v>
      </c>
      <c r="O103" s="86"/>
      <c r="P103" s="223">
        <f>O103*H103</f>
        <v>0</v>
      </c>
      <c r="Q103" s="223">
        <v>0</v>
      </c>
      <c r="R103" s="223">
        <f>Q103*H103</f>
        <v>0</v>
      </c>
      <c r="S103" s="223">
        <v>0</v>
      </c>
      <c r="T103" s="224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5" t="s">
        <v>267</v>
      </c>
      <c r="AT103" s="225" t="s">
        <v>159</v>
      </c>
      <c r="AU103" s="225" t="s">
        <v>86</v>
      </c>
      <c r="AY103" s="19" t="s">
        <v>156</v>
      </c>
      <c r="BE103" s="226">
        <f>IF(N103="základní",J103,0)</f>
        <v>0</v>
      </c>
      <c r="BF103" s="226">
        <f>IF(N103="snížená",J103,0)</f>
        <v>0</v>
      </c>
      <c r="BG103" s="226">
        <f>IF(N103="zákl. přenesená",J103,0)</f>
        <v>0</v>
      </c>
      <c r="BH103" s="226">
        <f>IF(N103="sníž. přenesená",J103,0)</f>
        <v>0</v>
      </c>
      <c r="BI103" s="226">
        <f>IF(N103="nulová",J103,0)</f>
        <v>0</v>
      </c>
      <c r="BJ103" s="19" t="s">
        <v>84</v>
      </c>
      <c r="BK103" s="226">
        <f>ROUND(I103*H103,2)</f>
        <v>0</v>
      </c>
      <c r="BL103" s="19" t="s">
        <v>267</v>
      </c>
      <c r="BM103" s="225" t="s">
        <v>1358</v>
      </c>
    </row>
    <row r="104" s="2" customFormat="1" ht="21.75" customHeight="1">
      <c r="A104" s="40"/>
      <c r="B104" s="41"/>
      <c r="C104" s="214" t="s">
        <v>292</v>
      </c>
      <c r="D104" s="214" t="s">
        <v>159</v>
      </c>
      <c r="E104" s="215" t="s">
        <v>1359</v>
      </c>
      <c r="F104" s="216" t="s">
        <v>1360</v>
      </c>
      <c r="G104" s="217" t="s">
        <v>211</v>
      </c>
      <c r="H104" s="218">
        <v>10</v>
      </c>
      <c r="I104" s="219"/>
      <c r="J104" s="220">
        <f>ROUND(I104*H104,2)</f>
        <v>0</v>
      </c>
      <c r="K104" s="216" t="s">
        <v>21</v>
      </c>
      <c r="L104" s="46"/>
      <c r="M104" s="221" t="s">
        <v>21</v>
      </c>
      <c r="N104" s="222" t="s">
        <v>47</v>
      </c>
      <c r="O104" s="86"/>
      <c r="P104" s="223">
        <f>O104*H104</f>
        <v>0</v>
      </c>
      <c r="Q104" s="223">
        <v>0</v>
      </c>
      <c r="R104" s="223">
        <f>Q104*H104</f>
        <v>0</v>
      </c>
      <c r="S104" s="223">
        <v>0</v>
      </c>
      <c r="T104" s="224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5" t="s">
        <v>267</v>
      </c>
      <c r="AT104" s="225" t="s">
        <v>159</v>
      </c>
      <c r="AU104" s="225" t="s">
        <v>86</v>
      </c>
      <c r="AY104" s="19" t="s">
        <v>156</v>
      </c>
      <c r="BE104" s="226">
        <f>IF(N104="základní",J104,0)</f>
        <v>0</v>
      </c>
      <c r="BF104" s="226">
        <f>IF(N104="snížená",J104,0)</f>
        <v>0</v>
      </c>
      <c r="BG104" s="226">
        <f>IF(N104="zákl. přenesená",J104,0)</f>
        <v>0</v>
      </c>
      <c r="BH104" s="226">
        <f>IF(N104="sníž. přenesená",J104,0)</f>
        <v>0</v>
      </c>
      <c r="BI104" s="226">
        <f>IF(N104="nulová",J104,0)</f>
        <v>0</v>
      </c>
      <c r="BJ104" s="19" t="s">
        <v>84</v>
      </c>
      <c r="BK104" s="226">
        <f>ROUND(I104*H104,2)</f>
        <v>0</v>
      </c>
      <c r="BL104" s="19" t="s">
        <v>267</v>
      </c>
      <c r="BM104" s="225" t="s">
        <v>1361</v>
      </c>
    </row>
    <row r="105" s="12" customFormat="1" ht="22.8" customHeight="1">
      <c r="A105" s="12"/>
      <c r="B105" s="198"/>
      <c r="C105" s="199"/>
      <c r="D105" s="200" t="s">
        <v>75</v>
      </c>
      <c r="E105" s="212" t="s">
        <v>1362</v>
      </c>
      <c r="F105" s="212" t="s">
        <v>1363</v>
      </c>
      <c r="G105" s="199"/>
      <c r="H105" s="199"/>
      <c r="I105" s="202"/>
      <c r="J105" s="213">
        <f>BK105</f>
        <v>0</v>
      </c>
      <c r="K105" s="199"/>
      <c r="L105" s="204"/>
      <c r="M105" s="205"/>
      <c r="N105" s="206"/>
      <c r="O105" s="206"/>
      <c r="P105" s="207">
        <f>SUM(P106:P109)</f>
        <v>0</v>
      </c>
      <c r="Q105" s="206"/>
      <c r="R105" s="207">
        <f>SUM(R106:R109)</f>
        <v>0</v>
      </c>
      <c r="S105" s="206"/>
      <c r="T105" s="208">
        <f>SUM(T106:T109)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9" t="s">
        <v>86</v>
      </c>
      <c r="AT105" s="210" t="s">
        <v>75</v>
      </c>
      <c r="AU105" s="210" t="s">
        <v>84</v>
      </c>
      <c r="AY105" s="209" t="s">
        <v>156</v>
      </c>
      <c r="BK105" s="211">
        <f>SUM(BK106:BK109)</f>
        <v>0</v>
      </c>
    </row>
    <row r="106" s="2" customFormat="1" ht="16.5" customHeight="1">
      <c r="A106" s="40"/>
      <c r="B106" s="41"/>
      <c r="C106" s="214" t="s">
        <v>157</v>
      </c>
      <c r="D106" s="214" t="s">
        <v>159</v>
      </c>
      <c r="E106" s="215" t="s">
        <v>1364</v>
      </c>
      <c r="F106" s="216" t="s">
        <v>1365</v>
      </c>
      <c r="G106" s="217" t="s">
        <v>162</v>
      </c>
      <c r="H106" s="218">
        <v>2</v>
      </c>
      <c r="I106" s="219"/>
      <c r="J106" s="220">
        <f>ROUND(I106*H106,2)</f>
        <v>0</v>
      </c>
      <c r="K106" s="216" t="s">
        <v>21</v>
      </c>
      <c r="L106" s="46"/>
      <c r="M106" s="221" t="s">
        <v>21</v>
      </c>
      <c r="N106" s="222" t="s">
        <v>47</v>
      </c>
      <c r="O106" s="86"/>
      <c r="P106" s="223">
        <f>O106*H106</f>
        <v>0</v>
      </c>
      <c r="Q106" s="223">
        <v>0</v>
      </c>
      <c r="R106" s="223">
        <f>Q106*H106</f>
        <v>0</v>
      </c>
      <c r="S106" s="223">
        <v>0</v>
      </c>
      <c r="T106" s="224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25" t="s">
        <v>267</v>
      </c>
      <c r="AT106" s="225" t="s">
        <v>159</v>
      </c>
      <c r="AU106" s="225" t="s">
        <v>86</v>
      </c>
      <c r="AY106" s="19" t="s">
        <v>156</v>
      </c>
      <c r="BE106" s="226">
        <f>IF(N106="základní",J106,0)</f>
        <v>0</v>
      </c>
      <c r="BF106" s="226">
        <f>IF(N106="snížená",J106,0)</f>
        <v>0</v>
      </c>
      <c r="BG106" s="226">
        <f>IF(N106="zákl. přenesená",J106,0)</f>
        <v>0</v>
      </c>
      <c r="BH106" s="226">
        <f>IF(N106="sníž. přenesená",J106,0)</f>
        <v>0</v>
      </c>
      <c r="BI106" s="226">
        <f>IF(N106="nulová",J106,0)</f>
        <v>0</v>
      </c>
      <c r="BJ106" s="19" t="s">
        <v>84</v>
      </c>
      <c r="BK106" s="226">
        <f>ROUND(I106*H106,2)</f>
        <v>0</v>
      </c>
      <c r="BL106" s="19" t="s">
        <v>267</v>
      </c>
      <c r="BM106" s="225" t="s">
        <v>1366</v>
      </c>
    </row>
    <row r="107" s="2" customFormat="1" ht="16.5" customHeight="1">
      <c r="A107" s="40"/>
      <c r="B107" s="41"/>
      <c r="C107" s="214" t="s">
        <v>164</v>
      </c>
      <c r="D107" s="214" t="s">
        <v>159</v>
      </c>
      <c r="E107" s="215" t="s">
        <v>1367</v>
      </c>
      <c r="F107" s="216" t="s">
        <v>1368</v>
      </c>
      <c r="G107" s="217" t="s">
        <v>162</v>
      </c>
      <c r="H107" s="218">
        <v>2</v>
      </c>
      <c r="I107" s="219"/>
      <c r="J107" s="220">
        <f>ROUND(I107*H107,2)</f>
        <v>0</v>
      </c>
      <c r="K107" s="216" t="s">
        <v>21</v>
      </c>
      <c r="L107" s="46"/>
      <c r="M107" s="221" t="s">
        <v>21</v>
      </c>
      <c r="N107" s="222" t="s">
        <v>47</v>
      </c>
      <c r="O107" s="86"/>
      <c r="P107" s="223">
        <f>O107*H107</f>
        <v>0</v>
      </c>
      <c r="Q107" s="223">
        <v>0</v>
      </c>
      <c r="R107" s="223">
        <f>Q107*H107</f>
        <v>0</v>
      </c>
      <c r="S107" s="223">
        <v>0</v>
      </c>
      <c r="T107" s="224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5" t="s">
        <v>267</v>
      </c>
      <c r="AT107" s="225" t="s">
        <v>159</v>
      </c>
      <c r="AU107" s="225" t="s">
        <v>86</v>
      </c>
      <c r="AY107" s="19" t="s">
        <v>156</v>
      </c>
      <c r="BE107" s="226">
        <f>IF(N107="základní",J107,0)</f>
        <v>0</v>
      </c>
      <c r="BF107" s="226">
        <f>IF(N107="snížená",J107,0)</f>
        <v>0</v>
      </c>
      <c r="BG107" s="226">
        <f>IF(N107="zákl. přenesená",J107,0)</f>
        <v>0</v>
      </c>
      <c r="BH107" s="226">
        <f>IF(N107="sníž. přenesená",J107,0)</f>
        <v>0</v>
      </c>
      <c r="BI107" s="226">
        <f>IF(N107="nulová",J107,0)</f>
        <v>0</v>
      </c>
      <c r="BJ107" s="19" t="s">
        <v>84</v>
      </c>
      <c r="BK107" s="226">
        <f>ROUND(I107*H107,2)</f>
        <v>0</v>
      </c>
      <c r="BL107" s="19" t="s">
        <v>267</v>
      </c>
      <c r="BM107" s="225" t="s">
        <v>1369</v>
      </c>
    </row>
    <row r="108" s="2" customFormat="1" ht="16.5" customHeight="1">
      <c r="A108" s="40"/>
      <c r="B108" s="41"/>
      <c r="C108" s="214" t="s">
        <v>184</v>
      </c>
      <c r="D108" s="214" t="s">
        <v>159</v>
      </c>
      <c r="E108" s="215" t="s">
        <v>1370</v>
      </c>
      <c r="F108" s="216" t="s">
        <v>1371</v>
      </c>
      <c r="G108" s="217" t="s">
        <v>162</v>
      </c>
      <c r="H108" s="218">
        <v>2</v>
      </c>
      <c r="I108" s="219"/>
      <c r="J108" s="220">
        <f>ROUND(I108*H108,2)</f>
        <v>0</v>
      </c>
      <c r="K108" s="216" t="s">
        <v>21</v>
      </c>
      <c r="L108" s="46"/>
      <c r="M108" s="221" t="s">
        <v>21</v>
      </c>
      <c r="N108" s="222" t="s">
        <v>47</v>
      </c>
      <c r="O108" s="86"/>
      <c r="P108" s="223">
        <f>O108*H108</f>
        <v>0</v>
      </c>
      <c r="Q108" s="223">
        <v>0</v>
      </c>
      <c r="R108" s="223">
        <f>Q108*H108</f>
        <v>0</v>
      </c>
      <c r="S108" s="223">
        <v>0</v>
      </c>
      <c r="T108" s="224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5" t="s">
        <v>267</v>
      </c>
      <c r="AT108" s="225" t="s">
        <v>159</v>
      </c>
      <c r="AU108" s="225" t="s">
        <v>86</v>
      </c>
      <c r="AY108" s="19" t="s">
        <v>156</v>
      </c>
      <c r="BE108" s="226">
        <f>IF(N108="základní",J108,0)</f>
        <v>0</v>
      </c>
      <c r="BF108" s="226">
        <f>IF(N108="snížená",J108,0)</f>
        <v>0</v>
      </c>
      <c r="BG108" s="226">
        <f>IF(N108="zákl. přenesená",J108,0)</f>
        <v>0</v>
      </c>
      <c r="BH108" s="226">
        <f>IF(N108="sníž. přenesená",J108,0)</f>
        <v>0</v>
      </c>
      <c r="BI108" s="226">
        <f>IF(N108="nulová",J108,0)</f>
        <v>0</v>
      </c>
      <c r="BJ108" s="19" t="s">
        <v>84</v>
      </c>
      <c r="BK108" s="226">
        <f>ROUND(I108*H108,2)</f>
        <v>0</v>
      </c>
      <c r="BL108" s="19" t="s">
        <v>267</v>
      </c>
      <c r="BM108" s="225" t="s">
        <v>1372</v>
      </c>
    </row>
    <row r="109" s="2" customFormat="1" ht="16.5" customHeight="1">
      <c r="A109" s="40"/>
      <c r="B109" s="41"/>
      <c r="C109" s="214" t="s">
        <v>194</v>
      </c>
      <c r="D109" s="214" t="s">
        <v>159</v>
      </c>
      <c r="E109" s="215" t="s">
        <v>1373</v>
      </c>
      <c r="F109" s="216" t="s">
        <v>1374</v>
      </c>
      <c r="G109" s="217" t="s">
        <v>162</v>
      </c>
      <c r="H109" s="218">
        <v>2</v>
      </c>
      <c r="I109" s="219"/>
      <c r="J109" s="220">
        <f>ROUND(I109*H109,2)</f>
        <v>0</v>
      </c>
      <c r="K109" s="216" t="s">
        <v>21</v>
      </c>
      <c r="L109" s="46"/>
      <c r="M109" s="221" t="s">
        <v>21</v>
      </c>
      <c r="N109" s="222" t="s">
        <v>47</v>
      </c>
      <c r="O109" s="86"/>
      <c r="P109" s="223">
        <f>O109*H109</f>
        <v>0</v>
      </c>
      <c r="Q109" s="223">
        <v>0</v>
      </c>
      <c r="R109" s="223">
        <f>Q109*H109</f>
        <v>0</v>
      </c>
      <c r="S109" s="223">
        <v>0</v>
      </c>
      <c r="T109" s="224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25" t="s">
        <v>267</v>
      </c>
      <c r="AT109" s="225" t="s">
        <v>159</v>
      </c>
      <c r="AU109" s="225" t="s">
        <v>86</v>
      </c>
      <c r="AY109" s="19" t="s">
        <v>156</v>
      </c>
      <c r="BE109" s="226">
        <f>IF(N109="základní",J109,0)</f>
        <v>0</v>
      </c>
      <c r="BF109" s="226">
        <f>IF(N109="snížená",J109,0)</f>
        <v>0</v>
      </c>
      <c r="BG109" s="226">
        <f>IF(N109="zákl. přenesená",J109,0)</f>
        <v>0</v>
      </c>
      <c r="BH109" s="226">
        <f>IF(N109="sníž. přenesená",J109,0)</f>
        <v>0</v>
      </c>
      <c r="BI109" s="226">
        <f>IF(N109="nulová",J109,0)</f>
        <v>0</v>
      </c>
      <c r="BJ109" s="19" t="s">
        <v>84</v>
      </c>
      <c r="BK109" s="226">
        <f>ROUND(I109*H109,2)</f>
        <v>0</v>
      </c>
      <c r="BL109" s="19" t="s">
        <v>267</v>
      </c>
      <c r="BM109" s="225" t="s">
        <v>1375</v>
      </c>
    </row>
    <row r="110" s="12" customFormat="1" ht="22.8" customHeight="1">
      <c r="A110" s="12"/>
      <c r="B110" s="198"/>
      <c r="C110" s="199"/>
      <c r="D110" s="200" t="s">
        <v>75</v>
      </c>
      <c r="E110" s="212" t="s">
        <v>1376</v>
      </c>
      <c r="F110" s="212" t="s">
        <v>1377</v>
      </c>
      <c r="G110" s="199"/>
      <c r="H110" s="199"/>
      <c r="I110" s="202"/>
      <c r="J110" s="213">
        <f>BK110</f>
        <v>0</v>
      </c>
      <c r="K110" s="199"/>
      <c r="L110" s="204"/>
      <c r="M110" s="205"/>
      <c r="N110" s="206"/>
      <c r="O110" s="206"/>
      <c r="P110" s="207">
        <f>SUM(P111:P116)</f>
        <v>0</v>
      </c>
      <c r="Q110" s="206"/>
      <c r="R110" s="207">
        <f>SUM(R111:R116)</f>
        <v>0</v>
      </c>
      <c r="S110" s="206"/>
      <c r="T110" s="208">
        <f>SUM(T111:T116)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09" t="s">
        <v>86</v>
      </c>
      <c r="AT110" s="210" t="s">
        <v>75</v>
      </c>
      <c r="AU110" s="210" t="s">
        <v>84</v>
      </c>
      <c r="AY110" s="209" t="s">
        <v>156</v>
      </c>
      <c r="BK110" s="211">
        <f>SUM(BK111:BK116)</f>
        <v>0</v>
      </c>
    </row>
    <row r="111" s="2" customFormat="1" ht="16.5" customHeight="1">
      <c r="A111" s="40"/>
      <c r="B111" s="41"/>
      <c r="C111" s="214" t="s">
        <v>299</v>
      </c>
      <c r="D111" s="214" t="s">
        <v>159</v>
      </c>
      <c r="E111" s="215" t="s">
        <v>1378</v>
      </c>
      <c r="F111" s="216" t="s">
        <v>1379</v>
      </c>
      <c r="G111" s="217" t="s">
        <v>1380</v>
      </c>
      <c r="H111" s="218">
        <v>600</v>
      </c>
      <c r="I111" s="219"/>
      <c r="J111" s="220">
        <f>ROUND(I111*H111,2)</f>
        <v>0</v>
      </c>
      <c r="K111" s="216" t="s">
        <v>21</v>
      </c>
      <c r="L111" s="46"/>
      <c r="M111" s="221" t="s">
        <v>21</v>
      </c>
      <c r="N111" s="222" t="s">
        <v>47</v>
      </c>
      <c r="O111" s="86"/>
      <c r="P111" s="223">
        <f>O111*H111</f>
        <v>0</v>
      </c>
      <c r="Q111" s="223">
        <v>0</v>
      </c>
      <c r="R111" s="223">
        <f>Q111*H111</f>
        <v>0</v>
      </c>
      <c r="S111" s="223">
        <v>0</v>
      </c>
      <c r="T111" s="224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5" t="s">
        <v>267</v>
      </c>
      <c r="AT111" s="225" t="s">
        <v>159</v>
      </c>
      <c r="AU111" s="225" t="s">
        <v>86</v>
      </c>
      <c r="AY111" s="19" t="s">
        <v>156</v>
      </c>
      <c r="BE111" s="226">
        <f>IF(N111="základní",J111,0)</f>
        <v>0</v>
      </c>
      <c r="BF111" s="226">
        <f>IF(N111="snížená",J111,0)</f>
        <v>0</v>
      </c>
      <c r="BG111" s="226">
        <f>IF(N111="zákl. přenesená",J111,0)</f>
        <v>0</v>
      </c>
      <c r="BH111" s="226">
        <f>IF(N111="sníž. přenesená",J111,0)</f>
        <v>0</v>
      </c>
      <c r="BI111" s="226">
        <f>IF(N111="nulová",J111,0)</f>
        <v>0</v>
      </c>
      <c r="BJ111" s="19" t="s">
        <v>84</v>
      </c>
      <c r="BK111" s="226">
        <f>ROUND(I111*H111,2)</f>
        <v>0</v>
      </c>
      <c r="BL111" s="19" t="s">
        <v>267</v>
      </c>
      <c r="BM111" s="225" t="s">
        <v>1381</v>
      </c>
    </row>
    <row r="112" s="2" customFormat="1" ht="16.5" customHeight="1">
      <c r="A112" s="40"/>
      <c r="B112" s="41"/>
      <c r="C112" s="214" t="s">
        <v>305</v>
      </c>
      <c r="D112" s="214" t="s">
        <v>159</v>
      </c>
      <c r="E112" s="215" t="s">
        <v>1382</v>
      </c>
      <c r="F112" s="216" t="s">
        <v>1383</v>
      </c>
      <c r="G112" s="217" t="s">
        <v>1380</v>
      </c>
      <c r="H112" s="218">
        <v>600</v>
      </c>
      <c r="I112" s="219"/>
      <c r="J112" s="220">
        <f>ROUND(I112*H112,2)</f>
        <v>0</v>
      </c>
      <c r="K112" s="216" t="s">
        <v>21</v>
      </c>
      <c r="L112" s="46"/>
      <c r="M112" s="221" t="s">
        <v>21</v>
      </c>
      <c r="N112" s="222" t="s">
        <v>47</v>
      </c>
      <c r="O112" s="86"/>
      <c r="P112" s="223">
        <f>O112*H112</f>
        <v>0</v>
      </c>
      <c r="Q112" s="223">
        <v>0</v>
      </c>
      <c r="R112" s="223">
        <f>Q112*H112</f>
        <v>0</v>
      </c>
      <c r="S112" s="223">
        <v>0</v>
      </c>
      <c r="T112" s="224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25" t="s">
        <v>267</v>
      </c>
      <c r="AT112" s="225" t="s">
        <v>159</v>
      </c>
      <c r="AU112" s="225" t="s">
        <v>86</v>
      </c>
      <c r="AY112" s="19" t="s">
        <v>156</v>
      </c>
      <c r="BE112" s="226">
        <f>IF(N112="základní",J112,0)</f>
        <v>0</v>
      </c>
      <c r="BF112" s="226">
        <f>IF(N112="snížená",J112,0)</f>
        <v>0</v>
      </c>
      <c r="BG112" s="226">
        <f>IF(N112="zákl. přenesená",J112,0)</f>
        <v>0</v>
      </c>
      <c r="BH112" s="226">
        <f>IF(N112="sníž. přenesená",J112,0)</f>
        <v>0</v>
      </c>
      <c r="BI112" s="226">
        <f>IF(N112="nulová",J112,0)</f>
        <v>0</v>
      </c>
      <c r="BJ112" s="19" t="s">
        <v>84</v>
      </c>
      <c r="BK112" s="226">
        <f>ROUND(I112*H112,2)</f>
        <v>0</v>
      </c>
      <c r="BL112" s="19" t="s">
        <v>267</v>
      </c>
      <c r="BM112" s="225" t="s">
        <v>1384</v>
      </c>
    </row>
    <row r="113" s="2" customFormat="1" ht="16.5" customHeight="1">
      <c r="A113" s="40"/>
      <c r="B113" s="41"/>
      <c r="C113" s="214" t="s">
        <v>7</v>
      </c>
      <c r="D113" s="214" t="s">
        <v>159</v>
      </c>
      <c r="E113" s="215" t="s">
        <v>1385</v>
      </c>
      <c r="F113" s="216" t="s">
        <v>1386</v>
      </c>
      <c r="G113" s="217" t="s">
        <v>211</v>
      </c>
      <c r="H113" s="218">
        <v>400</v>
      </c>
      <c r="I113" s="219"/>
      <c r="J113" s="220">
        <f>ROUND(I113*H113,2)</f>
        <v>0</v>
      </c>
      <c r="K113" s="216" t="s">
        <v>21</v>
      </c>
      <c r="L113" s="46"/>
      <c r="M113" s="221" t="s">
        <v>21</v>
      </c>
      <c r="N113" s="222" t="s">
        <v>47</v>
      </c>
      <c r="O113" s="86"/>
      <c r="P113" s="223">
        <f>O113*H113</f>
        <v>0</v>
      </c>
      <c r="Q113" s="223">
        <v>0</v>
      </c>
      <c r="R113" s="223">
        <f>Q113*H113</f>
        <v>0</v>
      </c>
      <c r="S113" s="223">
        <v>0</v>
      </c>
      <c r="T113" s="224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25" t="s">
        <v>267</v>
      </c>
      <c r="AT113" s="225" t="s">
        <v>159</v>
      </c>
      <c r="AU113" s="225" t="s">
        <v>86</v>
      </c>
      <c r="AY113" s="19" t="s">
        <v>156</v>
      </c>
      <c r="BE113" s="226">
        <f>IF(N113="základní",J113,0)</f>
        <v>0</v>
      </c>
      <c r="BF113" s="226">
        <f>IF(N113="snížená",J113,0)</f>
        <v>0</v>
      </c>
      <c r="BG113" s="226">
        <f>IF(N113="zákl. přenesená",J113,0)</f>
        <v>0</v>
      </c>
      <c r="BH113" s="226">
        <f>IF(N113="sníž. přenesená",J113,0)</f>
        <v>0</v>
      </c>
      <c r="BI113" s="226">
        <f>IF(N113="nulová",J113,0)</f>
        <v>0</v>
      </c>
      <c r="BJ113" s="19" t="s">
        <v>84</v>
      </c>
      <c r="BK113" s="226">
        <f>ROUND(I113*H113,2)</f>
        <v>0</v>
      </c>
      <c r="BL113" s="19" t="s">
        <v>267</v>
      </c>
      <c r="BM113" s="225" t="s">
        <v>1387</v>
      </c>
    </row>
    <row r="114" s="2" customFormat="1" ht="16.5" customHeight="1">
      <c r="A114" s="40"/>
      <c r="B114" s="41"/>
      <c r="C114" s="214" t="s">
        <v>314</v>
      </c>
      <c r="D114" s="214" t="s">
        <v>159</v>
      </c>
      <c r="E114" s="215" t="s">
        <v>1388</v>
      </c>
      <c r="F114" s="216" t="s">
        <v>1389</v>
      </c>
      <c r="G114" s="217" t="s">
        <v>211</v>
      </c>
      <c r="H114" s="218">
        <v>400</v>
      </c>
      <c r="I114" s="219"/>
      <c r="J114" s="220">
        <f>ROUND(I114*H114,2)</f>
        <v>0</v>
      </c>
      <c r="K114" s="216" t="s">
        <v>21</v>
      </c>
      <c r="L114" s="46"/>
      <c r="M114" s="221" t="s">
        <v>21</v>
      </c>
      <c r="N114" s="222" t="s">
        <v>47</v>
      </c>
      <c r="O114" s="86"/>
      <c r="P114" s="223">
        <f>O114*H114</f>
        <v>0</v>
      </c>
      <c r="Q114" s="223">
        <v>0</v>
      </c>
      <c r="R114" s="223">
        <f>Q114*H114</f>
        <v>0</v>
      </c>
      <c r="S114" s="223">
        <v>0</v>
      </c>
      <c r="T114" s="224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25" t="s">
        <v>267</v>
      </c>
      <c r="AT114" s="225" t="s">
        <v>159</v>
      </c>
      <c r="AU114" s="225" t="s">
        <v>86</v>
      </c>
      <c r="AY114" s="19" t="s">
        <v>156</v>
      </c>
      <c r="BE114" s="226">
        <f>IF(N114="základní",J114,0)</f>
        <v>0</v>
      </c>
      <c r="BF114" s="226">
        <f>IF(N114="snížená",J114,0)</f>
        <v>0</v>
      </c>
      <c r="BG114" s="226">
        <f>IF(N114="zákl. přenesená",J114,0)</f>
        <v>0</v>
      </c>
      <c r="BH114" s="226">
        <f>IF(N114="sníž. přenesená",J114,0)</f>
        <v>0</v>
      </c>
      <c r="BI114" s="226">
        <f>IF(N114="nulová",J114,0)</f>
        <v>0</v>
      </c>
      <c r="BJ114" s="19" t="s">
        <v>84</v>
      </c>
      <c r="BK114" s="226">
        <f>ROUND(I114*H114,2)</f>
        <v>0</v>
      </c>
      <c r="BL114" s="19" t="s">
        <v>267</v>
      </c>
      <c r="BM114" s="225" t="s">
        <v>1390</v>
      </c>
    </row>
    <row r="115" s="2" customFormat="1" ht="24.15" customHeight="1">
      <c r="A115" s="40"/>
      <c r="B115" s="41"/>
      <c r="C115" s="214" t="s">
        <v>319</v>
      </c>
      <c r="D115" s="214" t="s">
        <v>159</v>
      </c>
      <c r="E115" s="215" t="s">
        <v>1391</v>
      </c>
      <c r="F115" s="216" t="s">
        <v>1392</v>
      </c>
      <c r="G115" s="217" t="s">
        <v>1380</v>
      </c>
      <c r="H115" s="218">
        <v>30</v>
      </c>
      <c r="I115" s="219"/>
      <c r="J115" s="220">
        <f>ROUND(I115*H115,2)</f>
        <v>0</v>
      </c>
      <c r="K115" s="216" t="s">
        <v>21</v>
      </c>
      <c r="L115" s="46"/>
      <c r="M115" s="221" t="s">
        <v>21</v>
      </c>
      <c r="N115" s="222" t="s">
        <v>47</v>
      </c>
      <c r="O115" s="86"/>
      <c r="P115" s="223">
        <f>O115*H115</f>
        <v>0</v>
      </c>
      <c r="Q115" s="223">
        <v>0</v>
      </c>
      <c r="R115" s="223">
        <f>Q115*H115</f>
        <v>0</v>
      </c>
      <c r="S115" s="223">
        <v>0</v>
      </c>
      <c r="T115" s="224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5" t="s">
        <v>267</v>
      </c>
      <c r="AT115" s="225" t="s">
        <v>159</v>
      </c>
      <c r="AU115" s="225" t="s">
        <v>86</v>
      </c>
      <c r="AY115" s="19" t="s">
        <v>156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9" t="s">
        <v>84</v>
      </c>
      <c r="BK115" s="226">
        <f>ROUND(I115*H115,2)</f>
        <v>0</v>
      </c>
      <c r="BL115" s="19" t="s">
        <v>267</v>
      </c>
      <c r="BM115" s="225" t="s">
        <v>1393</v>
      </c>
    </row>
    <row r="116" s="2" customFormat="1" ht="24.15" customHeight="1">
      <c r="A116" s="40"/>
      <c r="B116" s="41"/>
      <c r="C116" s="214" t="s">
        <v>328</v>
      </c>
      <c r="D116" s="214" t="s">
        <v>159</v>
      </c>
      <c r="E116" s="215" t="s">
        <v>1394</v>
      </c>
      <c r="F116" s="216" t="s">
        <v>1395</v>
      </c>
      <c r="G116" s="217" t="s">
        <v>1380</v>
      </c>
      <c r="H116" s="218">
        <v>30</v>
      </c>
      <c r="I116" s="219"/>
      <c r="J116" s="220">
        <f>ROUND(I116*H116,2)</f>
        <v>0</v>
      </c>
      <c r="K116" s="216" t="s">
        <v>21</v>
      </c>
      <c r="L116" s="46"/>
      <c r="M116" s="221" t="s">
        <v>21</v>
      </c>
      <c r="N116" s="222" t="s">
        <v>47</v>
      </c>
      <c r="O116" s="86"/>
      <c r="P116" s="223">
        <f>O116*H116</f>
        <v>0</v>
      </c>
      <c r="Q116" s="223">
        <v>0</v>
      </c>
      <c r="R116" s="223">
        <f>Q116*H116</f>
        <v>0</v>
      </c>
      <c r="S116" s="223">
        <v>0</v>
      </c>
      <c r="T116" s="224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25" t="s">
        <v>267</v>
      </c>
      <c r="AT116" s="225" t="s">
        <v>159</v>
      </c>
      <c r="AU116" s="225" t="s">
        <v>86</v>
      </c>
      <c r="AY116" s="19" t="s">
        <v>156</v>
      </c>
      <c r="BE116" s="226">
        <f>IF(N116="základní",J116,0)</f>
        <v>0</v>
      </c>
      <c r="BF116" s="226">
        <f>IF(N116="snížená",J116,0)</f>
        <v>0</v>
      </c>
      <c r="BG116" s="226">
        <f>IF(N116="zákl. přenesená",J116,0)</f>
        <v>0</v>
      </c>
      <c r="BH116" s="226">
        <f>IF(N116="sníž. přenesená",J116,0)</f>
        <v>0</v>
      </c>
      <c r="BI116" s="226">
        <f>IF(N116="nulová",J116,0)</f>
        <v>0</v>
      </c>
      <c r="BJ116" s="19" t="s">
        <v>84</v>
      </c>
      <c r="BK116" s="226">
        <f>ROUND(I116*H116,2)</f>
        <v>0</v>
      </c>
      <c r="BL116" s="19" t="s">
        <v>267</v>
      </c>
      <c r="BM116" s="225" t="s">
        <v>1396</v>
      </c>
    </row>
    <row r="117" s="12" customFormat="1" ht="22.8" customHeight="1">
      <c r="A117" s="12"/>
      <c r="B117" s="198"/>
      <c r="C117" s="199"/>
      <c r="D117" s="200" t="s">
        <v>75</v>
      </c>
      <c r="E117" s="212" t="s">
        <v>1397</v>
      </c>
      <c r="F117" s="212" t="s">
        <v>1398</v>
      </c>
      <c r="G117" s="199"/>
      <c r="H117" s="199"/>
      <c r="I117" s="202"/>
      <c r="J117" s="213">
        <f>BK117</f>
        <v>0</v>
      </c>
      <c r="K117" s="199"/>
      <c r="L117" s="204"/>
      <c r="M117" s="205"/>
      <c r="N117" s="206"/>
      <c r="O117" s="206"/>
      <c r="P117" s="207">
        <f>SUM(P118:P124)</f>
        <v>0</v>
      </c>
      <c r="Q117" s="206"/>
      <c r="R117" s="207">
        <f>SUM(R118:R124)</f>
        <v>0</v>
      </c>
      <c r="S117" s="206"/>
      <c r="T117" s="208">
        <f>SUM(T118:T124)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09" t="s">
        <v>86</v>
      </c>
      <c r="AT117" s="210" t="s">
        <v>75</v>
      </c>
      <c r="AU117" s="210" t="s">
        <v>84</v>
      </c>
      <c r="AY117" s="209" t="s">
        <v>156</v>
      </c>
      <c r="BK117" s="211">
        <f>SUM(BK118:BK124)</f>
        <v>0</v>
      </c>
    </row>
    <row r="118" s="2" customFormat="1" ht="16.5" customHeight="1">
      <c r="A118" s="40"/>
      <c r="B118" s="41"/>
      <c r="C118" s="214" t="s">
        <v>333</v>
      </c>
      <c r="D118" s="214" t="s">
        <v>159</v>
      </c>
      <c r="E118" s="215" t="s">
        <v>1399</v>
      </c>
      <c r="F118" s="216" t="s">
        <v>1400</v>
      </c>
      <c r="G118" s="217" t="s">
        <v>999</v>
      </c>
      <c r="H118" s="218">
        <v>1</v>
      </c>
      <c r="I118" s="219"/>
      <c r="J118" s="220">
        <f>ROUND(I118*H118,2)</f>
        <v>0</v>
      </c>
      <c r="K118" s="216" t="s">
        <v>21</v>
      </c>
      <c r="L118" s="46"/>
      <c r="M118" s="221" t="s">
        <v>21</v>
      </c>
      <c r="N118" s="222" t="s">
        <v>47</v>
      </c>
      <c r="O118" s="86"/>
      <c r="P118" s="223">
        <f>O118*H118</f>
        <v>0</v>
      </c>
      <c r="Q118" s="223">
        <v>0</v>
      </c>
      <c r="R118" s="223">
        <f>Q118*H118</f>
        <v>0</v>
      </c>
      <c r="S118" s="223">
        <v>0</v>
      </c>
      <c r="T118" s="224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25" t="s">
        <v>267</v>
      </c>
      <c r="AT118" s="225" t="s">
        <v>159</v>
      </c>
      <c r="AU118" s="225" t="s">
        <v>86</v>
      </c>
      <c r="AY118" s="19" t="s">
        <v>156</v>
      </c>
      <c r="BE118" s="226">
        <f>IF(N118="základní",J118,0)</f>
        <v>0</v>
      </c>
      <c r="BF118" s="226">
        <f>IF(N118="snížená",J118,0)</f>
        <v>0</v>
      </c>
      <c r="BG118" s="226">
        <f>IF(N118="zákl. přenesená",J118,0)</f>
        <v>0</v>
      </c>
      <c r="BH118" s="226">
        <f>IF(N118="sníž. přenesená",J118,0)</f>
        <v>0</v>
      </c>
      <c r="BI118" s="226">
        <f>IF(N118="nulová",J118,0)</f>
        <v>0</v>
      </c>
      <c r="BJ118" s="19" t="s">
        <v>84</v>
      </c>
      <c r="BK118" s="226">
        <f>ROUND(I118*H118,2)</f>
        <v>0</v>
      </c>
      <c r="BL118" s="19" t="s">
        <v>267</v>
      </c>
      <c r="BM118" s="225" t="s">
        <v>1401</v>
      </c>
    </row>
    <row r="119" s="2" customFormat="1" ht="24.15" customHeight="1">
      <c r="A119" s="40"/>
      <c r="B119" s="41"/>
      <c r="C119" s="214" t="s">
        <v>337</v>
      </c>
      <c r="D119" s="214" t="s">
        <v>159</v>
      </c>
      <c r="E119" s="215" t="s">
        <v>1402</v>
      </c>
      <c r="F119" s="216" t="s">
        <v>1403</v>
      </c>
      <c r="G119" s="217" t="s">
        <v>460</v>
      </c>
      <c r="H119" s="218">
        <v>72</v>
      </c>
      <c r="I119" s="219"/>
      <c r="J119" s="220">
        <f>ROUND(I119*H119,2)</f>
        <v>0</v>
      </c>
      <c r="K119" s="216" t="s">
        <v>21</v>
      </c>
      <c r="L119" s="46"/>
      <c r="M119" s="221" t="s">
        <v>21</v>
      </c>
      <c r="N119" s="222" t="s">
        <v>47</v>
      </c>
      <c r="O119" s="86"/>
      <c r="P119" s="223">
        <f>O119*H119</f>
        <v>0</v>
      </c>
      <c r="Q119" s="223">
        <v>0</v>
      </c>
      <c r="R119" s="223">
        <f>Q119*H119</f>
        <v>0</v>
      </c>
      <c r="S119" s="223">
        <v>0</v>
      </c>
      <c r="T119" s="224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5" t="s">
        <v>267</v>
      </c>
      <c r="AT119" s="225" t="s">
        <v>159</v>
      </c>
      <c r="AU119" s="225" t="s">
        <v>86</v>
      </c>
      <c r="AY119" s="19" t="s">
        <v>156</v>
      </c>
      <c r="BE119" s="226">
        <f>IF(N119="základní",J119,0)</f>
        <v>0</v>
      </c>
      <c r="BF119" s="226">
        <f>IF(N119="snížená",J119,0)</f>
        <v>0</v>
      </c>
      <c r="BG119" s="226">
        <f>IF(N119="zákl. přenesená",J119,0)</f>
        <v>0</v>
      </c>
      <c r="BH119" s="226">
        <f>IF(N119="sníž. přenesená",J119,0)</f>
        <v>0</v>
      </c>
      <c r="BI119" s="226">
        <f>IF(N119="nulová",J119,0)</f>
        <v>0</v>
      </c>
      <c r="BJ119" s="19" t="s">
        <v>84</v>
      </c>
      <c r="BK119" s="226">
        <f>ROUND(I119*H119,2)</f>
        <v>0</v>
      </c>
      <c r="BL119" s="19" t="s">
        <v>267</v>
      </c>
      <c r="BM119" s="225" t="s">
        <v>1404</v>
      </c>
    </row>
    <row r="120" s="2" customFormat="1" ht="24.15" customHeight="1">
      <c r="A120" s="40"/>
      <c r="B120" s="41"/>
      <c r="C120" s="214" t="s">
        <v>342</v>
      </c>
      <c r="D120" s="214" t="s">
        <v>159</v>
      </c>
      <c r="E120" s="215" t="s">
        <v>1405</v>
      </c>
      <c r="F120" s="216" t="s">
        <v>1406</v>
      </c>
      <c r="G120" s="217" t="s">
        <v>370</v>
      </c>
      <c r="H120" s="218">
        <v>1</v>
      </c>
      <c r="I120" s="219"/>
      <c r="J120" s="220">
        <f>ROUND(I120*H120,2)</f>
        <v>0</v>
      </c>
      <c r="K120" s="216" t="s">
        <v>21</v>
      </c>
      <c r="L120" s="46"/>
      <c r="M120" s="221" t="s">
        <v>21</v>
      </c>
      <c r="N120" s="222" t="s">
        <v>47</v>
      </c>
      <c r="O120" s="86"/>
      <c r="P120" s="223">
        <f>O120*H120</f>
        <v>0</v>
      </c>
      <c r="Q120" s="223">
        <v>0</v>
      </c>
      <c r="R120" s="223">
        <f>Q120*H120</f>
        <v>0</v>
      </c>
      <c r="S120" s="223">
        <v>0</v>
      </c>
      <c r="T120" s="224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25" t="s">
        <v>267</v>
      </c>
      <c r="AT120" s="225" t="s">
        <v>159</v>
      </c>
      <c r="AU120" s="225" t="s">
        <v>86</v>
      </c>
      <c r="AY120" s="19" t="s">
        <v>156</v>
      </c>
      <c r="BE120" s="226">
        <f>IF(N120="základní",J120,0)</f>
        <v>0</v>
      </c>
      <c r="BF120" s="226">
        <f>IF(N120="snížená",J120,0)</f>
        <v>0</v>
      </c>
      <c r="BG120" s="226">
        <f>IF(N120="zákl. přenesená",J120,0)</f>
        <v>0</v>
      </c>
      <c r="BH120" s="226">
        <f>IF(N120="sníž. přenesená",J120,0)</f>
        <v>0</v>
      </c>
      <c r="BI120" s="226">
        <f>IF(N120="nulová",J120,0)</f>
        <v>0</v>
      </c>
      <c r="BJ120" s="19" t="s">
        <v>84</v>
      </c>
      <c r="BK120" s="226">
        <f>ROUND(I120*H120,2)</f>
        <v>0</v>
      </c>
      <c r="BL120" s="19" t="s">
        <v>267</v>
      </c>
      <c r="BM120" s="225" t="s">
        <v>1407</v>
      </c>
    </row>
    <row r="121" s="2" customFormat="1" ht="21.75" customHeight="1">
      <c r="A121" s="40"/>
      <c r="B121" s="41"/>
      <c r="C121" s="214" t="s">
        <v>348</v>
      </c>
      <c r="D121" s="214" t="s">
        <v>159</v>
      </c>
      <c r="E121" s="215" t="s">
        <v>1408</v>
      </c>
      <c r="F121" s="216" t="s">
        <v>1409</v>
      </c>
      <c r="G121" s="217" t="s">
        <v>370</v>
      </c>
      <c r="H121" s="218">
        <v>1</v>
      </c>
      <c r="I121" s="219"/>
      <c r="J121" s="220">
        <f>ROUND(I121*H121,2)</f>
        <v>0</v>
      </c>
      <c r="K121" s="216" t="s">
        <v>21</v>
      </c>
      <c r="L121" s="46"/>
      <c r="M121" s="221" t="s">
        <v>21</v>
      </c>
      <c r="N121" s="222" t="s">
        <v>47</v>
      </c>
      <c r="O121" s="86"/>
      <c r="P121" s="223">
        <f>O121*H121</f>
        <v>0</v>
      </c>
      <c r="Q121" s="223">
        <v>0</v>
      </c>
      <c r="R121" s="223">
        <f>Q121*H121</f>
        <v>0</v>
      </c>
      <c r="S121" s="223">
        <v>0</v>
      </c>
      <c r="T121" s="224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25" t="s">
        <v>267</v>
      </c>
      <c r="AT121" s="225" t="s">
        <v>159</v>
      </c>
      <c r="AU121" s="225" t="s">
        <v>86</v>
      </c>
      <c r="AY121" s="19" t="s">
        <v>156</v>
      </c>
      <c r="BE121" s="226">
        <f>IF(N121="základní",J121,0)</f>
        <v>0</v>
      </c>
      <c r="BF121" s="226">
        <f>IF(N121="snížená",J121,0)</f>
        <v>0</v>
      </c>
      <c r="BG121" s="226">
        <f>IF(N121="zákl. přenesená",J121,0)</f>
        <v>0</v>
      </c>
      <c r="BH121" s="226">
        <f>IF(N121="sníž. přenesená",J121,0)</f>
        <v>0</v>
      </c>
      <c r="BI121" s="226">
        <f>IF(N121="nulová",J121,0)</f>
        <v>0</v>
      </c>
      <c r="BJ121" s="19" t="s">
        <v>84</v>
      </c>
      <c r="BK121" s="226">
        <f>ROUND(I121*H121,2)</f>
        <v>0</v>
      </c>
      <c r="BL121" s="19" t="s">
        <v>267</v>
      </c>
      <c r="BM121" s="225" t="s">
        <v>1410</v>
      </c>
    </row>
    <row r="122" s="2" customFormat="1" ht="16.5" customHeight="1">
      <c r="A122" s="40"/>
      <c r="B122" s="41"/>
      <c r="C122" s="214" t="s">
        <v>354</v>
      </c>
      <c r="D122" s="214" t="s">
        <v>159</v>
      </c>
      <c r="E122" s="215" t="s">
        <v>1411</v>
      </c>
      <c r="F122" s="216" t="s">
        <v>1412</v>
      </c>
      <c r="G122" s="217" t="s">
        <v>370</v>
      </c>
      <c r="H122" s="218">
        <v>1</v>
      </c>
      <c r="I122" s="219"/>
      <c r="J122" s="220">
        <f>ROUND(I122*H122,2)</f>
        <v>0</v>
      </c>
      <c r="K122" s="216" t="s">
        <v>21</v>
      </c>
      <c r="L122" s="46"/>
      <c r="M122" s="221" t="s">
        <v>21</v>
      </c>
      <c r="N122" s="222" t="s">
        <v>47</v>
      </c>
      <c r="O122" s="86"/>
      <c r="P122" s="223">
        <f>O122*H122</f>
        <v>0</v>
      </c>
      <c r="Q122" s="223">
        <v>0</v>
      </c>
      <c r="R122" s="223">
        <f>Q122*H122</f>
        <v>0</v>
      </c>
      <c r="S122" s="223">
        <v>0</v>
      </c>
      <c r="T122" s="224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25" t="s">
        <v>267</v>
      </c>
      <c r="AT122" s="225" t="s">
        <v>159</v>
      </c>
      <c r="AU122" s="225" t="s">
        <v>86</v>
      </c>
      <c r="AY122" s="19" t="s">
        <v>156</v>
      </c>
      <c r="BE122" s="226">
        <f>IF(N122="základní",J122,0)</f>
        <v>0</v>
      </c>
      <c r="BF122" s="226">
        <f>IF(N122="snížená",J122,0)</f>
        <v>0</v>
      </c>
      <c r="BG122" s="226">
        <f>IF(N122="zákl. přenesená",J122,0)</f>
        <v>0</v>
      </c>
      <c r="BH122" s="226">
        <f>IF(N122="sníž. přenesená",J122,0)</f>
        <v>0</v>
      </c>
      <c r="BI122" s="226">
        <f>IF(N122="nulová",J122,0)</f>
        <v>0</v>
      </c>
      <c r="BJ122" s="19" t="s">
        <v>84</v>
      </c>
      <c r="BK122" s="226">
        <f>ROUND(I122*H122,2)</f>
        <v>0</v>
      </c>
      <c r="BL122" s="19" t="s">
        <v>267</v>
      </c>
      <c r="BM122" s="225" t="s">
        <v>1413</v>
      </c>
    </row>
    <row r="123" s="2" customFormat="1" ht="16.5" customHeight="1">
      <c r="A123" s="40"/>
      <c r="B123" s="41"/>
      <c r="C123" s="214" t="s">
        <v>359</v>
      </c>
      <c r="D123" s="214" t="s">
        <v>159</v>
      </c>
      <c r="E123" s="215" t="s">
        <v>1414</v>
      </c>
      <c r="F123" s="216" t="s">
        <v>1415</v>
      </c>
      <c r="G123" s="217" t="s">
        <v>370</v>
      </c>
      <c r="H123" s="218">
        <v>1</v>
      </c>
      <c r="I123" s="219"/>
      <c r="J123" s="220">
        <f>ROUND(I123*H123,2)</f>
        <v>0</v>
      </c>
      <c r="K123" s="216" t="s">
        <v>21</v>
      </c>
      <c r="L123" s="46"/>
      <c r="M123" s="221" t="s">
        <v>21</v>
      </c>
      <c r="N123" s="222" t="s">
        <v>47</v>
      </c>
      <c r="O123" s="86"/>
      <c r="P123" s="223">
        <f>O123*H123</f>
        <v>0</v>
      </c>
      <c r="Q123" s="223">
        <v>0</v>
      </c>
      <c r="R123" s="223">
        <f>Q123*H123</f>
        <v>0</v>
      </c>
      <c r="S123" s="223">
        <v>0</v>
      </c>
      <c r="T123" s="224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25" t="s">
        <v>267</v>
      </c>
      <c r="AT123" s="225" t="s">
        <v>159</v>
      </c>
      <c r="AU123" s="225" t="s">
        <v>86</v>
      </c>
      <c r="AY123" s="19" t="s">
        <v>156</v>
      </c>
      <c r="BE123" s="226">
        <f>IF(N123="základní",J123,0)</f>
        <v>0</v>
      </c>
      <c r="BF123" s="226">
        <f>IF(N123="snížená",J123,0)</f>
        <v>0</v>
      </c>
      <c r="BG123" s="226">
        <f>IF(N123="zákl. přenesená",J123,0)</f>
        <v>0</v>
      </c>
      <c r="BH123" s="226">
        <f>IF(N123="sníž. přenesená",J123,0)</f>
        <v>0</v>
      </c>
      <c r="BI123" s="226">
        <f>IF(N123="nulová",J123,0)</f>
        <v>0</v>
      </c>
      <c r="BJ123" s="19" t="s">
        <v>84</v>
      </c>
      <c r="BK123" s="226">
        <f>ROUND(I123*H123,2)</f>
        <v>0</v>
      </c>
      <c r="BL123" s="19" t="s">
        <v>267</v>
      </c>
      <c r="BM123" s="225" t="s">
        <v>1416</v>
      </c>
    </row>
    <row r="124" s="2" customFormat="1" ht="24.15" customHeight="1">
      <c r="A124" s="40"/>
      <c r="B124" s="41"/>
      <c r="C124" s="214" t="s">
        <v>363</v>
      </c>
      <c r="D124" s="214" t="s">
        <v>159</v>
      </c>
      <c r="E124" s="215" t="s">
        <v>1417</v>
      </c>
      <c r="F124" s="216" t="s">
        <v>1418</v>
      </c>
      <c r="G124" s="217" t="s">
        <v>1419</v>
      </c>
      <c r="H124" s="218">
        <v>1</v>
      </c>
      <c r="I124" s="219"/>
      <c r="J124" s="220">
        <f>ROUND(I124*H124,2)</f>
        <v>0</v>
      </c>
      <c r="K124" s="216" t="s">
        <v>21</v>
      </c>
      <c r="L124" s="46"/>
      <c r="M124" s="275" t="s">
        <v>21</v>
      </c>
      <c r="N124" s="276" t="s">
        <v>47</v>
      </c>
      <c r="O124" s="277"/>
      <c r="P124" s="278">
        <f>O124*H124</f>
        <v>0</v>
      </c>
      <c r="Q124" s="278">
        <v>0</v>
      </c>
      <c r="R124" s="278">
        <f>Q124*H124</f>
        <v>0</v>
      </c>
      <c r="S124" s="278">
        <v>0</v>
      </c>
      <c r="T124" s="279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25" t="s">
        <v>267</v>
      </c>
      <c r="AT124" s="225" t="s">
        <v>159</v>
      </c>
      <c r="AU124" s="225" t="s">
        <v>86</v>
      </c>
      <c r="AY124" s="19" t="s">
        <v>156</v>
      </c>
      <c r="BE124" s="226">
        <f>IF(N124="základní",J124,0)</f>
        <v>0</v>
      </c>
      <c r="BF124" s="226">
        <f>IF(N124="snížená",J124,0)</f>
        <v>0</v>
      </c>
      <c r="BG124" s="226">
        <f>IF(N124="zákl. přenesená",J124,0)</f>
        <v>0</v>
      </c>
      <c r="BH124" s="226">
        <f>IF(N124="sníž. přenesená",J124,0)</f>
        <v>0</v>
      </c>
      <c r="BI124" s="226">
        <f>IF(N124="nulová",J124,0)</f>
        <v>0</v>
      </c>
      <c r="BJ124" s="19" t="s">
        <v>84</v>
      </c>
      <c r="BK124" s="226">
        <f>ROUND(I124*H124,2)</f>
        <v>0</v>
      </c>
      <c r="BL124" s="19" t="s">
        <v>267</v>
      </c>
      <c r="BM124" s="225" t="s">
        <v>1420</v>
      </c>
    </row>
    <row r="125" s="2" customFormat="1" ht="6.96" customHeight="1">
      <c r="A125" s="40"/>
      <c r="B125" s="61"/>
      <c r="C125" s="62"/>
      <c r="D125" s="62"/>
      <c r="E125" s="62"/>
      <c r="F125" s="62"/>
      <c r="G125" s="62"/>
      <c r="H125" s="62"/>
      <c r="I125" s="62"/>
      <c r="J125" s="62"/>
      <c r="K125" s="62"/>
      <c r="L125" s="46"/>
      <c r="M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</row>
  </sheetData>
  <sheetProtection sheet="1" autoFilter="0" formatColumns="0" formatRows="0" objects="1" scenarios="1" spinCount="100000" saltValue="XJ7C3TLwnaeWcnjMd4Wxv0rNeOmQJqdQDENdXG/apu0puav0b4aCkE/xQut8iTelR6n0EqvNjY6k7eo0Rp/XpA==" hashValue="tex3JNWabjRLcLKAROAFFHEAQyCwTG1ZdT4Lzhtgqpc7lHLmPYRkgy43OTL3TiJpC5HWDNF4Go/Y6QwxhVx9pA==" algorithmName="SHA-512" password="CC35"/>
  <autoFilter ref="C85:K124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102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86</v>
      </c>
    </row>
    <row r="4" s="1" customFormat="1" ht="24.96" customHeight="1">
      <c r="B4" s="22"/>
      <c r="D4" s="142" t="s">
        <v>112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Umístění kanceláří a zázemí odboru sociální péče MML v 1.NP administrativního objektu URAN</v>
      </c>
      <c r="F7" s="144"/>
      <c r="G7" s="144"/>
      <c r="H7" s="144"/>
      <c r="L7" s="22"/>
    </row>
    <row r="8" s="1" customFormat="1" ht="12" customHeight="1">
      <c r="B8" s="22"/>
      <c r="D8" s="144" t="s">
        <v>113</v>
      </c>
      <c r="L8" s="22"/>
    </row>
    <row r="9" s="2" customFormat="1" ht="16.5" customHeight="1">
      <c r="A9" s="40"/>
      <c r="B9" s="46"/>
      <c r="C9" s="40"/>
      <c r="D9" s="40"/>
      <c r="E9" s="145" t="s">
        <v>1421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1422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1423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21</v>
      </c>
      <c r="G13" s="40"/>
      <c r="H13" s="40"/>
      <c r="I13" s="144" t="s">
        <v>20</v>
      </c>
      <c r="J13" s="135" t="s">
        <v>21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22</v>
      </c>
      <c r="E14" s="40"/>
      <c r="F14" s="135" t="s">
        <v>115</v>
      </c>
      <c r="G14" s="40"/>
      <c r="H14" s="40"/>
      <c r="I14" s="144" t="s">
        <v>24</v>
      </c>
      <c r="J14" s="148" t="str">
        <f>'Rekapitulace stavby'!AN8</f>
        <v>28. 2. 2026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26</v>
      </c>
      <c r="E16" s="40"/>
      <c r="F16" s="40"/>
      <c r="G16" s="40"/>
      <c r="H16" s="40"/>
      <c r="I16" s="144" t="s">
        <v>27</v>
      </c>
      <c r="J16" s="135" t="s">
        <v>28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29</v>
      </c>
      <c r="F17" s="40"/>
      <c r="G17" s="40"/>
      <c r="H17" s="40"/>
      <c r="I17" s="144" t="s">
        <v>30</v>
      </c>
      <c r="J17" s="135" t="s">
        <v>21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31</v>
      </c>
      <c r="E19" s="40"/>
      <c r="F19" s="40"/>
      <c r="G19" s="40"/>
      <c r="H19" s="40"/>
      <c r="I19" s="144" t="s">
        <v>27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30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33</v>
      </c>
      <c r="E22" s="40"/>
      <c r="F22" s="40"/>
      <c r="G22" s="40"/>
      <c r="H22" s="40"/>
      <c r="I22" s="144" t="s">
        <v>27</v>
      </c>
      <c r="J22" s="135" t="s">
        <v>34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35</v>
      </c>
      <c r="F23" s="40"/>
      <c r="G23" s="40"/>
      <c r="H23" s="40"/>
      <c r="I23" s="144" t="s">
        <v>30</v>
      </c>
      <c r="J23" s="135" t="s">
        <v>21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37</v>
      </c>
      <c r="E25" s="40"/>
      <c r="F25" s="40"/>
      <c r="G25" s="40"/>
      <c r="H25" s="40"/>
      <c r="I25" s="144" t="s">
        <v>27</v>
      </c>
      <c r="J25" s="135" t="str">
        <f>IF('Rekapitulace stavby'!AN19="","",'Rekapitulace stavby'!AN19)</f>
        <v>25415751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tr">
        <f>IF('Rekapitulace stavby'!E20="","",'Rekapitulace stavby'!E20)</f>
        <v>Propos Liberec s.r.o.</v>
      </c>
      <c r="F26" s="40"/>
      <c r="G26" s="40"/>
      <c r="H26" s="40"/>
      <c r="I26" s="144" t="s">
        <v>30</v>
      </c>
      <c r="J26" s="135" t="str">
        <f>IF('Rekapitulace stavby'!AN20="","",'Rekapitulace stavby'!AN20)</f>
        <v/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40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21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42</v>
      </c>
      <c r="E32" s="40"/>
      <c r="F32" s="40"/>
      <c r="G32" s="40"/>
      <c r="H32" s="40"/>
      <c r="I32" s="40"/>
      <c r="J32" s="155">
        <f>ROUND(J89,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44</v>
      </c>
      <c r="G34" s="40"/>
      <c r="H34" s="40"/>
      <c r="I34" s="156" t="s">
        <v>43</v>
      </c>
      <c r="J34" s="156" t="s">
        <v>45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46</v>
      </c>
      <c r="E35" s="144" t="s">
        <v>47</v>
      </c>
      <c r="F35" s="158">
        <f>ROUND((SUM(BE89:BE140)),  2)</f>
        <v>0</v>
      </c>
      <c r="G35" s="40"/>
      <c r="H35" s="40"/>
      <c r="I35" s="159">
        <v>0.20999999999999999</v>
      </c>
      <c r="J35" s="158">
        <f>ROUND(((SUM(BE89:BE140))*I35),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48</v>
      </c>
      <c r="F36" s="158">
        <f>ROUND((SUM(BF89:BF140)),  2)</f>
        <v>0</v>
      </c>
      <c r="G36" s="40"/>
      <c r="H36" s="40"/>
      <c r="I36" s="159">
        <v>0.12</v>
      </c>
      <c r="J36" s="158">
        <f>ROUND(((SUM(BF89:BF140))*I36),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49</v>
      </c>
      <c r="F37" s="158">
        <f>ROUND((SUM(BG89:BG140)),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50</v>
      </c>
      <c r="F38" s="158">
        <f>ROUND((SUM(BH89:BH140)),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51</v>
      </c>
      <c r="F39" s="158">
        <f>ROUND((SUM(BI89:BI140)),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52</v>
      </c>
      <c r="E41" s="162"/>
      <c r="F41" s="162"/>
      <c r="G41" s="163" t="s">
        <v>53</v>
      </c>
      <c r="H41" s="164" t="s">
        <v>54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116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Umístění kanceláří a zázemí odboru sociální péče MML v 1.NP administrativního objektu URAN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113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1421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1422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D.1.2.4.741 - Silnoproud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22</v>
      </c>
      <c r="D56" s="42"/>
      <c r="E56" s="42"/>
      <c r="F56" s="29" t="str">
        <f>F14</f>
        <v xml:space="preserve"> </v>
      </c>
      <c r="G56" s="42"/>
      <c r="H56" s="42"/>
      <c r="I56" s="34" t="s">
        <v>24</v>
      </c>
      <c r="J56" s="74" t="str">
        <f>IF(J14="","",J14)</f>
        <v>28. 2. 2026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40.05" customHeight="1">
      <c r="A58" s="40"/>
      <c r="B58" s="41"/>
      <c r="C58" s="34" t="s">
        <v>26</v>
      </c>
      <c r="D58" s="42"/>
      <c r="E58" s="42"/>
      <c r="F58" s="29" t="str">
        <f>E17</f>
        <v>Statutární město Liberec, nám. Dr. E. Beneše 1</v>
      </c>
      <c r="G58" s="42"/>
      <c r="H58" s="42"/>
      <c r="I58" s="34" t="s">
        <v>33</v>
      </c>
      <c r="J58" s="38" t="str">
        <f>E23</f>
        <v>atelier re:architekti s.r.o., Melantrichova 463/15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31</v>
      </c>
      <c r="D59" s="42"/>
      <c r="E59" s="42"/>
      <c r="F59" s="29" t="str">
        <f>IF(E20="","",E20)</f>
        <v>Vyplň údaj</v>
      </c>
      <c r="G59" s="42"/>
      <c r="H59" s="42"/>
      <c r="I59" s="34" t="s">
        <v>37</v>
      </c>
      <c r="J59" s="38" t="str">
        <f>E26</f>
        <v>Propos Liberec s.r.o.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117</v>
      </c>
      <c r="D61" s="173"/>
      <c r="E61" s="173"/>
      <c r="F61" s="173"/>
      <c r="G61" s="173"/>
      <c r="H61" s="173"/>
      <c r="I61" s="173"/>
      <c r="J61" s="174" t="s">
        <v>118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74</v>
      </c>
      <c r="D63" s="42"/>
      <c r="E63" s="42"/>
      <c r="F63" s="42"/>
      <c r="G63" s="42"/>
      <c r="H63" s="42"/>
      <c r="I63" s="42"/>
      <c r="J63" s="104">
        <f>J89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119</v>
      </c>
    </row>
    <row r="64" s="9" customFormat="1" ht="24.96" customHeight="1">
      <c r="A64" s="9"/>
      <c r="B64" s="176"/>
      <c r="C64" s="177"/>
      <c r="D64" s="178" t="s">
        <v>1424</v>
      </c>
      <c r="E64" s="179"/>
      <c r="F64" s="179"/>
      <c r="G64" s="179"/>
      <c r="H64" s="179"/>
      <c r="I64" s="179"/>
      <c r="J64" s="180">
        <f>J90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76"/>
      <c r="C65" s="177"/>
      <c r="D65" s="178" t="s">
        <v>1425</v>
      </c>
      <c r="E65" s="179"/>
      <c r="F65" s="179"/>
      <c r="G65" s="179"/>
      <c r="H65" s="179"/>
      <c r="I65" s="179"/>
      <c r="J65" s="180">
        <f>J93</f>
        <v>0</v>
      </c>
      <c r="K65" s="177"/>
      <c r="L65" s="181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76"/>
      <c r="C66" s="177"/>
      <c r="D66" s="178" t="s">
        <v>1426</v>
      </c>
      <c r="E66" s="179"/>
      <c r="F66" s="179"/>
      <c r="G66" s="179"/>
      <c r="H66" s="179"/>
      <c r="I66" s="179"/>
      <c r="J66" s="180">
        <f>J101</f>
        <v>0</v>
      </c>
      <c r="K66" s="177"/>
      <c r="L66" s="181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76"/>
      <c r="C67" s="177"/>
      <c r="D67" s="178" t="s">
        <v>1427</v>
      </c>
      <c r="E67" s="179"/>
      <c r="F67" s="179"/>
      <c r="G67" s="179"/>
      <c r="H67" s="179"/>
      <c r="I67" s="179"/>
      <c r="J67" s="180">
        <f>J130</f>
        <v>0</v>
      </c>
      <c r="K67" s="177"/>
      <c r="L67" s="181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2" customFormat="1" ht="21.84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4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4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3" s="2" customFormat="1" ht="6.96" customHeight="1">
      <c r="A73" s="40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4.96" customHeight="1">
      <c r="A74" s="40"/>
      <c r="B74" s="41"/>
      <c r="C74" s="25" t="s">
        <v>141</v>
      </c>
      <c r="D74" s="42"/>
      <c r="E74" s="42"/>
      <c r="F74" s="42"/>
      <c r="G74" s="42"/>
      <c r="H74" s="42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16</v>
      </c>
      <c r="D76" s="42"/>
      <c r="E76" s="42"/>
      <c r="F76" s="42"/>
      <c r="G76" s="42"/>
      <c r="H76" s="42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171" t="str">
        <f>E7</f>
        <v>Umístění kanceláří a zázemí odboru sociální péče MML v 1.NP administrativního objektu URAN</v>
      </c>
      <c r="F77" s="34"/>
      <c r="G77" s="34"/>
      <c r="H77" s="34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1" customFormat="1" ht="12" customHeight="1">
      <c r="B78" s="23"/>
      <c r="C78" s="34" t="s">
        <v>113</v>
      </c>
      <c r="D78" s="24"/>
      <c r="E78" s="24"/>
      <c r="F78" s="24"/>
      <c r="G78" s="24"/>
      <c r="H78" s="24"/>
      <c r="I78" s="24"/>
      <c r="J78" s="24"/>
      <c r="K78" s="24"/>
      <c r="L78" s="22"/>
    </row>
    <row r="79" s="2" customFormat="1" ht="16.5" customHeight="1">
      <c r="A79" s="40"/>
      <c r="B79" s="41"/>
      <c r="C79" s="42"/>
      <c r="D79" s="42"/>
      <c r="E79" s="171" t="s">
        <v>1421</v>
      </c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1422</v>
      </c>
      <c r="D80" s="42"/>
      <c r="E80" s="42"/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71" t="str">
        <f>E11</f>
        <v>D.1.2.4.741 - Silnoproud</v>
      </c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22</v>
      </c>
      <c r="D83" s="42"/>
      <c r="E83" s="42"/>
      <c r="F83" s="29" t="str">
        <f>F14</f>
        <v xml:space="preserve"> </v>
      </c>
      <c r="G83" s="42"/>
      <c r="H83" s="42"/>
      <c r="I83" s="34" t="s">
        <v>24</v>
      </c>
      <c r="J83" s="74" t="str">
        <f>IF(J14="","",J14)</f>
        <v>28. 2. 2026</v>
      </c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40.05" customHeight="1">
      <c r="A85" s="40"/>
      <c r="B85" s="41"/>
      <c r="C85" s="34" t="s">
        <v>26</v>
      </c>
      <c r="D85" s="42"/>
      <c r="E85" s="42"/>
      <c r="F85" s="29" t="str">
        <f>E17</f>
        <v>Statutární město Liberec, nám. Dr. E. Beneše 1</v>
      </c>
      <c r="G85" s="42"/>
      <c r="H85" s="42"/>
      <c r="I85" s="34" t="s">
        <v>33</v>
      </c>
      <c r="J85" s="38" t="str">
        <f>E23</f>
        <v>atelier re:architekti s.r.o., Melantrichova 463/15</v>
      </c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31</v>
      </c>
      <c r="D86" s="42"/>
      <c r="E86" s="42"/>
      <c r="F86" s="29" t="str">
        <f>IF(E20="","",E20)</f>
        <v>Vyplň údaj</v>
      </c>
      <c r="G86" s="42"/>
      <c r="H86" s="42"/>
      <c r="I86" s="34" t="s">
        <v>37</v>
      </c>
      <c r="J86" s="38" t="str">
        <f>E26</f>
        <v>Propos Liberec s.r.o.</v>
      </c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0.32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11" customFormat="1" ht="29.28" customHeight="1">
      <c r="A88" s="187"/>
      <c r="B88" s="188"/>
      <c r="C88" s="189" t="s">
        <v>142</v>
      </c>
      <c r="D88" s="190" t="s">
        <v>61</v>
      </c>
      <c r="E88" s="190" t="s">
        <v>57</v>
      </c>
      <c r="F88" s="190" t="s">
        <v>58</v>
      </c>
      <c r="G88" s="190" t="s">
        <v>143</v>
      </c>
      <c r="H88" s="190" t="s">
        <v>144</v>
      </c>
      <c r="I88" s="190" t="s">
        <v>145</v>
      </c>
      <c r="J88" s="190" t="s">
        <v>118</v>
      </c>
      <c r="K88" s="191" t="s">
        <v>146</v>
      </c>
      <c r="L88" s="192"/>
      <c r="M88" s="94" t="s">
        <v>21</v>
      </c>
      <c r="N88" s="95" t="s">
        <v>46</v>
      </c>
      <c r="O88" s="95" t="s">
        <v>147</v>
      </c>
      <c r="P88" s="95" t="s">
        <v>148</v>
      </c>
      <c r="Q88" s="95" t="s">
        <v>149</v>
      </c>
      <c r="R88" s="95" t="s">
        <v>150</v>
      </c>
      <c r="S88" s="95" t="s">
        <v>151</v>
      </c>
      <c r="T88" s="96" t="s">
        <v>152</v>
      </c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</row>
    <row r="89" s="2" customFormat="1" ht="22.8" customHeight="1">
      <c r="A89" s="40"/>
      <c r="B89" s="41"/>
      <c r="C89" s="101" t="s">
        <v>153</v>
      </c>
      <c r="D89" s="42"/>
      <c r="E89" s="42"/>
      <c r="F89" s="42"/>
      <c r="G89" s="42"/>
      <c r="H89" s="42"/>
      <c r="I89" s="42"/>
      <c r="J89" s="193">
        <f>BK89</f>
        <v>0</v>
      </c>
      <c r="K89" s="42"/>
      <c r="L89" s="46"/>
      <c r="M89" s="97"/>
      <c r="N89" s="194"/>
      <c r="O89" s="98"/>
      <c r="P89" s="195">
        <f>P90+P93+P101+P130</f>
        <v>0</v>
      </c>
      <c r="Q89" s="98"/>
      <c r="R89" s="195">
        <f>R90+R93+R101+R130</f>
        <v>0</v>
      </c>
      <c r="S89" s="98"/>
      <c r="T89" s="196">
        <f>T90+T93+T101+T130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75</v>
      </c>
      <c r="AU89" s="19" t="s">
        <v>119</v>
      </c>
      <c r="BK89" s="197">
        <f>BK90+BK93+BK101+BK130</f>
        <v>0</v>
      </c>
    </row>
    <row r="90" s="12" customFormat="1" ht="25.92" customHeight="1">
      <c r="A90" s="12"/>
      <c r="B90" s="198"/>
      <c r="C90" s="199"/>
      <c r="D90" s="200" t="s">
        <v>75</v>
      </c>
      <c r="E90" s="201" t="s">
        <v>1428</v>
      </c>
      <c r="F90" s="201" t="s">
        <v>1429</v>
      </c>
      <c r="G90" s="199"/>
      <c r="H90" s="199"/>
      <c r="I90" s="202"/>
      <c r="J90" s="203">
        <f>BK90</f>
        <v>0</v>
      </c>
      <c r="K90" s="199"/>
      <c r="L90" s="204"/>
      <c r="M90" s="205"/>
      <c r="N90" s="206"/>
      <c r="O90" s="206"/>
      <c r="P90" s="207">
        <f>SUM(P91:P92)</f>
        <v>0</v>
      </c>
      <c r="Q90" s="206"/>
      <c r="R90" s="207">
        <f>SUM(R91:R92)</f>
        <v>0</v>
      </c>
      <c r="S90" s="206"/>
      <c r="T90" s="208">
        <f>SUM(T91:T92)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9" t="s">
        <v>84</v>
      </c>
      <c r="AT90" s="210" t="s">
        <v>75</v>
      </c>
      <c r="AU90" s="210" t="s">
        <v>76</v>
      </c>
      <c r="AY90" s="209" t="s">
        <v>156</v>
      </c>
      <c r="BK90" s="211">
        <f>SUM(BK91:BK92)</f>
        <v>0</v>
      </c>
    </row>
    <row r="91" s="2" customFormat="1" ht="24.15" customHeight="1">
      <c r="A91" s="40"/>
      <c r="B91" s="41"/>
      <c r="C91" s="214" t="s">
        <v>84</v>
      </c>
      <c r="D91" s="214" t="s">
        <v>159</v>
      </c>
      <c r="E91" s="215" t="s">
        <v>1430</v>
      </c>
      <c r="F91" s="216" t="s">
        <v>1431</v>
      </c>
      <c r="G91" s="217" t="s">
        <v>1032</v>
      </c>
      <c r="H91" s="218">
        <v>1</v>
      </c>
      <c r="I91" s="219"/>
      <c r="J91" s="220">
        <f>ROUND(I91*H91,2)</f>
        <v>0</v>
      </c>
      <c r="K91" s="216" t="s">
        <v>21</v>
      </c>
      <c r="L91" s="46"/>
      <c r="M91" s="221" t="s">
        <v>21</v>
      </c>
      <c r="N91" s="222" t="s">
        <v>47</v>
      </c>
      <c r="O91" s="86"/>
      <c r="P91" s="223">
        <f>O91*H91</f>
        <v>0</v>
      </c>
      <c r="Q91" s="223">
        <v>0</v>
      </c>
      <c r="R91" s="223">
        <f>Q91*H91</f>
        <v>0</v>
      </c>
      <c r="S91" s="223">
        <v>0</v>
      </c>
      <c r="T91" s="224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25" t="s">
        <v>559</v>
      </c>
      <c r="AT91" s="225" t="s">
        <v>159</v>
      </c>
      <c r="AU91" s="225" t="s">
        <v>84</v>
      </c>
      <c r="AY91" s="19" t="s">
        <v>156</v>
      </c>
      <c r="BE91" s="226">
        <f>IF(N91="základní",J91,0)</f>
        <v>0</v>
      </c>
      <c r="BF91" s="226">
        <f>IF(N91="snížená",J91,0)</f>
        <v>0</v>
      </c>
      <c r="BG91" s="226">
        <f>IF(N91="zákl. přenesená",J91,0)</f>
        <v>0</v>
      </c>
      <c r="BH91" s="226">
        <f>IF(N91="sníž. přenesená",J91,0)</f>
        <v>0</v>
      </c>
      <c r="BI91" s="226">
        <f>IF(N91="nulová",J91,0)</f>
        <v>0</v>
      </c>
      <c r="BJ91" s="19" t="s">
        <v>84</v>
      </c>
      <c r="BK91" s="226">
        <f>ROUND(I91*H91,2)</f>
        <v>0</v>
      </c>
      <c r="BL91" s="19" t="s">
        <v>559</v>
      </c>
      <c r="BM91" s="225" t="s">
        <v>86</v>
      </c>
    </row>
    <row r="92" s="2" customFormat="1" ht="24.15" customHeight="1">
      <c r="A92" s="40"/>
      <c r="B92" s="41"/>
      <c r="C92" s="214" t="s">
        <v>86</v>
      </c>
      <c r="D92" s="214" t="s">
        <v>159</v>
      </c>
      <c r="E92" s="215" t="s">
        <v>1432</v>
      </c>
      <c r="F92" s="216" t="s">
        <v>1433</v>
      </c>
      <c r="G92" s="217" t="s">
        <v>370</v>
      </c>
      <c r="H92" s="218">
        <v>1</v>
      </c>
      <c r="I92" s="219"/>
      <c r="J92" s="220">
        <f>ROUND(I92*H92,2)</f>
        <v>0</v>
      </c>
      <c r="K92" s="216" t="s">
        <v>21</v>
      </c>
      <c r="L92" s="46"/>
      <c r="M92" s="221" t="s">
        <v>21</v>
      </c>
      <c r="N92" s="222" t="s">
        <v>47</v>
      </c>
      <c r="O92" s="86"/>
      <c r="P92" s="223">
        <f>O92*H92</f>
        <v>0</v>
      </c>
      <c r="Q92" s="223">
        <v>0</v>
      </c>
      <c r="R92" s="223">
        <f>Q92*H92</f>
        <v>0</v>
      </c>
      <c r="S92" s="223">
        <v>0</v>
      </c>
      <c r="T92" s="224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25" t="s">
        <v>559</v>
      </c>
      <c r="AT92" s="225" t="s">
        <v>159</v>
      </c>
      <c r="AU92" s="225" t="s">
        <v>84</v>
      </c>
      <c r="AY92" s="19" t="s">
        <v>156</v>
      </c>
      <c r="BE92" s="226">
        <f>IF(N92="základní",J92,0)</f>
        <v>0</v>
      </c>
      <c r="BF92" s="226">
        <f>IF(N92="snížená",J92,0)</f>
        <v>0</v>
      </c>
      <c r="BG92" s="226">
        <f>IF(N92="zákl. přenesená",J92,0)</f>
        <v>0</v>
      </c>
      <c r="BH92" s="226">
        <f>IF(N92="sníž. přenesená",J92,0)</f>
        <v>0</v>
      </c>
      <c r="BI92" s="226">
        <f>IF(N92="nulová",J92,0)</f>
        <v>0</v>
      </c>
      <c r="BJ92" s="19" t="s">
        <v>84</v>
      </c>
      <c r="BK92" s="226">
        <f>ROUND(I92*H92,2)</f>
        <v>0</v>
      </c>
      <c r="BL92" s="19" t="s">
        <v>559</v>
      </c>
      <c r="BM92" s="225" t="s">
        <v>164</v>
      </c>
    </row>
    <row r="93" s="12" customFormat="1" ht="25.92" customHeight="1">
      <c r="A93" s="12"/>
      <c r="B93" s="198"/>
      <c r="C93" s="199"/>
      <c r="D93" s="200" t="s">
        <v>75</v>
      </c>
      <c r="E93" s="201" t="s">
        <v>1434</v>
      </c>
      <c r="F93" s="201" t="s">
        <v>1435</v>
      </c>
      <c r="G93" s="199"/>
      <c r="H93" s="199"/>
      <c r="I93" s="202"/>
      <c r="J93" s="203">
        <f>BK93</f>
        <v>0</v>
      </c>
      <c r="K93" s="199"/>
      <c r="L93" s="204"/>
      <c r="M93" s="205"/>
      <c r="N93" s="206"/>
      <c r="O93" s="206"/>
      <c r="P93" s="207">
        <f>SUM(P94:P100)</f>
        <v>0</v>
      </c>
      <c r="Q93" s="206"/>
      <c r="R93" s="207">
        <f>SUM(R94:R100)</f>
        <v>0</v>
      </c>
      <c r="S93" s="206"/>
      <c r="T93" s="208">
        <f>SUM(T94:T100)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9" t="s">
        <v>84</v>
      </c>
      <c r="AT93" s="210" t="s">
        <v>75</v>
      </c>
      <c r="AU93" s="210" t="s">
        <v>76</v>
      </c>
      <c r="AY93" s="209" t="s">
        <v>156</v>
      </c>
      <c r="BK93" s="211">
        <f>SUM(BK94:BK100)</f>
        <v>0</v>
      </c>
    </row>
    <row r="94" s="2" customFormat="1" ht="16.5" customHeight="1">
      <c r="A94" s="40"/>
      <c r="B94" s="41"/>
      <c r="C94" s="214" t="s">
        <v>157</v>
      </c>
      <c r="D94" s="214" t="s">
        <v>159</v>
      </c>
      <c r="E94" s="215" t="s">
        <v>1436</v>
      </c>
      <c r="F94" s="216" t="s">
        <v>1437</v>
      </c>
      <c r="G94" s="217" t="s">
        <v>211</v>
      </c>
      <c r="H94" s="218">
        <v>54</v>
      </c>
      <c r="I94" s="219"/>
      <c r="J94" s="220">
        <f>ROUND(I94*H94,2)</f>
        <v>0</v>
      </c>
      <c r="K94" s="216" t="s">
        <v>21</v>
      </c>
      <c r="L94" s="46"/>
      <c r="M94" s="221" t="s">
        <v>21</v>
      </c>
      <c r="N94" s="222" t="s">
        <v>47</v>
      </c>
      <c r="O94" s="86"/>
      <c r="P94" s="223">
        <f>O94*H94</f>
        <v>0</v>
      </c>
      <c r="Q94" s="223">
        <v>0</v>
      </c>
      <c r="R94" s="223">
        <f>Q94*H94</f>
        <v>0</v>
      </c>
      <c r="S94" s="223">
        <v>0</v>
      </c>
      <c r="T94" s="224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25" t="s">
        <v>559</v>
      </c>
      <c r="AT94" s="225" t="s">
        <v>159</v>
      </c>
      <c r="AU94" s="225" t="s">
        <v>84</v>
      </c>
      <c r="AY94" s="19" t="s">
        <v>156</v>
      </c>
      <c r="BE94" s="226">
        <f>IF(N94="základní",J94,0)</f>
        <v>0</v>
      </c>
      <c r="BF94" s="226">
        <f>IF(N94="snížená",J94,0)</f>
        <v>0</v>
      </c>
      <c r="BG94" s="226">
        <f>IF(N94="zákl. přenesená",J94,0)</f>
        <v>0</v>
      </c>
      <c r="BH94" s="226">
        <f>IF(N94="sníž. přenesená",J94,0)</f>
        <v>0</v>
      </c>
      <c r="BI94" s="226">
        <f>IF(N94="nulová",J94,0)</f>
        <v>0</v>
      </c>
      <c r="BJ94" s="19" t="s">
        <v>84</v>
      </c>
      <c r="BK94" s="226">
        <f>ROUND(I94*H94,2)</f>
        <v>0</v>
      </c>
      <c r="BL94" s="19" t="s">
        <v>559</v>
      </c>
      <c r="BM94" s="225" t="s">
        <v>194</v>
      </c>
    </row>
    <row r="95" s="2" customFormat="1" ht="16.5" customHeight="1">
      <c r="A95" s="40"/>
      <c r="B95" s="41"/>
      <c r="C95" s="214" t="s">
        <v>164</v>
      </c>
      <c r="D95" s="214" t="s">
        <v>159</v>
      </c>
      <c r="E95" s="215" t="s">
        <v>1438</v>
      </c>
      <c r="F95" s="216" t="s">
        <v>1439</v>
      </c>
      <c r="G95" s="217" t="s">
        <v>211</v>
      </c>
      <c r="H95" s="218">
        <v>189</v>
      </c>
      <c r="I95" s="219"/>
      <c r="J95" s="220">
        <f>ROUND(I95*H95,2)</f>
        <v>0</v>
      </c>
      <c r="K95" s="216" t="s">
        <v>21</v>
      </c>
      <c r="L95" s="46"/>
      <c r="M95" s="221" t="s">
        <v>21</v>
      </c>
      <c r="N95" s="222" t="s">
        <v>47</v>
      </c>
      <c r="O95" s="86"/>
      <c r="P95" s="223">
        <f>O95*H95</f>
        <v>0</v>
      </c>
      <c r="Q95" s="223">
        <v>0</v>
      </c>
      <c r="R95" s="223">
        <f>Q95*H95</f>
        <v>0</v>
      </c>
      <c r="S95" s="223">
        <v>0</v>
      </c>
      <c r="T95" s="224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25" t="s">
        <v>559</v>
      </c>
      <c r="AT95" s="225" t="s">
        <v>159</v>
      </c>
      <c r="AU95" s="225" t="s">
        <v>84</v>
      </c>
      <c r="AY95" s="19" t="s">
        <v>156</v>
      </c>
      <c r="BE95" s="226">
        <f>IF(N95="základní",J95,0)</f>
        <v>0</v>
      </c>
      <c r="BF95" s="226">
        <f>IF(N95="snížená",J95,0)</f>
        <v>0</v>
      </c>
      <c r="BG95" s="226">
        <f>IF(N95="zákl. přenesená",J95,0)</f>
        <v>0</v>
      </c>
      <c r="BH95" s="226">
        <f>IF(N95="sníž. přenesená",J95,0)</f>
        <v>0</v>
      </c>
      <c r="BI95" s="226">
        <f>IF(N95="nulová",J95,0)</f>
        <v>0</v>
      </c>
      <c r="BJ95" s="19" t="s">
        <v>84</v>
      </c>
      <c r="BK95" s="226">
        <f>ROUND(I95*H95,2)</f>
        <v>0</v>
      </c>
      <c r="BL95" s="19" t="s">
        <v>559</v>
      </c>
      <c r="BM95" s="225" t="s">
        <v>208</v>
      </c>
    </row>
    <row r="96" s="2" customFormat="1" ht="16.5" customHeight="1">
      <c r="A96" s="40"/>
      <c r="B96" s="41"/>
      <c r="C96" s="214" t="s">
        <v>184</v>
      </c>
      <c r="D96" s="214" t="s">
        <v>159</v>
      </c>
      <c r="E96" s="215" t="s">
        <v>1440</v>
      </c>
      <c r="F96" s="216" t="s">
        <v>1441</v>
      </c>
      <c r="G96" s="217" t="s">
        <v>211</v>
      </c>
      <c r="H96" s="218">
        <v>3406</v>
      </c>
      <c r="I96" s="219"/>
      <c r="J96" s="220">
        <f>ROUND(I96*H96,2)</f>
        <v>0</v>
      </c>
      <c r="K96" s="216" t="s">
        <v>21</v>
      </c>
      <c r="L96" s="46"/>
      <c r="M96" s="221" t="s">
        <v>21</v>
      </c>
      <c r="N96" s="222" t="s">
        <v>47</v>
      </c>
      <c r="O96" s="86"/>
      <c r="P96" s="223">
        <f>O96*H96</f>
        <v>0</v>
      </c>
      <c r="Q96" s="223">
        <v>0</v>
      </c>
      <c r="R96" s="223">
        <f>Q96*H96</f>
        <v>0</v>
      </c>
      <c r="S96" s="223">
        <v>0</v>
      </c>
      <c r="T96" s="224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5" t="s">
        <v>559</v>
      </c>
      <c r="AT96" s="225" t="s">
        <v>159</v>
      </c>
      <c r="AU96" s="225" t="s">
        <v>84</v>
      </c>
      <c r="AY96" s="19" t="s">
        <v>156</v>
      </c>
      <c r="BE96" s="226">
        <f>IF(N96="základní",J96,0)</f>
        <v>0</v>
      </c>
      <c r="BF96" s="226">
        <f>IF(N96="snížená",J96,0)</f>
        <v>0</v>
      </c>
      <c r="BG96" s="226">
        <f>IF(N96="zákl. přenesená",J96,0)</f>
        <v>0</v>
      </c>
      <c r="BH96" s="226">
        <f>IF(N96="sníž. přenesená",J96,0)</f>
        <v>0</v>
      </c>
      <c r="BI96" s="226">
        <f>IF(N96="nulová",J96,0)</f>
        <v>0</v>
      </c>
      <c r="BJ96" s="19" t="s">
        <v>84</v>
      </c>
      <c r="BK96" s="226">
        <f>ROUND(I96*H96,2)</f>
        <v>0</v>
      </c>
      <c r="BL96" s="19" t="s">
        <v>559</v>
      </c>
      <c r="BM96" s="225" t="s">
        <v>226</v>
      </c>
    </row>
    <row r="97" s="2" customFormat="1" ht="16.5" customHeight="1">
      <c r="A97" s="40"/>
      <c r="B97" s="41"/>
      <c r="C97" s="214" t="s">
        <v>194</v>
      </c>
      <c r="D97" s="214" t="s">
        <v>159</v>
      </c>
      <c r="E97" s="215" t="s">
        <v>1442</v>
      </c>
      <c r="F97" s="216" t="s">
        <v>1443</v>
      </c>
      <c r="G97" s="217" t="s">
        <v>211</v>
      </c>
      <c r="H97" s="218">
        <v>1607</v>
      </c>
      <c r="I97" s="219"/>
      <c r="J97" s="220">
        <f>ROUND(I97*H97,2)</f>
        <v>0</v>
      </c>
      <c r="K97" s="216" t="s">
        <v>21</v>
      </c>
      <c r="L97" s="46"/>
      <c r="M97" s="221" t="s">
        <v>21</v>
      </c>
      <c r="N97" s="222" t="s">
        <v>47</v>
      </c>
      <c r="O97" s="86"/>
      <c r="P97" s="223">
        <f>O97*H97</f>
        <v>0</v>
      </c>
      <c r="Q97" s="223">
        <v>0</v>
      </c>
      <c r="R97" s="223">
        <f>Q97*H97</f>
        <v>0</v>
      </c>
      <c r="S97" s="223">
        <v>0</v>
      </c>
      <c r="T97" s="224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25" t="s">
        <v>559</v>
      </c>
      <c r="AT97" s="225" t="s">
        <v>159</v>
      </c>
      <c r="AU97" s="225" t="s">
        <v>84</v>
      </c>
      <c r="AY97" s="19" t="s">
        <v>156</v>
      </c>
      <c r="BE97" s="226">
        <f>IF(N97="základní",J97,0)</f>
        <v>0</v>
      </c>
      <c r="BF97" s="226">
        <f>IF(N97="snížená",J97,0)</f>
        <v>0</v>
      </c>
      <c r="BG97" s="226">
        <f>IF(N97="zákl. přenesená",J97,0)</f>
        <v>0</v>
      </c>
      <c r="BH97" s="226">
        <f>IF(N97="sníž. přenesená",J97,0)</f>
        <v>0</v>
      </c>
      <c r="BI97" s="226">
        <f>IF(N97="nulová",J97,0)</f>
        <v>0</v>
      </c>
      <c r="BJ97" s="19" t="s">
        <v>84</v>
      </c>
      <c r="BK97" s="226">
        <f>ROUND(I97*H97,2)</f>
        <v>0</v>
      </c>
      <c r="BL97" s="19" t="s">
        <v>559</v>
      </c>
      <c r="BM97" s="225" t="s">
        <v>8</v>
      </c>
    </row>
    <row r="98" s="2" customFormat="1" ht="16.5" customHeight="1">
      <c r="A98" s="40"/>
      <c r="B98" s="41"/>
      <c r="C98" s="214" t="s">
        <v>201</v>
      </c>
      <c r="D98" s="214" t="s">
        <v>159</v>
      </c>
      <c r="E98" s="215" t="s">
        <v>1444</v>
      </c>
      <c r="F98" s="216" t="s">
        <v>1445</v>
      </c>
      <c r="G98" s="217" t="s">
        <v>211</v>
      </c>
      <c r="H98" s="218">
        <v>140</v>
      </c>
      <c r="I98" s="219"/>
      <c r="J98" s="220">
        <f>ROUND(I98*H98,2)</f>
        <v>0</v>
      </c>
      <c r="K98" s="216" t="s">
        <v>21</v>
      </c>
      <c r="L98" s="46"/>
      <c r="M98" s="221" t="s">
        <v>21</v>
      </c>
      <c r="N98" s="222" t="s">
        <v>47</v>
      </c>
      <c r="O98" s="86"/>
      <c r="P98" s="223">
        <f>O98*H98</f>
        <v>0</v>
      </c>
      <c r="Q98" s="223">
        <v>0</v>
      </c>
      <c r="R98" s="223">
        <f>Q98*H98</f>
        <v>0</v>
      </c>
      <c r="S98" s="223">
        <v>0</v>
      </c>
      <c r="T98" s="224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25" t="s">
        <v>559</v>
      </c>
      <c r="AT98" s="225" t="s">
        <v>159</v>
      </c>
      <c r="AU98" s="225" t="s">
        <v>84</v>
      </c>
      <c r="AY98" s="19" t="s">
        <v>156</v>
      </c>
      <c r="BE98" s="226">
        <f>IF(N98="základní",J98,0)</f>
        <v>0</v>
      </c>
      <c r="BF98" s="226">
        <f>IF(N98="snížená",J98,0)</f>
        <v>0</v>
      </c>
      <c r="BG98" s="226">
        <f>IF(N98="zákl. přenesená",J98,0)</f>
        <v>0</v>
      </c>
      <c r="BH98" s="226">
        <f>IF(N98="sníž. přenesená",J98,0)</f>
        <v>0</v>
      </c>
      <c r="BI98" s="226">
        <f>IF(N98="nulová",J98,0)</f>
        <v>0</v>
      </c>
      <c r="BJ98" s="19" t="s">
        <v>84</v>
      </c>
      <c r="BK98" s="226">
        <f>ROUND(I98*H98,2)</f>
        <v>0</v>
      </c>
      <c r="BL98" s="19" t="s">
        <v>559</v>
      </c>
      <c r="BM98" s="225" t="s">
        <v>254</v>
      </c>
    </row>
    <row r="99" s="2" customFormat="1" ht="16.5" customHeight="1">
      <c r="A99" s="40"/>
      <c r="B99" s="41"/>
      <c r="C99" s="214" t="s">
        <v>208</v>
      </c>
      <c r="D99" s="214" t="s">
        <v>159</v>
      </c>
      <c r="E99" s="215" t="s">
        <v>1446</v>
      </c>
      <c r="F99" s="216" t="s">
        <v>1447</v>
      </c>
      <c r="G99" s="217" t="s">
        <v>211</v>
      </c>
      <c r="H99" s="218">
        <v>54</v>
      </c>
      <c r="I99" s="219"/>
      <c r="J99" s="220">
        <f>ROUND(I99*H99,2)</f>
        <v>0</v>
      </c>
      <c r="K99" s="216" t="s">
        <v>21</v>
      </c>
      <c r="L99" s="46"/>
      <c r="M99" s="221" t="s">
        <v>21</v>
      </c>
      <c r="N99" s="222" t="s">
        <v>47</v>
      </c>
      <c r="O99" s="86"/>
      <c r="P99" s="223">
        <f>O99*H99</f>
        <v>0</v>
      </c>
      <c r="Q99" s="223">
        <v>0</v>
      </c>
      <c r="R99" s="223">
        <f>Q99*H99</f>
        <v>0</v>
      </c>
      <c r="S99" s="223">
        <v>0</v>
      </c>
      <c r="T99" s="224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25" t="s">
        <v>559</v>
      </c>
      <c r="AT99" s="225" t="s">
        <v>159</v>
      </c>
      <c r="AU99" s="225" t="s">
        <v>84</v>
      </c>
      <c r="AY99" s="19" t="s">
        <v>156</v>
      </c>
      <c r="BE99" s="226">
        <f>IF(N99="základní",J99,0)</f>
        <v>0</v>
      </c>
      <c r="BF99" s="226">
        <f>IF(N99="snížená",J99,0)</f>
        <v>0</v>
      </c>
      <c r="BG99" s="226">
        <f>IF(N99="zákl. přenesená",J99,0)</f>
        <v>0</v>
      </c>
      <c r="BH99" s="226">
        <f>IF(N99="sníž. přenesená",J99,0)</f>
        <v>0</v>
      </c>
      <c r="BI99" s="226">
        <f>IF(N99="nulová",J99,0)</f>
        <v>0</v>
      </c>
      <c r="BJ99" s="19" t="s">
        <v>84</v>
      </c>
      <c r="BK99" s="226">
        <f>ROUND(I99*H99,2)</f>
        <v>0</v>
      </c>
      <c r="BL99" s="19" t="s">
        <v>559</v>
      </c>
      <c r="BM99" s="225" t="s">
        <v>267</v>
      </c>
    </row>
    <row r="100" s="2" customFormat="1" ht="16.5" customHeight="1">
      <c r="A100" s="40"/>
      <c r="B100" s="41"/>
      <c r="C100" s="214" t="s">
        <v>217</v>
      </c>
      <c r="D100" s="214" t="s">
        <v>159</v>
      </c>
      <c r="E100" s="215" t="s">
        <v>1448</v>
      </c>
      <c r="F100" s="216" t="s">
        <v>1449</v>
      </c>
      <c r="G100" s="217" t="s">
        <v>211</v>
      </c>
      <c r="H100" s="218">
        <v>409</v>
      </c>
      <c r="I100" s="219"/>
      <c r="J100" s="220">
        <f>ROUND(I100*H100,2)</f>
        <v>0</v>
      </c>
      <c r="K100" s="216" t="s">
        <v>21</v>
      </c>
      <c r="L100" s="46"/>
      <c r="M100" s="221" t="s">
        <v>21</v>
      </c>
      <c r="N100" s="222" t="s">
        <v>47</v>
      </c>
      <c r="O100" s="86"/>
      <c r="P100" s="223">
        <f>O100*H100</f>
        <v>0</v>
      </c>
      <c r="Q100" s="223">
        <v>0</v>
      </c>
      <c r="R100" s="223">
        <f>Q100*H100</f>
        <v>0</v>
      </c>
      <c r="S100" s="223">
        <v>0</v>
      </c>
      <c r="T100" s="224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5" t="s">
        <v>559</v>
      </c>
      <c r="AT100" s="225" t="s">
        <v>159</v>
      </c>
      <c r="AU100" s="225" t="s">
        <v>84</v>
      </c>
      <c r="AY100" s="19" t="s">
        <v>156</v>
      </c>
      <c r="BE100" s="226">
        <f>IF(N100="základní",J100,0)</f>
        <v>0</v>
      </c>
      <c r="BF100" s="226">
        <f>IF(N100="snížená",J100,0)</f>
        <v>0</v>
      </c>
      <c r="BG100" s="226">
        <f>IF(N100="zákl. přenesená",J100,0)</f>
        <v>0</v>
      </c>
      <c r="BH100" s="226">
        <f>IF(N100="sníž. přenesená",J100,0)</f>
        <v>0</v>
      </c>
      <c r="BI100" s="226">
        <f>IF(N100="nulová",J100,0)</f>
        <v>0</v>
      </c>
      <c r="BJ100" s="19" t="s">
        <v>84</v>
      </c>
      <c r="BK100" s="226">
        <f>ROUND(I100*H100,2)</f>
        <v>0</v>
      </c>
      <c r="BL100" s="19" t="s">
        <v>559</v>
      </c>
      <c r="BM100" s="225" t="s">
        <v>292</v>
      </c>
    </row>
    <row r="101" s="12" customFormat="1" ht="25.92" customHeight="1">
      <c r="A101" s="12"/>
      <c r="B101" s="198"/>
      <c r="C101" s="199"/>
      <c r="D101" s="200" t="s">
        <v>75</v>
      </c>
      <c r="E101" s="201" t="s">
        <v>1450</v>
      </c>
      <c r="F101" s="201" t="s">
        <v>1451</v>
      </c>
      <c r="G101" s="199"/>
      <c r="H101" s="199"/>
      <c r="I101" s="202"/>
      <c r="J101" s="203">
        <f>BK101</f>
        <v>0</v>
      </c>
      <c r="K101" s="199"/>
      <c r="L101" s="204"/>
      <c r="M101" s="205"/>
      <c r="N101" s="206"/>
      <c r="O101" s="206"/>
      <c r="P101" s="207">
        <f>SUM(P102:P129)</f>
        <v>0</v>
      </c>
      <c r="Q101" s="206"/>
      <c r="R101" s="207">
        <f>SUM(R102:R129)</f>
        <v>0</v>
      </c>
      <c r="S101" s="206"/>
      <c r="T101" s="208">
        <f>SUM(T102:T129)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9" t="s">
        <v>84</v>
      </c>
      <c r="AT101" s="210" t="s">
        <v>75</v>
      </c>
      <c r="AU101" s="210" t="s">
        <v>76</v>
      </c>
      <c r="AY101" s="209" t="s">
        <v>156</v>
      </c>
      <c r="BK101" s="211">
        <f>SUM(BK102:BK129)</f>
        <v>0</v>
      </c>
    </row>
    <row r="102" s="2" customFormat="1" ht="33" customHeight="1">
      <c r="A102" s="40"/>
      <c r="B102" s="41"/>
      <c r="C102" s="214" t="s">
        <v>226</v>
      </c>
      <c r="D102" s="214" t="s">
        <v>159</v>
      </c>
      <c r="E102" s="215" t="s">
        <v>1452</v>
      </c>
      <c r="F102" s="216" t="s">
        <v>1453</v>
      </c>
      <c r="G102" s="217" t="s">
        <v>1032</v>
      </c>
      <c r="H102" s="218">
        <v>18</v>
      </c>
      <c r="I102" s="219"/>
      <c r="J102" s="220">
        <f>ROUND(I102*H102,2)</f>
        <v>0</v>
      </c>
      <c r="K102" s="216" t="s">
        <v>21</v>
      </c>
      <c r="L102" s="46"/>
      <c r="M102" s="221" t="s">
        <v>21</v>
      </c>
      <c r="N102" s="222" t="s">
        <v>47</v>
      </c>
      <c r="O102" s="86"/>
      <c r="P102" s="223">
        <f>O102*H102</f>
        <v>0</v>
      </c>
      <c r="Q102" s="223">
        <v>0</v>
      </c>
      <c r="R102" s="223">
        <f>Q102*H102</f>
        <v>0</v>
      </c>
      <c r="S102" s="223">
        <v>0</v>
      </c>
      <c r="T102" s="224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5" t="s">
        <v>559</v>
      </c>
      <c r="AT102" s="225" t="s">
        <v>159</v>
      </c>
      <c r="AU102" s="225" t="s">
        <v>84</v>
      </c>
      <c r="AY102" s="19" t="s">
        <v>156</v>
      </c>
      <c r="BE102" s="226">
        <f>IF(N102="základní",J102,0)</f>
        <v>0</v>
      </c>
      <c r="BF102" s="226">
        <f>IF(N102="snížená",J102,0)</f>
        <v>0</v>
      </c>
      <c r="BG102" s="226">
        <f>IF(N102="zákl. přenesená",J102,0)</f>
        <v>0</v>
      </c>
      <c r="BH102" s="226">
        <f>IF(N102="sníž. přenesená",J102,0)</f>
        <v>0</v>
      </c>
      <c r="BI102" s="226">
        <f>IF(N102="nulová",J102,0)</f>
        <v>0</v>
      </c>
      <c r="BJ102" s="19" t="s">
        <v>84</v>
      </c>
      <c r="BK102" s="226">
        <f>ROUND(I102*H102,2)</f>
        <v>0</v>
      </c>
      <c r="BL102" s="19" t="s">
        <v>559</v>
      </c>
      <c r="BM102" s="225" t="s">
        <v>305</v>
      </c>
    </row>
    <row r="103" s="2" customFormat="1" ht="24.15" customHeight="1">
      <c r="A103" s="40"/>
      <c r="B103" s="41"/>
      <c r="C103" s="214" t="s">
        <v>232</v>
      </c>
      <c r="D103" s="214" t="s">
        <v>159</v>
      </c>
      <c r="E103" s="215" t="s">
        <v>1454</v>
      </c>
      <c r="F103" s="216" t="s">
        <v>1455</v>
      </c>
      <c r="G103" s="217" t="s">
        <v>1032</v>
      </c>
      <c r="H103" s="218">
        <v>41</v>
      </c>
      <c r="I103" s="219"/>
      <c r="J103" s="220">
        <f>ROUND(I103*H103,2)</f>
        <v>0</v>
      </c>
      <c r="K103" s="216" t="s">
        <v>21</v>
      </c>
      <c r="L103" s="46"/>
      <c r="M103" s="221" t="s">
        <v>21</v>
      </c>
      <c r="N103" s="222" t="s">
        <v>47</v>
      </c>
      <c r="O103" s="86"/>
      <c r="P103" s="223">
        <f>O103*H103</f>
        <v>0</v>
      </c>
      <c r="Q103" s="223">
        <v>0</v>
      </c>
      <c r="R103" s="223">
        <f>Q103*H103</f>
        <v>0</v>
      </c>
      <c r="S103" s="223">
        <v>0</v>
      </c>
      <c r="T103" s="224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5" t="s">
        <v>559</v>
      </c>
      <c r="AT103" s="225" t="s">
        <v>159</v>
      </c>
      <c r="AU103" s="225" t="s">
        <v>84</v>
      </c>
      <c r="AY103" s="19" t="s">
        <v>156</v>
      </c>
      <c r="BE103" s="226">
        <f>IF(N103="základní",J103,0)</f>
        <v>0</v>
      </c>
      <c r="BF103" s="226">
        <f>IF(N103="snížená",J103,0)</f>
        <v>0</v>
      </c>
      <c r="BG103" s="226">
        <f>IF(N103="zákl. přenesená",J103,0)</f>
        <v>0</v>
      </c>
      <c r="BH103" s="226">
        <f>IF(N103="sníž. přenesená",J103,0)</f>
        <v>0</v>
      </c>
      <c r="BI103" s="226">
        <f>IF(N103="nulová",J103,0)</f>
        <v>0</v>
      </c>
      <c r="BJ103" s="19" t="s">
        <v>84</v>
      </c>
      <c r="BK103" s="226">
        <f>ROUND(I103*H103,2)</f>
        <v>0</v>
      </c>
      <c r="BL103" s="19" t="s">
        <v>559</v>
      </c>
      <c r="BM103" s="225" t="s">
        <v>314</v>
      </c>
    </row>
    <row r="104" s="2" customFormat="1" ht="37.8" customHeight="1">
      <c r="A104" s="40"/>
      <c r="B104" s="41"/>
      <c r="C104" s="214" t="s">
        <v>8</v>
      </c>
      <c r="D104" s="214" t="s">
        <v>159</v>
      </c>
      <c r="E104" s="215" t="s">
        <v>1456</v>
      </c>
      <c r="F104" s="216" t="s">
        <v>1457</v>
      </c>
      <c r="G104" s="217" t="s">
        <v>1032</v>
      </c>
      <c r="H104" s="218">
        <v>1</v>
      </c>
      <c r="I104" s="219"/>
      <c r="J104" s="220">
        <f>ROUND(I104*H104,2)</f>
        <v>0</v>
      </c>
      <c r="K104" s="216" t="s">
        <v>21</v>
      </c>
      <c r="L104" s="46"/>
      <c r="M104" s="221" t="s">
        <v>21</v>
      </c>
      <c r="N104" s="222" t="s">
        <v>47</v>
      </c>
      <c r="O104" s="86"/>
      <c r="P104" s="223">
        <f>O104*H104</f>
        <v>0</v>
      </c>
      <c r="Q104" s="223">
        <v>0</v>
      </c>
      <c r="R104" s="223">
        <f>Q104*H104</f>
        <v>0</v>
      </c>
      <c r="S104" s="223">
        <v>0</v>
      </c>
      <c r="T104" s="224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5" t="s">
        <v>559</v>
      </c>
      <c r="AT104" s="225" t="s">
        <v>159</v>
      </c>
      <c r="AU104" s="225" t="s">
        <v>84</v>
      </c>
      <c r="AY104" s="19" t="s">
        <v>156</v>
      </c>
      <c r="BE104" s="226">
        <f>IF(N104="základní",J104,0)</f>
        <v>0</v>
      </c>
      <c r="BF104" s="226">
        <f>IF(N104="snížená",J104,0)</f>
        <v>0</v>
      </c>
      <c r="BG104" s="226">
        <f>IF(N104="zákl. přenesená",J104,0)</f>
        <v>0</v>
      </c>
      <c r="BH104" s="226">
        <f>IF(N104="sníž. přenesená",J104,0)</f>
        <v>0</v>
      </c>
      <c r="BI104" s="226">
        <f>IF(N104="nulová",J104,0)</f>
        <v>0</v>
      </c>
      <c r="BJ104" s="19" t="s">
        <v>84</v>
      </c>
      <c r="BK104" s="226">
        <f>ROUND(I104*H104,2)</f>
        <v>0</v>
      </c>
      <c r="BL104" s="19" t="s">
        <v>559</v>
      </c>
      <c r="BM104" s="225" t="s">
        <v>328</v>
      </c>
    </row>
    <row r="105" s="2" customFormat="1" ht="44.25" customHeight="1">
      <c r="A105" s="40"/>
      <c r="B105" s="41"/>
      <c r="C105" s="214" t="s">
        <v>246</v>
      </c>
      <c r="D105" s="214" t="s">
        <v>159</v>
      </c>
      <c r="E105" s="215" t="s">
        <v>1458</v>
      </c>
      <c r="F105" s="216" t="s">
        <v>1459</v>
      </c>
      <c r="G105" s="217" t="s">
        <v>1032</v>
      </c>
      <c r="H105" s="218">
        <v>4</v>
      </c>
      <c r="I105" s="219"/>
      <c r="J105" s="220">
        <f>ROUND(I105*H105,2)</f>
        <v>0</v>
      </c>
      <c r="K105" s="216" t="s">
        <v>21</v>
      </c>
      <c r="L105" s="46"/>
      <c r="M105" s="221" t="s">
        <v>21</v>
      </c>
      <c r="N105" s="222" t="s">
        <v>47</v>
      </c>
      <c r="O105" s="86"/>
      <c r="P105" s="223">
        <f>O105*H105</f>
        <v>0</v>
      </c>
      <c r="Q105" s="223">
        <v>0</v>
      </c>
      <c r="R105" s="223">
        <f>Q105*H105</f>
        <v>0</v>
      </c>
      <c r="S105" s="223">
        <v>0</v>
      </c>
      <c r="T105" s="224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5" t="s">
        <v>559</v>
      </c>
      <c r="AT105" s="225" t="s">
        <v>159</v>
      </c>
      <c r="AU105" s="225" t="s">
        <v>84</v>
      </c>
      <c r="AY105" s="19" t="s">
        <v>156</v>
      </c>
      <c r="BE105" s="226">
        <f>IF(N105="základní",J105,0)</f>
        <v>0</v>
      </c>
      <c r="BF105" s="226">
        <f>IF(N105="snížená",J105,0)</f>
        <v>0</v>
      </c>
      <c r="BG105" s="226">
        <f>IF(N105="zákl. přenesená",J105,0)</f>
        <v>0</v>
      </c>
      <c r="BH105" s="226">
        <f>IF(N105="sníž. přenesená",J105,0)</f>
        <v>0</v>
      </c>
      <c r="BI105" s="226">
        <f>IF(N105="nulová",J105,0)</f>
        <v>0</v>
      </c>
      <c r="BJ105" s="19" t="s">
        <v>84</v>
      </c>
      <c r="BK105" s="226">
        <f>ROUND(I105*H105,2)</f>
        <v>0</v>
      </c>
      <c r="BL105" s="19" t="s">
        <v>559</v>
      </c>
      <c r="BM105" s="225" t="s">
        <v>337</v>
      </c>
    </row>
    <row r="106" s="2" customFormat="1" ht="24.15" customHeight="1">
      <c r="A106" s="40"/>
      <c r="B106" s="41"/>
      <c r="C106" s="214" t="s">
        <v>254</v>
      </c>
      <c r="D106" s="214" t="s">
        <v>159</v>
      </c>
      <c r="E106" s="215" t="s">
        <v>1460</v>
      </c>
      <c r="F106" s="216" t="s">
        <v>1461</v>
      </c>
      <c r="G106" s="217" t="s">
        <v>1032</v>
      </c>
      <c r="H106" s="218">
        <v>8</v>
      </c>
      <c r="I106" s="219"/>
      <c r="J106" s="220">
        <f>ROUND(I106*H106,2)</f>
        <v>0</v>
      </c>
      <c r="K106" s="216" t="s">
        <v>21</v>
      </c>
      <c r="L106" s="46"/>
      <c r="M106" s="221" t="s">
        <v>21</v>
      </c>
      <c r="N106" s="222" t="s">
        <v>47</v>
      </c>
      <c r="O106" s="86"/>
      <c r="P106" s="223">
        <f>O106*H106</f>
        <v>0</v>
      </c>
      <c r="Q106" s="223">
        <v>0</v>
      </c>
      <c r="R106" s="223">
        <f>Q106*H106</f>
        <v>0</v>
      </c>
      <c r="S106" s="223">
        <v>0</v>
      </c>
      <c r="T106" s="224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25" t="s">
        <v>559</v>
      </c>
      <c r="AT106" s="225" t="s">
        <v>159</v>
      </c>
      <c r="AU106" s="225" t="s">
        <v>84</v>
      </c>
      <c r="AY106" s="19" t="s">
        <v>156</v>
      </c>
      <c r="BE106" s="226">
        <f>IF(N106="základní",J106,0)</f>
        <v>0</v>
      </c>
      <c r="BF106" s="226">
        <f>IF(N106="snížená",J106,0)</f>
        <v>0</v>
      </c>
      <c r="BG106" s="226">
        <f>IF(N106="zákl. přenesená",J106,0)</f>
        <v>0</v>
      </c>
      <c r="BH106" s="226">
        <f>IF(N106="sníž. přenesená",J106,0)</f>
        <v>0</v>
      </c>
      <c r="BI106" s="226">
        <f>IF(N106="nulová",J106,0)</f>
        <v>0</v>
      </c>
      <c r="BJ106" s="19" t="s">
        <v>84</v>
      </c>
      <c r="BK106" s="226">
        <f>ROUND(I106*H106,2)</f>
        <v>0</v>
      </c>
      <c r="BL106" s="19" t="s">
        <v>559</v>
      </c>
      <c r="BM106" s="225" t="s">
        <v>348</v>
      </c>
    </row>
    <row r="107" s="2" customFormat="1" ht="24.15" customHeight="1">
      <c r="A107" s="40"/>
      <c r="B107" s="41"/>
      <c r="C107" s="214" t="s">
        <v>260</v>
      </c>
      <c r="D107" s="214" t="s">
        <v>159</v>
      </c>
      <c r="E107" s="215" t="s">
        <v>1462</v>
      </c>
      <c r="F107" s="216" t="s">
        <v>1463</v>
      </c>
      <c r="G107" s="217" t="s">
        <v>1032</v>
      </c>
      <c r="H107" s="218">
        <v>22</v>
      </c>
      <c r="I107" s="219"/>
      <c r="J107" s="220">
        <f>ROUND(I107*H107,2)</f>
        <v>0</v>
      </c>
      <c r="K107" s="216" t="s">
        <v>21</v>
      </c>
      <c r="L107" s="46"/>
      <c r="M107" s="221" t="s">
        <v>21</v>
      </c>
      <c r="N107" s="222" t="s">
        <v>47</v>
      </c>
      <c r="O107" s="86"/>
      <c r="P107" s="223">
        <f>O107*H107</f>
        <v>0</v>
      </c>
      <c r="Q107" s="223">
        <v>0</v>
      </c>
      <c r="R107" s="223">
        <f>Q107*H107</f>
        <v>0</v>
      </c>
      <c r="S107" s="223">
        <v>0</v>
      </c>
      <c r="T107" s="224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5" t="s">
        <v>559</v>
      </c>
      <c r="AT107" s="225" t="s">
        <v>159</v>
      </c>
      <c r="AU107" s="225" t="s">
        <v>84</v>
      </c>
      <c r="AY107" s="19" t="s">
        <v>156</v>
      </c>
      <c r="BE107" s="226">
        <f>IF(N107="základní",J107,0)</f>
        <v>0</v>
      </c>
      <c r="BF107" s="226">
        <f>IF(N107="snížená",J107,0)</f>
        <v>0</v>
      </c>
      <c r="BG107" s="226">
        <f>IF(N107="zákl. přenesená",J107,0)</f>
        <v>0</v>
      </c>
      <c r="BH107" s="226">
        <f>IF(N107="sníž. přenesená",J107,0)</f>
        <v>0</v>
      </c>
      <c r="BI107" s="226">
        <f>IF(N107="nulová",J107,0)</f>
        <v>0</v>
      </c>
      <c r="BJ107" s="19" t="s">
        <v>84</v>
      </c>
      <c r="BK107" s="226">
        <f>ROUND(I107*H107,2)</f>
        <v>0</v>
      </c>
      <c r="BL107" s="19" t="s">
        <v>559</v>
      </c>
      <c r="BM107" s="225" t="s">
        <v>359</v>
      </c>
    </row>
    <row r="108" s="2" customFormat="1" ht="16.5" customHeight="1">
      <c r="A108" s="40"/>
      <c r="B108" s="41"/>
      <c r="C108" s="214" t="s">
        <v>267</v>
      </c>
      <c r="D108" s="214" t="s">
        <v>159</v>
      </c>
      <c r="E108" s="215" t="s">
        <v>1464</v>
      </c>
      <c r="F108" s="216" t="s">
        <v>1465</v>
      </c>
      <c r="G108" s="217" t="s">
        <v>1032</v>
      </c>
      <c r="H108" s="218">
        <v>79</v>
      </c>
      <c r="I108" s="219"/>
      <c r="J108" s="220">
        <f>ROUND(I108*H108,2)</f>
        <v>0</v>
      </c>
      <c r="K108" s="216" t="s">
        <v>21</v>
      </c>
      <c r="L108" s="46"/>
      <c r="M108" s="221" t="s">
        <v>21</v>
      </c>
      <c r="N108" s="222" t="s">
        <v>47</v>
      </c>
      <c r="O108" s="86"/>
      <c r="P108" s="223">
        <f>O108*H108</f>
        <v>0</v>
      </c>
      <c r="Q108" s="223">
        <v>0</v>
      </c>
      <c r="R108" s="223">
        <f>Q108*H108</f>
        <v>0</v>
      </c>
      <c r="S108" s="223">
        <v>0</v>
      </c>
      <c r="T108" s="224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5" t="s">
        <v>559</v>
      </c>
      <c r="AT108" s="225" t="s">
        <v>159</v>
      </c>
      <c r="AU108" s="225" t="s">
        <v>84</v>
      </c>
      <c r="AY108" s="19" t="s">
        <v>156</v>
      </c>
      <c r="BE108" s="226">
        <f>IF(N108="základní",J108,0)</f>
        <v>0</v>
      </c>
      <c r="BF108" s="226">
        <f>IF(N108="snížená",J108,0)</f>
        <v>0</v>
      </c>
      <c r="BG108" s="226">
        <f>IF(N108="zákl. přenesená",J108,0)</f>
        <v>0</v>
      </c>
      <c r="BH108" s="226">
        <f>IF(N108="sníž. přenesená",J108,0)</f>
        <v>0</v>
      </c>
      <c r="BI108" s="226">
        <f>IF(N108="nulová",J108,0)</f>
        <v>0</v>
      </c>
      <c r="BJ108" s="19" t="s">
        <v>84</v>
      </c>
      <c r="BK108" s="226">
        <f>ROUND(I108*H108,2)</f>
        <v>0</v>
      </c>
      <c r="BL108" s="19" t="s">
        <v>559</v>
      </c>
      <c r="BM108" s="225" t="s">
        <v>367</v>
      </c>
    </row>
    <row r="109" s="2" customFormat="1" ht="16.5" customHeight="1">
      <c r="A109" s="40"/>
      <c r="B109" s="41"/>
      <c r="C109" s="214" t="s">
        <v>287</v>
      </c>
      <c r="D109" s="214" t="s">
        <v>159</v>
      </c>
      <c r="E109" s="215" t="s">
        <v>1466</v>
      </c>
      <c r="F109" s="216" t="s">
        <v>1467</v>
      </c>
      <c r="G109" s="217" t="s">
        <v>1032</v>
      </c>
      <c r="H109" s="218">
        <v>45</v>
      </c>
      <c r="I109" s="219"/>
      <c r="J109" s="220">
        <f>ROUND(I109*H109,2)</f>
        <v>0</v>
      </c>
      <c r="K109" s="216" t="s">
        <v>21</v>
      </c>
      <c r="L109" s="46"/>
      <c r="M109" s="221" t="s">
        <v>21</v>
      </c>
      <c r="N109" s="222" t="s">
        <v>47</v>
      </c>
      <c r="O109" s="86"/>
      <c r="P109" s="223">
        <f>O109*H109</f>
        <v>0</v>
      </c>
      <c r="Q109" s="223">
        <v>0</v>
      </c>
      <c r="R109" s="223">
        <f>Q109*H109</f>
        <v>0</v>
      </c>
      <c r="S109" s="223">
        <v>0</v>
      </c>
      <c r="T109" s="224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25" t="s">
        <v>559</v>
      </c>
      <c r="AT109" s="225" t="s">
        <v>159</v>
      </c>
      <c r="AU109" s="225" t="s">
        <v>84</v>
      </c>
      <c r="AY109" s="19" t="s">
        <v>156</v>
      </c>
      <c r="BE109" s="226">
        <f>IF(N109="základní",J109,0)</f>
        <v>0</v>
      </c>
      <c r="BF109" s="226">
        <f>IF(N109="snížená",J109,0)</f>
        <v>0</v>
      </c>
      <c r="BG109" s="226">
        <f>IF(N109="zákl. přenesená",J109,0)</f>
        <v>0</v>
      </c>
      <c r="BH109" s="226">
        <f>IF(N109="sníž. přenesená",J109,0)</f>
        <v>0</v>
      </c>
      <c r="BI109" s="226">
        <f>IF(N109="nulová",J109,0)</f>
        <v>0</v>
      </c>
      <c r="BJ109" s="19" t="s">
        <v>84</v>
      </c>
      <c r="BK109" s="226">
        <f>ROUND(I109*H109,2)</f>
        <v>0</v>
      </c>
      <c r="BL109" s="19" t="s">
        <v>559</v>
      </c>
      <c r="BM109" s="225" t="s">
        <v>378</v>
      </c>
    </row>
    <row r="110" s="2" customFormat="1" ht="21.75" customHeight="1">
      <c r="A110" s="40"/>
      <c r="B110" s="41"/>
      <c r="C110" s="214" t="s">
        <v>292</v>
      </c>
      <c r="D110" s="214" t="s">
        <v>159</v>
      </c>
      <c r="E110" s="215" t="s">
        <v>1468</v>
      </c>
      <c r="F110" s="216" t="s">
        <v>1469</v>
      </c>
      <c r="G110" s="217" t="s">
        <v>1032</v>
      </c>
      <c r="H110" s="218">
        <v>1</v>
      </c>
      <c r="I110" s="219"/>
      <c r="J110" s="220">
        <f>ROUND(I110*H110,2)</f>
        <v>0</v>
      </c>
      <c r="K110" s="216" t="s">
        <v>21</v>
      </c>
      <c r="L110" s="46"/>
      <c r="M110" s="221" t="s">
        <v>21</v>
      </c>
      <c r="N110" s="222" t="s">
        <v>47</v>
      </c>
      <c r="O110" s="86"/>
      <c r="P110" s="223">
        <f>O110*H110</f>
        <v>0</v>
      </c>
      <c r="Q110" s="223">
        <v>0</v>
      </c>
      <c r="R110" s="223">
        <f>Q110*H110</f>
        <v>0</v>
      </c>
      <c r="S110" s="223">
        <v>0</v>
      </c>
      <c r="T110" s="224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25" t="s">
        <v>559</v>
      </c>
      <c r="AT110" s="225" t="s">
        <v>159</v>
      </c>
      <c r="AU110" s="225" t="s">
        <v>84</v>
      </c>
      <c r="AY110" s="19" t="s">
        <v>156</v>
      </c>
      <c r="BE110" s="226">
        <f>IF(N110="základní",J110,0)</f>
        <v>0</v>
      </c>
      <c r="BF110" s="226">
        <f>IF(N110="snížená",J110,0)</f>
        <v>0</v>
      </c>
      <c r="BG110" s="226">
        <f>IF(N110="zákl. přenesená",J110,0)</f>
        <v>0</v>
      </c>
      <c r="BH110" s="226">
        <f>IF(N110="sníž. přenesená",J110,0)</f>
        <v>0</v>
      </c>
      <c r="BI110" s="226">
        <f>IF(N110="nulová",J110,0)</f>
        <v>0</v>
      </c>
      <c r="BJ110" s="19" t="s">
        <v>84</v>
      </c>
      <c r="BK110" s="226">
        <f>ROUND(I110*H110,2)</f>
        <v>0</v>
      </c>
      <c r="BL110" s="19" t="s">
        <v>559</v>
      </c>
      <c r="BM110" s="225" t="s">
        <v>398</v>
      </c>
    </row>
    <row r="111" s="2" customFormat="1" ht="24.15" customHeight="1">
      <c r="A111" s="40"/>
      <c r="B111" s="41"/>
      <c r="C111" s="214" t="s">
        <v>299</v>
      </c>
      <c r="D111" s="214" t="s">
        <v>159</v>
      </c>
      <c r="E111" s="215" t="s">
        <v>1470</v>
      </c>
      <c r="F111" s="216" t="s">
        <v>1471</v>
      </c>
      <c r="G111" s="217" t="s">
        <v>1032</v>
      </c>
      <c r="H111" s="218">
        <v>62</v>
      </c>
      <c r="I111" s="219"/>
      <c r="J111" s="220">
        <f>ROUND(I111*H111,2)</f>
        <v>0</v>
      </c>
      <c r="K111" s="216" t="s">
        <v>21</v>
      </c>
      <c r="L111" s="46"/>
      <c r="M111" s="221" t="s">
        <v>21</v>
      </c>
      <c r="N111" s="222" t="s">
        <v>47</v>
      </c>
      <c r="O111" s="86"/>
      <c r="P111" s="223">
        <f>O111*H111</f>
        <v>0</v>
      </c>
      <c r="Q111" s="223">
        <v>0</v>
      </c>
      <c r="R111" s="223">
        <f>Q111*H111</f>
        <v>0</v>
      </c>
      <c r="S111" s="223">
        <v>0</v>
      </c>
      <c r="T111" s="224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5" t="s">
        <v>559</v>
      </c>
      <c r="AT111" s="225" t="s">
        <v>159</v>
      </c>
      <c r="AU111" s="225" t="s">
        <v>84</v>
      </c>
      <c r="AY111" s="19" t="s">
        <v>156</v>
      </c>
      <c r="BE111" s="226">
        <f>IF(N111="základní",J111,0)</f>
        <v>0</v>
      </c>
      <c r="BF111" s="226">
        <f>IF(N111="snížená",J111,0)</f>
        <v>0</v>
      </c>
      <c r="BG111" s="226">
        <f>IF(N111="zákl. přenesená",J111,0)</f>
        <v>0</v>
      </c>
      <c r="BH111" s="226">
        <f>IF(N111="sníž. přenesená",J111,0)</f>
        <v>0</v>
      </c>
      <c r="BI111" s="226">
        <f>IF(N111="nulová",J111,0)</f>
        <v>0</v>
      </c>
      <c r="BJ111" s="19" t="s">
        <v>84</v>
      </c>
      <c r="BK111" s="226">
        <f>ROUND(I111*H111,2)</f>
        <v>0</v>
      </c>
      <c r="BL111" s="19" t="s">
        <v>559</v>
      </c>
      <c r="BM111" s="225" t="s">
        <v>409</v>
      </c>
    </row>
    <row r="112" s="2" customFormat="1" ht="16.5" customHeight="1">
      <c r="A112" s="40"/>
      <c r="B112" s="41"/>
      <c r="C112" s="214" t="s">
        <v>305</v>
      </c>
      <c r="D112" s="214" t="s">
        <v>159</v>
      </c>
      <c r="E112" s="215" t="s">
        <v>1472</v>
      </c>
      <c r="F112" s="216" t="s">
        <v>1473</v>
      </c>
      <c r="G112" s="217" t="s">
        <v>1032</v>
      </c>
      <c r="H112" s="218">
        <v>9</v>
      </c>
      <c r="I112" s="219"/>
      <c r="J112" s="220">
        <f>ROUND(I112*H112,2)</f>
        <v>0</v>
      </c>
      <c r="K112" s="216" t="s">
        <v>21</v>
      </c>
      <c r="L112" s="46"/>
      <c r="M112" s="221" t="s">
        <v>21</v>
      </c>
      <c r="N112" s="222" t="s">
        <v>47</v>
      </c>
      <c r="O112" s="86"/>
      <c r="P112" s="223">
        <f>O112*H112</f>
        <v>0</v>
      </c>
      <c r="Q112" s="223">
        <v>0</v>
      </c>
      <c r="R112" s="223">
        <f>Q112*H112</f>
        <v>0</v>
      </c>
      <c r="S112" s="223">
        <v>0</v>
      </c>
      <c r="T112" s="224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25" t="s">
        <v>559</v>
      </c>
      <c r="AT112" s="225" t="s">
        <v>159</v>
      </c>
      <c r="AU112" s="225" t="s">
        <v>84</v>
      </c>
      <c r="AY112" s="19" t="s">
        <v>156</v>
      </c>
      <c r="BE112" s="226">
        <f>IF(N112="základní",J112,0)</f>
        <v>0</v>
      </c>
      <c r="BF112" s="226">
        <f>IF(N112="snížená",J112,0)</f>
        <v>0</v>
      </c>
      <c r="BG112" s="226">
        <f>IF(N112="zákl. přenesená",J112,0)</f>
        <v>0</v>
      </c>
      <c r="BH112" s="226">
        <f>IF(N112="sníž. přenesená",J112,0)</f>
        <v>0</v>
      </c>
      <c r="BI112" s="226">
        <f>IF(N112="nulová",J112,0)</f>
        <v>0</v>
      </c>
      <c r="BJ112" s="19" t="s">
        <v>84</v>
      </c>
      <c r="BK112" s="226">
        <f>ROUND(I112*H112,2)</f>
        <v>0</v>
      </c>
      <c r="BL112" s="19" t="s">
        <v>559</v>
      </c>
      <c r="BM112" s="225" t="s">
        <v>421</v>
      </c>
    </row>
    <row r="113" s="2" customFormat="1" ht="16.5" customHeight="1">
      <c r="A113" s="40"/>
      <c r="B113" s="41"/>
      <c r="C113" s="214" t="s">
        <v>7</v>
      </c>
      <c r="D113" s="214" t="s">
        <v>159</v>
      </c>
      <c r="E113" s="215" t="s">
        <v>1474</v>
      </c>
      <c r="F113" s="216" t="s">
        <v>1475</v>
      </c>
      <c r="G113" s="217" t="s">
        <v>1032</v>
      </c>
      <c r="H113" s="218">
        <v>4</v>
      </c>
      <c r="I113" s="219"/>
      <c r="J113" s="220">
        <f>ROUND(I113*H113,2)</f>
        <v>0</v>
      </c>
      <c r="K113" s="216" t="s">
        <v>21</v>
      </c>
      <c r="L113" s="46"/>
      <c r="M113" s="221" t="s">
        <v>21</v>
      </c>
      <c r="N113" s="222" t="s">
        <v>47</v>
      </c>
      <c r="O113" s="86"/>
      <c r="P113" s="223">
        <f>O113*H113</f>
        <v>0</v>
      </c>
      <c r="Q113" s="223">
        <v>0</v>
      </c>
      <c r="R113" s="223">
        <f>Q113*H113</f>
        <v>0</v>
      </c>
      <c r="S113" s="223">
        <v>0</v>
      </c>
      <c r="T113" s="224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25" t="s">
        <v>559</v>
      </c>
      <c r="AT113" s="225" t="s">
        <v>159</v>
      </c>
      <c r="AU113" s="225" t="s">
        <v>84</v>
      </c>
      <c r="AY113" s="19" t="s">
        <v>156</v>
      </c>
      <c r="BE113" s="226">
        <f>IF(N113="základní",J113,0)</f>
        <v>0</v>
      </c>
      <c r="BF113" s="226">
        <f>IF(N113="snížená",J113,0)</f>
        <v>0</v>
      </c>
      <c r="BG113" s="226">
        <f>IF(N113="zákl. přenesená",J113,0)</f>
        <v>0</v>
      </c>
      <c r="BH113" s="226">
        <f>IF(N113="sníž. přenesená",J113,0)</f>
        <v>0</v>
      </c>
      <c r="BI113" s="226">
        <f>IF(N113="nulová",J113,0)</f>
        <v>0</v>
      </c>
      <c r="BJ113" s="19" t="s">
        <v>84</v>
      </c>
      <c r="BK113" s="226">
        <f>ROUND(I113*H113,2)</f>
        <v>0</v>
      </c>
      <c r="BL113" s="19" t="s">
        <v>559</v>
      </c>
      <c r="BM113" s="225" t="s">
        <v>434</v>
      </c>
    </row>
    <row r="114" s="2" customFormat="1" ht="16.5" customHeight="1">
      <c r="A114" s="40"/>
      <c r="B114" s="41"/>
      <c r="C114" s="214" t="s">
        <v>314</v>
      </c>
      <c r="D114" s="214" t="s">
        <v>159</v>
      </c>
      <c r="E114" s="215" t="s">
        <v>1476</v>
      </c>
      <c r="F114" s="216" t="s">
        <v>1477</v>
      </c>
      <c r="G114" s="217" t="s">
        <v>1032</v>
      </c>
      <c r="H114" s="218">
        <v>5</v>
      </c>
      <c r="I114" s="219"/>
      <c r="J114" s="220">
        <f>ROUND(I114*H114,2)</f>
        <v>0</v>
      </c>
      <c r="K114" s="216" t="s">
        <v>21</v>
      </c>
      <c r="L114" s="46"/>
      <c r="M114" s="221" t="s">
        <v>21</v>
      </c>
      <c r="N114" s="222" t="s">
        <v>47</v>
      </c>
      <c r="O114" s="86"/>
      <c r="P114" s="223">
        <f>O114*H114</f>
        <v>0</v>
      </c>
      <c r="Q114" s="223">
        <v>0</v>
      </c>
      <c r="R114" s="223">
        <f>Q114*H114</f>
        <v>0</v>
      </c>
      <c r="S114" s="223">
        <v>0</v>
      </c>
      <c r="T114" s="224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25" t="s">
        <v>559</v>
      </c>
      <c r="AT114" s="225" t="s">
        <v>159</v>
      </c>
      <c r="AU114" s="225" t="s">
        <v>84</v>
      </c>
      <c r="AY114" s="19" t="s">
        <v>156</v>
      </c>
      <c r="BE114" s="226">
        <f>IF(N114="základní",J114,0)</f>
        <v>0</v>
      </c>
      <c r="BF114" s="226">
        <f>IF(N114="snížená",J114,0)</f>
        <v>0</v>
      </c>
      <c r="BG114" s="226">
        <f>IF(N114="zákl. přenesená",J114,0)</f>
        <v>0</v>
      </c>
      <c r="BH114" s="226">
        <f>IF(N114="sníž. přenesená",J114,0)</f>
        <v>0</v>
      </c>
      <c r="BI114" s="226">
        <f>IF(N114="nulová",J114,0)</f>
        <v>0</v>
      </c>
      <c r="BJ114" s="19" t="s">
        <v>84</v>
      </c>
      <c r="BK114" s="226">
        <f>ROUND(I114*H114,2)</f>
        <v>0</v>
      </c>
      <c r="BL114" s="19" t="s">
        <v>559</v>
      </c>
      <c r="BM114" s="225" t="s">
        <v>448</v>
      </c>
    </row>
    <row r="115" s="2" customFormat="1" ht="16.5" customHeight="1">
      <c r="A115" s="40"/>
      <c r="B115" s="41"/>
      <c r="C115" s="214" t="s">
        <v>319</v>
      </c>
      <c r="D115" s="214" t="s">
        <v>159</v>
      </c>
      <c r="E115" s="215" t="s">
        <v>1478</v>
      </c>
      <c r="F115" s="216" t="s">
        <v>1479</v>
      </c>
      <c r="G115" s="217" t="s">
        <v>1032</v>
      </c>
      <c r="H115" s="218">
        <v>2</v>
      </c>
      <c r="I115" s="219"/>
      <c r="J115" s="220">
        <f>ROUND(I115*H115,2)</f>
        <v>0</v>
      </c>
      <c r="K115" s="216" t="s">
        <v>21</v>
      </c>
      <c r="L115" s="46"/>
      <c r="M115" s="221" t="s">
        <v>21</v>
      </c>
      <c r="N115" s="222" t="s">
        <v>47</v>
      </c>
      <c r="O115" s="86"/>
      <c r="P115" s="223">
        <f>O115*H115</f>
        <v>0</v>
      </c>
      <c r="Q115" s="223">
        <v>0</v>
      </c>
      <c r="R115" s="223">
        <f>Q115*H115</f>
        <v>0</v>
      </c>
      <c r="S115" s="223">
        <v>0</v>
      </c>
      <c r="T115" s="224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5" t="s">
        <v>559</v>
      </c>
      <c r="AT115" s="225" t="s">
        <v>159</v>
      </c>
      <c r="AU115" s="225" t="s">
        <v>84</v>
      </c>
      <c r="AY115" s="19" t="s">
        <v>156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9" t="s">
        <v>84</v>
      </c>
      <c r="BK115" s="226">
        <f>ROUND(I115*H115,2)</f>
        <v>0</v>
      </c>
      <c r="BL115" s="19" t="s">
        <v>559</v>
      </c>
      <c r="BM115" s="225" t="s">
        <v>464</v>
      </c>
    </row>
    <row r="116" s="2" customFormat="1" ht="24.15" customHeight="1">
      <c r="A116" s="40"/>
      <c r="B116" s="41"/>
      <c r="C116" s="214" t="s">
        <v>328</v>
      </c>
      <c r="D116" s="214" t="s">
        <v>159</v>
      </c>
      <c r="E116" s="215" t="s">
        <v>1480</v>
      </c>
      <c r="F116" s="216" t="s">
        <v>1481</v>
      </c>
      <c r="G116" s="217" t="s">
        <v>211</v>
      </c>
      <c r="H116" s="218">
        <v>22</v>
      </c>
      <c r="I116" s="219"/>
      <c r="J116" s="220">
        <f>ROUND(I116*H116,2)</f>
        <v>0</v>
      </c>
      <c r="K116" s="216" t="s">
        <v>21</v>
      </c>
      <c r="L116" s="46"/>
      <c r="M116" s="221" t="s">
        <v>21</v>
      </c>
      <c r="N116" s="222" t="s">
        <v>47</v>
      </c>
      <c r="O116" s="86"/>
      <c r="P116" s="223">
        <f>O116*H116</f>
        <v>0</v>
      </c>
      <c r="Q116" s="223">
        <v>0</v>
      </c>
      <c r="R116" s="223">
        <f>Q116*H116</f>
        <v>0</v>
      </c>
      <c r="S116" s="223">
        <v>0</v>
      </c>
      <c r="T116" s="224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25" t="s">
        <v>559</v>
      </c>
      <c r="AT116" s="225" t="s">
        <v>159</v>
      </c>
      <c r="AU116" s="225" t="s">
        <v>84</v>
      </c>
      <c r="AY116" s="19" t="s">
        <v>156</v>
      </c>
      <c r="BE116" s="226">
        <f>IF(N116="základní",J116,0)</f>
        <v>0</v>
      </c>
      <c r="BF116" s="226">
        <f>IF(N116="snížená",J116,0)</f>
        <v>0</v>
      </c>
      <c r="BG116" s="226">
        <f>IF(N116="zákl. přenesená",J116,0)</f>
        <v>0</v>
      </c>
      <c r="BH116" s="226">
        <f>IF(N116="sníž. přenesená",J116,0)</f>
        <v>0</v>
      </c>
      <c r="BI116" s="226">
        <f>IF(N116="nulová",J116,0)</f>
        <v>0</v>
      </c>
      <c r="BJ116" s="19" t="s">
        <v>84</v>
      </c>
      <c r="BK116" s="226">
        <f>ROUND(I116*H116,2)</f>
        <v>0</v>
      </c>
      <c r="BL116" s="19" t="s">
        <v>559</v>
      </c>
      <c r="BM116" s="225" t="s">
        <v>474</v>
      </c>
    </row>
    <row r="117" s="2" customFormat="1" ht="24.15" customHeight="1">
      <c r="A117" s="40"/>
      <c r="B117" s="41"/>
      <c r="C117" s="214" t="s">
        <v>333</v>
      </c>
      <c r="D117" s="214" t="s">
        <v>159</v>
      </c>
      <c r="E117" s="215" t="s">
        <v>1482</v>
      </c>
      <c r="F117" s="216" t="s">
        <v>1483</v>
      </c>
      <c r="G117" s="217" t="s">
        <v>211</v>
      </c>
      <c r="H117" s="218">
        <v>36</v>
      </c>
      <c r="I117" s="219"/>
      <c r="J117" s="220">
        <f>ROUND(I117*H117,2)</f>
        <v>0</v>
      </c>
      <c r="K117" s="216" t="s">
        <v>21</v>
      </c>
      <c r="L117" s="46"/>
      <c r="M117" s="221" t="s">
        <v>21</v>
      </c>
      <c r="N117" s="222" t="s">
        <v>47</v>
      </c>
      <c r="O117" s="86"/>
      <c r="P117" s="223">
        <f>O117*H117</f>
        <v>0</v>
      </c>
      <c r="Q117" s="223">
        <v>0</v>
      </c>
      <c r="R117" s="223">
        <f>Q117*H117</f>
        <v>0</v>
      </c>
      <c r="S117" s="223">
        <v>0</v>
      </c>
      <c r="T117" s="224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5" t="s">
        <v>559</v>
      </c>
      <c r="AT117" s="225" t="s">
        <v>159</v>
      </c>
      <c r="AU117" s="225" t="s">
        <v>84</v>
      </c>
      <c r="AY117" s="19" t="s">
        <v>156</v>
      </c>
      <c r="BE117" s="226">
        <f>IF(N117="základní",J117,0)</f>
        <v>0</v>
      </c>
      <c r="BF117" s="226">
        <f>IF(N117="snížená",J117,0)</f>
        <v>0</v>
      </c>
      <c r="BG117" s="226">
        <f>IF(N117="zákl. přenesená",J117,0)</f>
        <v>0</v>
      </c>
      <c r="BH117" s="226">
        <f>IF(N117="sníž. přenesená",J117,0)</f>
        <v>0</v>
      </c>
      <c r="BI117" s="226">
        <f>IF(N117="nulová",J117,0)</f>
        <v>0</v>
      </c>
      <c r="BJ117" s="19" t="s">
        <v>84</v>
      </c>
      <c r="BK117" s="226">
        <f>ROUND(I117*H117,2)</f>
        <v>0</v>
      </c>
      <c r="BL117" s="19" t="s">
        <v>559</v>
      </c>
      <c r="BM117" s="225" t="s">
        <v>484</v>
      </c>
    </row>
    <row r="118" s="2" customFormat="1" ht="24.15" customHeight="1">
      <c r="A118" s="40"/>
      <c r="B118" s="41"/>
      <c r="C118" s="214" t="s">
        <v>337</v>
      </c>
      <c r="D118" s="214" t="s">
        <v>159</v>
      </c>
      <c r="E118" s="215" t="s">
        <v>1484</v>
      </c>
      <c r="F118" s="216" t="s">
        <v>1485</v>
      </c>
      <c r="G118" s="217" t="s">
        <v>211</v>
      </c>
      <c r="H118" s="218">
        <v>40</v>
      </c>
      <c r="I118" s="219"/>
      <c r="J118" s="220">
        <f>ROUND(I118*H118,2)</f>
        <v>0</v>
      </c>
      <c r="K118" s="216" t="s">
        <v>21</v>
      </c>
      <c r="L118" s="46"/>
      <c r="M118" s="221" t="s">
        <v>21</v>
      </c>
      <c r="N118" s="222" t="s">
        <v>47</v>
      </c>
      <c r="O118" s="86"/>
      <c r="P118" s="223">
        <f>O118*H118</f>
        <v>0</v>
      </c>
      <c r="Q118" s="223">
        <v>0</v>
      </c>
      <c r="R118" s="223">
        <f>Q118*H118</f>
        <v>0</v>
      </c>
      <c r="S118" s="223">
        <v>0</v>
      </c>
      <c r="T118" s="224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25" t="s">
        <v>559</v>
      </c>
      <c r="AT118" s="225" t="s">
        <v>159</v>
      </c>
      <c r="AU118" s="225" t="s">
        <v>84</v>
      </c>
      <c r="AY118" s="19" t="s">
        <v>156</v>
      </c>
      <c r="BE118" s="226">
        <f>IF(N118="základní",J118,0)</f>
        <v>0</v>
      </c>
      <c r="BF118" s="226">
        <f>IF(N118="snížená",J118,0)</f>
        <v>0</v>
      </c>
      <c r="BG118" s="226">
        <f>IF(N118="zákl. přenesená",J118,0)</f>
        <v>0</v>
      </c>
      <c r="BH118" s="226">
        <f>IF(N118="sníž. přenesená",J118,0)</f>
        <v>0</v>
      </c>
      <c r="BI118" s="226">
        <f>IF(N118="nulová",J118,0)</f>
        <v>0</v>
      </c>
      <c r="BJ118" s="19" t="s">
        <v>84</v>
      </c>
      <c r="BK118" s="226">
        <f>ROUND(I118*H118,2)</f>
        <v>0</v>
      </c>
      <c r="BL118" s="19" t="s">
        <v>559</v>
      </c>
      <c r="BM118" s="225" t="s">
        <v>501</v>
      </c>
    </row>
    <row r="119" s="2" customFormat="1" ht="24.15" customHeight="1">
      <c r="A119" s="40"/>
      <c r="B119" s="41"/>
      <c r="C119" s="214" t="s">
        <v>342</v>
      </c>
      <c r="D119" s="214" t="s">
        <v>159</v>
      </c>
      <c r="E119" s="215" t="s">
        <v>1486</v>
      </c>
      <c r="F119" s="216" t="s">
        <v>1487</v>
      </c>
      <c r="G119" s="217" t="s">
        <v>211</v>
      </c>
      <c r="H119" s="218">
        <v>28</v>
      </c>
      <c r="I119" s="219"/>
      <c r="J119" s="220">
        <f>ROUND(I119*H119,2)</f>
        <v>0</v>
      </c>
      <c r="K119" s="216" t="s">
        <v>21</v>
      </c>
      <c r="L119" s="46"/>
      <c r="M119" s="221" t="s">
        <v>21</v>
      </c>
      <c r="N119" s="222" t="s">
        <v>47</v>
      </c>
      <c r="O119" s="86"/>
      <c r="P119" s="223">
        <f>O119*H119</f>
        <v>0</v>
      </c>
      <c r="Q119" s="223">
        <v>0</v>
      </c>
      <c r="R119" s="223">
        <f>Q119*H119</f>
        <v>0</v>
      </c>
      <c r="S119" s="223">
        <v>0</v>
      </c>
      <c r="T119" s="224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5" t="s">
        <v>559</v>
      </c>
      <c r="AT119" s="225" t="s">
        <v>159</v>
      </c>
      <c r="AU119" s="225" t="s">
        <v>84</v>
      </c>
      <c r="AY119" s="19" t="s">
        <v>156</v>
      </c>
      <c r="BE119" s="226">
        <f>IF(N119="základní",J119,0)</f>
        <v>0</v>
      </c>
      <c r="BF119" s="226">
        <f>IF(N119="snížená",J119,0)</f>
        <v>0</v>
      </c>
      <c r="BG119" s="226">
        <f>IF(N119="zákl. přenesená",J119,0)</f>
        <v>0</v>
      </c>
      <c r="BH119" s="226">
        <f>IF(N119="sníž. přenesená",J119,0)</f>
        <v>0</v>
      </c>
      <c r="BI119" s="226">
        <f>IF(N119="nulová",J119,0)</f>
        <v>0</v>
      </c>
      <c r="BJ119" s="19" t="s">
        <v>84</v>
      </c>
      <c r="BK119" s="226">
        <f>ROUND(I119*H119,2)</f>
        <v>0</v>
      </c>
      <c r="BL119" s="19" t="s">
        <v>559</v>
      </c>
      <c r="BM119" s="225" t="s">
        <v>511</v>
      </c>
    </row>
    <row r="120" s="2" customFormat="1" ht="21.75" customHeight="1">
      <c r="A120" s="40"/>
      <c r="B120" s="41"/>
      <c r="C120" s="214" t="s">
        <v>348</v>
      </c>
      <c r="D120" s="214" t="s">
        <v>159</v>
      </c>
      <c r="E120" s="215" t="s">
        <v>1488</v>
      </c>
      <c r="F120" s="216" t="s">
        <v>1489</v>
      </c>
      <c r="G120" s="217" t="s">
        <v>211</v>
      </c>
      <c r="H120" s="218">
        <v>4</v>
      </c>
      <c r="I120" s="219"/>
      <c r="J120" s="220">
        <f>ROUND(I120*H120,2)</f>
        <v>0</v>
      </c>
      <c r="K120" s="216" t="s">
        <v>21</v>
      </c>
      <c r="L120" s="46"/>
      <c r="M120" s="221" t="s">
        <v>21</v>
      </c>
      <c r="N120" s="222" t="s">
        <v>47</v>
      </c>
      <c r="O120" s="86"/>
      <c r="P120" s="223">
        <f>O120*H120</f>
        <v>0</v>
      </c>
      <c r="Q120" s="223">
        <v>0</v>
      </c>
      <c r="R120" s="223">
        <f>Q120*H120</f>
        <v>0</v>
      </c>
      <c r="S120" s="223">
        <v>0</v>
      </c>
      <c r="T120" s="224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25" t="s">
        <v>559</v>
      </c>
      <c r="AT120" s="225" t="s">
        <v>159</v>
      </c>
      <c r="AU120" s="225" t="s">
        <v>84</v>
      </c>
      <c r="AY120" s="19" t="s">
        <v>156</v>
      </c>
      <c r="BE120" s="226">
        <f>IF(N120="základní",J120,0)</f>
        <v>0</v>
      </c>
      <c r="BF120" s="226">
        <f>IF(N120="snížená",J120,0)</f>
        <v>0</v>
      </c>
      <c r="BG120" s="226">
        <f>IF(N120="zákl. přenesená",J120,0)</f>
        <v>0</v>
      </c>
      <c r="BH120" s="226">
        <f>IF(N120="sníž. přenesená",J120,0)</f>
        <v>0</v>
      </c>
      <c r="BI120" s="226">
        <f>IF(N120="nulová",J120,0)</f>
        <v>0</v>
      </c>
      <c r="BJ120" s="19" t="s">
        <v>84</v>
      </c>
      <c r="BK120" s="226">
        <f>ROUND(I120*H120,2)</f>
        <v>0</v>
      </c>
      <c r="BL120" s="19" t="s">
        <v>559</v>
      </c>
      <c r="BM120" s="225" t="s">
        <v>519</v>
      </c>
    </row>
    <row r="121" s="2" customFormat="1" ht="16.5" customHeight="1">
      <c r="A121" s="40"/>
      <c r="B121" s="41"/>
      <c r="C121" s="214" t="s">
        <v>354</v>
      </c>
      <c r="D121" s="214" t="s">
        <v>159</v>
      </c>
      <c r="E121" s="215" t="s">
        <v>1490</v>
      </c>
      <c r="F121" s="216" t="s">
        <v>1491</v>
      </c>
      <c r="G121" s="217" t="s">
        <v>211</v>
      </c>
      <c r="H121" s="218">
        <v>143</v>
      </c>
      <c r="I121" s="219"/>
      <c r="J121" s="220">
        <f>ROUND(I121*H121,2)</f>
        <v>0</v>
      </c>
      <c r="K121" s="216" t="s">
        <v>21</v>
      </c>
      <c r="L121" s="46"/>
      <c r="M121" s="221" t="s">
        <v>21</v>
      </c>
      <c r="N121" s="222" t="s">
        <v>47</v>
      </c>
      <c r="O121" s="86"/>
      <c r="P121" s="223">
        <f>O121*H121</f>
        <v>0</v>
      </c>
      <c r="Q121" s="223">
        <v>0</v>
      </c>
      <c r="R121" s="223">
        <f>Q121*H121</f>
        <v>0</v>
      </c>
      <c r="S121" s="223">
        <v>0</v>
      </c>
      <c r="T121" s="224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25" t="s">
        <v>559</v>
      </c>
      <c r="AT121" s="225" t="s">
        <v>159</v>
      </c>
      <c r="AU121" s="225" t="s">
        <v>84</v>
      </c>
      <c r="AY121" s="19" t="s">
        <v>156</v>
      </c>
      <c r="BE121" s="226">
        <f>IF(N121="základní",J121,0)</f>
        <v>0</v>
      </c>
      <c r="BF121" s="226">
        <f>IF(N121="snížená",J121,0)</f>
        <v>0</v>
      </c>
      <c r="BG121" s="226">
        <f>IF(N121="zákl. přenesená",J121,0)</f>
        <v>0</v>
      </c>
      <c r="BH121" s="226">
        <f>IF(N121="sníž. přenesená",J121,0)</f>
        <v>0</v>
      </c>
      <c r="BI121" s="226">
        <f>IF(N121="nulová",J121,0)</f>
        <v>0</v>
      </c>
      <c r="BJ121" s="19" t="s">
        <v>84</v>
      </c>
      <c r="BK121" s="226">
        <f>ROUND(I121*H121,2)</f>
        <v>0</v>
      </c>
      <c r="BL121" s="19" t="s">
        <v>559</v>
      </c>
      <c r="BM121" s="225" t="s">
        <v>528</v>
      </c>
    </row>
    <row r="122" s="2" customFormat="1" ht="16.5" customHeight="1">
      <c r="A122" s="40"/>
      <c r="B122" s="41"/>
      <c r="C122" s="214" t="s">
        <v>359</v>
      </c>
      <c r="D122" s="214" t="s">
        <v>159</v>
      </c>
      <c r="E122" s="215" t="s">
        <v>1492</v>
      </c>
      <c r="F122" s="216" t="s">
        <v>1493</v>
      </c>
      <c r="G122" s="217" t="s">
        <v>211</v>
      </c>
      <c r="H122" s="218">
        <v>25</v>
      </c>
      <c r="I122" s="219"/>
      <c r="J122" s="220">
        <f>ROUND(I122*H122,2)</f>
        <v>0</v>
      </c>
      <c r="K122" s="216" t="s">
        <v>21</v>
      </c>
      <c r="L122" s="46"/>
      <c r="M122" s="221" t="s">
        <v>21</v>
      </c>
      <c r="N122" s="222" t="s">
        <v>47</v>
      </c>
      <c r="O122" s="86"/>
      <c r="P122" s="223">
        <f>O122*H122</f>
        <v>0</v>
      </c>
      <c r="Q122" s="223">
        <v>0</v>
      </c>
      <c r="R122" s="223">
        <f>Q122*H122</f>
        <v>0</v>
      </c>
      <c r="S122" s="223">
        <v>0</v>
      </c>
      <c r="T122" s="224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25" t="s">
        <v>559</v>
      </c>
      <c r="AT122" s="225" t="s">
        <v>159</v>
      </c>
      <c r="AU122" s="225" t="s">
        <v>84</v>
      </c>
      <c r="AY122" s="19" t="s">
        <v>156</v>
      </c>
      <c r="BE122" s="226">
        <f>IF(N122="základní",J122,0)</f>
        <v>0</v>
      </c>
      <c r="BF122" s="226">
        <f>IF(N122="snížená",J122,0)</f>
        <v>0</v>
      </c>
      <c r="BG122" s="226">
        <f>IF(N122="zákl. přenesená",J122,0)</f>
        <v>0</v>
      </c>
      <c r="BH122" s="226">
        <f>IF(N122="sníž. přenesená",J122,0)</f>
        <v>0</v>
      </c>
      <c r="BI122" s="226">
        <f>IF(N122="nulová",J122,0)</f>
        <v>0</v>
      </c>
      <c r="BJ122" s="19" t="s">
        <v>84</v>
      </c>
      <c r="BK122" s="226">
        <f>ROUND(I122*H122,2)</f>
        <v>0</v>
      </c>
      <c r="BL122" s="19" t="s">
        <v>559</v>
      </c>
      <c r="BM122" s="225" t="s">
        <v>537</v>
      </c>
    </row>
    <row r="123" s="2" customFormat="1" ht="16.5" customHeight="1">
      <c r="A123" s="40"/>
      <c r="B123" s="41"/>
      <c r="C123" s="214" t="s">
        <v>363</v>
      </c>
      <c r="D123" s="214" t="s">
        <v>159</v>
      </c>
      <c r="E123" s="215" t="s">
        <v>1494</v>
      </c>
      <c r="F123" s="216" t="s">
        <v>1495</v>
      </c>
      <c r="G123" s="217" t="s">
        <v>211</v>
      </c>
      <c r="H123" s="218">
        <v>25</v>
      </c>
      <c r="I123" s="219"/>
      <c r="J123" s="220">
        <f>ROUND(I123*H123,2)</f>
        <v>0</v>
      </c>
      <c r="K123" s="216" t="s">
        <v>21</v>
      </c>
      <c r="L123" s="46"/>
      <c r="M123" s="221" t="s">
        <v>21</v>
      </c>
      <c r="N123" s="222" t="s">
        <v>47</v>
      </c>
      <c r="O123" s="86"/>
      <c r="P123" s="223">
        <f>O123*H123</f>
        <v>0</v>
      </c>
      <c r="Q123" s="223">
        <v>0</v>
      </c>
      <c r="R123" s="223">
        <f>Q123*H123</f>
        <v>0</v>
      </c>
      <c r="S123" s="223">
        <v>0</v>
      </c>
      <c r="T123" s="224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25" t="s">
        <v>559</v>
      </c>
      <c r="AT123" s="225" t="s">
        <v>159</v>
      </c>
      <c r="AU123" s="225" t="s">
        <v>84</v>
      </c>
      <c r="AY123" s="19" t="s">
        <v>156</v>
      </c>
      <c r="BE123" s="226">
        <f>IF(N123="základní",J123,0)</f>
        <v>0</v>
      </c>
      <c r="BF123" s="226">
        <f>IF(N123="snížená",J123,0)</f>
        <v>0</v>
      </c>
      <c r="BG123" s="226">
        <f>IF(N123="zákl. přenesená",J123,0)</f>
        <v>0</v>
      </c>
      <c r="BH123" s="226">
        <f>IF(N123="sníž. přenesená",J123,0)</f>
        <v>0</v>
      </c>
      <c r="BI123" s="226">
        <f>IF(N123="nulová",J123,0)</f>
        <v>0</v>
      </c>
      <c r="BJ123" s="19" t="s">
        <v>84</v>
      </c>
      <c r="BK123" s="226">
        <f>ROUND(I123*H123,2)</f>
        <v>0</v>
      </c>
      <c r="BL123" s="19" t="s">
        <v>559</v>
      </c>
      <c r="BM123" s="225" t="s">
        <v>548</v>
      </c>
    </row>
    <row r="124" s="2" customFormat="1" ht="16.5" customHeight="1">
      <c r="A124" s="40"/>
      <c r="B124" s="41"/>
      <c r="C124" s="214" t="s">
        <v>367</v>
      </c>
      <c r="D124" s="214" t="s">
        <v>159</v>
      </c>
      <c r="E124" s="215" t="s">
        <v>1496</v>
      </c>
      <c r="F124" s="216" t="s">
        <v>1497</v>
      </c>
      <c r="G124" s="217" t="s">
        <v>211</v>
      </c>
      <c r="H124" s="218">
        <v>50</v>
      </c>
      <c r="I124" s="219"/>
      <c r="J124" s="220">
        <f>ROUND(I124*H124,2)</f>
        <v>0</v>
      </c>
      <c r="K124" s="216" t="s">
        <v>21</v>
      </c>
      <c r="L124" s="46"/>
      <c r="M124" s="221" t="s">
        <v>21</v>
      </c>
      <c r="N124" s="222" t="s">
        <v>47</v>
      </c>
      <c r="O124" s="86"/>
      <c r="P124" s="223">
        <f>O124*H124</f>
        <v>0</v>
      </c>
      <c r="Q124" s="223">
        <v>0</v>
      </c>
      <c r="R124" s="223">
        <f>Q124*H124</f>
        <v>0</v>
      </c>
      <c r="S124" s="223">
        <v>0</v>
      </c>
      <c r="T124" s="224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25" t="s">
        <v>559</v>
      </c>
      <c r="AT124" s="225" t="s">
        <v>159</v>
      </c>
      <c r="AU124" s="225" t="s">
        <v>84</v>
      </c>
      <c r="AY124" s="19" t="s">
        <v>156</v>
      </c>
      <c r="BE124" s="226">
        <f>IF(N124="základní",J124,0)</f>
        <v>0</v>
      </c>
      <c r="BF124" s="226">
        <f>IF(N124="snížená",J124,0)</f>
        <v>0</v>
      </c>
      <c r="BG124" s="226">
        <f>IF(N124="zákl. přenesená",J124,0)</f>
        <v>0</v>
      </c>
      <c r="BH124" s="226">
        <f>IF(N124="sníž. přenesená",J124,0)</f>
        <v>0</v>
      </c>
      <c r="BI124" s="226">
        <f>IF(N124="nulová",J124,0)</f>
        <v>0</v>
      </c>
      <c r="BJ124" s="19" t="s">
        <v>84</v>
      </c>
      <c r="BK124" s="226">
        <f>ROUND(I124*H124,2)</f>
        <v>0</v>
      </c>
      <c r="BL124" s="19" t="s">
        <v>559</v>
      </c>
      <c r="BM124" s="225" t="s">
        <v>559</v>
      </c>
    </row>
    <row r="125" s="2" customFormat="1" ht="16.5" customHeight="1">
      <c r="A125" s="40"/>
      <c r="B125" s="41"/>
      <c r="C125" s="214" t="s">
        <v>372</v>
      </c>
      <c r="D125" s="214" t="s">
        <v>159</v>
      </c>
      <c r="E125" s="215" t="s">
        <v>1498</v>
      </c>
      <c r="F125" s="216" t="s">
        <v>1499</v>
      </c>
      <c r="G125" s="217" t="s">
        <v>1032</v>
      </c>
      <c r="H125" s="218">
        <v>1</v>
      </c>
      <c r="I125" s="219"/>
      <c r="J125" s="220">
        <f>ROUND(I125*H125,2)</f>
        <v>0</v>
      </c>
      <c r="K125" s="216" t="s">
        <v>21</v>
      </c>
      <c r="L125" s="46"/>
      <c r="M125" s="221" t="s">
        <v>21</v>
      </c>
      <c r="N125" s="222" t="s">
        <v>47</v>
      </c>
      <c r="O125" s="86"/>
      <c r="P125" s="223">
        <f>O125*H125</f>
        <v>0</v>
      </c>
      <c r="Q125" s="223">
        <v>0</v>
      </c>
      <c r="R125" s="223">
        <f>Q125*H125</f>
        <v>0</v>
      </c>
      <c r="S125" s="223">
        <v>0</v>
      </c>
      <c r="T125" s="224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25" t="s">
        <v>559</v>
      </c>
      <c r="AT125" s="225" t="s">
        <v>159</v>
      </c>
      <c r="AU125" s="225" t="s">
        <v>84</v>
      </c>
      <c r="AY125" s="19" t="s">
        <v>156</v>
      </c>
      <c r="BE125" s="226">
        <f>IF(N125="základní",J125,0)</f>
        <v>0</v>
      </c>
      <c r="BF125" s="226">
        <f>IF(N125="snížená",J125,0)</f>
        <v>0</v>
      </c>
      <c r="BG125" s="226">
        <f>IF(N125="zákl. přenesená",J125,0)</f>
        <v>0</v>
      </c>
      <c r="BH125" s="226">
        <f>IF(N125="sníž. přenesená",J125,0)</f>
        <v>0</v>
      </c>
      <c r="BI125" s="226">
        <f>IF(N125="nulová",J125,0)</f>
        <v>0</v>
      </c>
      <c r="BJ125" s="19" t="s">
        <v>84</v>
      </c>
      <c r="BK125" s="226">
        <f>ROUND(I125*H125,2)</f>
        <v>0</v>
      </c>
      <c r="BL125" s="19" t="s">
        <v>559</v>
      </c>
      <c r="BM125" s="225" t="s">
        <v>570</v>
      </c>
    </row>
    <row r="126" s="2" customFormat="1" ht="16.5" customHeight="1">
      <c r="A126" s="40"/>
      <c r="B126" s="41"/>
      <c r="C126" s="214" t="s">
        <v>378</v>
      </c>
      <c r="D126" s="214" t="s">
        <v>159</v>
      </c>
      <c r="E126" s="215" t="s">
        <v>1500</v>
      </c>
      <c r="F126" s="216" t="s">
        <v>1501</v>
      </c>
      <c r="G126" s="217" t="s">
        <v>1032</v>
      </c>
      <c r="H126" s="218">
        <v>2</v>
      </c>
      <c r="I126" s="219"/>
      <c r="J126" s="220">
        <f>ROUND(I126*H126,2)</f>
        <v>0</v>
      </c>
      <c r="K126" s="216" t="s">
        <v>21</v>
      </c>
      <c r="L126" s="46"/>
      <c r="M126" s="221" t="s">
        <v>21</v>
      </c>
      <c r="N126" s="222" t="s">
        <v>47</v>
      </c>
      <c r="O126" s="86"/>
      <c r="P126" s="223">
        <f>O126*H126</f>
        <v>0</v>
      </c>
      <c r="Q126" s="223">
        <v>0</v>
      </c>
      <c r="R126" s="223">
        <f>Q126*H126</f>
        <v>0</v>
      </c>
      <c r="S126" s="223">
        <v>0</v>
      </c>
      <c r="T126" s="224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25" t="s">
        <v>559</v>
      </c>
      <c r="AT126" s="225" t="s">
        <v>159</v>
      </c>
      <c r="AU126" s="225" t="s">
        <v>84</v>
      </c>
      <c r="AY126" s="19" t="s">
        <v>156</v>
      </c>
      <c r="BE126" s="226">
        <f>IF(N126="základní",J126,0)</f>
        <v>0</v>
      </c>
      <c r="BF126" s="226">
        <f>IF(N126="snížená",J126,0)</f>
        <v>0</v>
      </c>
      <c r="BG126" s="226">
        <f>IF(N126="zákl. přenesená",J126,0)</f>
        <v>0</v>
      </c>
      <c r="BH126" s="226">
        <f>IF(N126="sníž. přenesená",J126,0)</f>
        <v>0</v>
      </c>
      <c r="BI126" s="226">
        <f>IF(N126="nulová",J126,0)</f>
        <v>0</v>
      </c>
      <c r="BJ126" s="19" t="s">
        <v>84</v>
      </c>
      <c r="BK126" s="226">
        <f>ROUND(I126*H126,2)</f>
        <v>0</v>
      </c>
      <c r="BL126" s="19" t="s">
        <v>559</v>
      </c>
      <c r="BM126" s="225" t="s">
        <v>581</v>
      </c>
    </row>
    <row r="127" s="2" customFormat="1" ht="16.5" customHeight="1">
      <c r="A127" s="40"/>
      <c r="B127" s="41"/>
      <c r="C127" s="214" t="s">
        <v>384</v>
      </c>
      <c r="D127" s="214" t="s">
        <v>159</v>
      </c>
      <c r="E127" s="215" t="s">
        <v>1502</v>
      </c>
      <c r="F127" s="216" t="s">
        <v>1503</v>
      </c>
      <c r="G127" s="217" t="s">
        <v>1032</v>
      </c>
      <c r="H127" s="218">
        <v>2</v>
      </c>
      <c r="I127" s="219"/>
      <c r="J127" s="220">
        <f>ROUND(I127*H127,2)</f>
        <v>0</v>
      </c>
      <c r="K127" s="216" t="s">
        <v>21</v>
      </c>
      <c r="L127" s="46"/>
      <c r="M127" s="221" t="s">
        <v>21</v>
      </c>
      <c r="N127" s="222" t="s">
        <v>47</v>
      </c>
      <c r="O127" s="86"/>
      <c r="P127" s="223">
        <f>O127*H127</f>
        <v>0</v>
      </c>
      <c r="Q127" s="223">
        <v>0</v>
      </c>
      <c r="R127" s="223">
        <f>Q127*H127</f>
        <v>0</v>
      </c>
      <c r="S127" s="223">
        <v>0</v>
      </c>
      <c r="T127" s="224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25" t="s">
        <v>559</v>
      </c>
      <c r="AT127" s="225" t="s">
        <v>159</v>
      </c>
      <c r="AU127" s="225" t="s">
        <v>84</v>
      </c>
      <c r="AY127" s="19" t="s">
        <v>156</v>
      </c>
      <c r="BE127" s="226">
        <f>IF(N127="základní",J127,0)</f>
        <v>0</v>
      </c>
      <c r="BF127" s="226">
        <f>IF(N127="snížená",J127,0)</f>
        <v>0</v>
      </c>
      <c r="BG127" s="226">
        <f>IF(N127="zákl. přenesená",J127,0)</f>
        <v>0</v>
      </c>
      <c r="BH127" s="226">
        <f>IF(N127="sníž. přenesená",J127,0)</f>
        <v>0</v>
      </c>
      <c r="BI127" s="226">
        <f>IF(N127="nulová",J127,0)</f>
        <v>0</v>
      </c>
      <c r="BJ127" s="19" t="s">
        <v>84</v>
      </c>
      <c r="BK127" s="226">
        <f>ROUND(I127*H127,2)</f>
        <v>0</v>
      </c>
      <c r="BL127" s="19" t="s">
        <v>559</v>
      </c>
      <c r="BM127" s="225" t="s">
        <v>597</v>
      </c>
    </row>
    <row r="128" s="2" customFormat="1" ht="16.5" customHeight="1">
      <c r="A128" s="40"/>
      <c r="B128" s="41"/>
      <c r="C128" s="214" t="s">
        <v>398</v>
      </c>
      <c r="D128" s="214" t="s">
        <v>159</v>
      </c>
      <c r="E128" s="215" t="s">
        <v>1504</v>
      </c>
      <c r="F128" s="216" t="s">
        <v>1505</v>
      </c>
      <c r="G128" s="217" t="s">
        <v>1032</v>
      </c>
      <c r="H128" s="218">
        <v>1</v>
      </c>
      <c r="I128" s="219"/>
      <c r="J128" s="220">
        <f>ROUND(I128*H128,2)</f>
        <v>0</v>
      </c>
      <c r="K128" s="216" t="s">
        <v>21</v>
      </c>
      <c r="L128" s="46"/>
      <c r="M128" s="221" t="s">
        <v>21</v>
      </c>
      <c r="N128" s="222" t="s">
        <v>47</v>
      </c>
      <c r="O128" s="86"/>
      <c r="P128" s="223">
        <f>O128*H128</f>
        <v>0</v>
      </c>
      <c r="Q128" s="223">
        <v>0</v>
      </c>
      <c r="R128" s="223">
        <f>Q128*H128</f>
        <v>0</v>
      </c>
      <c r="S128" s="223">
        <v>0</v>
      </c>
      <c r="T128" s="224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25" t="s">
        <v>559</v>
      </c>
      <c r="AT128" s="225" t="s">
        <v>159</v>
      </c>
      <c r="AU128" s="225" t="s">
        <v>84</v>
      </c>
      <c r="AY128" s="19" t="s">
        <v>156</v>
      </c>
      <c r="BE128" s="226">
        <f>IF(N128="základní",J128,0)</f>
        <v>0</v>
      </c>
      <c r="BF128" s="226">
        <f>IF(N128="snížená",J128,0)</f>
        <v>0</v>
      </c>
      <c r="BG128" s="226">
        <f>IF(N128="zákl. přenesená",J128,0)</f>
        <v>0</v>
      </c>
      <c r="BH128" s="226">
        <f>IF(N128="sníž. přenesená",J128,0)</f>
        <v>0</v>
      </c>
      <c r="BI128" s="226">
        <f>IF(N128="nulová",J128,0)</f>
        <v>0</v>
      </c>
      <c r="BJ128" s="19" t="s">
        <v>84</v>
      </c>
      <c r="BK128" s="226">
        <f>ROUND(I128*H128,2)</f>
        <v>0</v>
      </c>
      <c r="BL128" s="19" t="s">
        <v>559</v>
      </c>
      <c r="BM128" s="225" t="s">
        <v>611</v>
      </c>
    </row>
    <row r="129" s="2" customFormat="1" ht="16.5" customHeight="1">
      <c r="A129" s="40"/>
      <c r="B129" s="41"/>
      <c r="C129" s="214" t="s">
        <v>403</v>
      </c>
      <c r="D129" s="214" t="s">
        <v>159</v>
      </c>
      <c r="E129" s="215" t="s">
        <v>1506</v>
      </c>
      <c r="F129" s="216" t="s">
        <v>1507</v>
      </c>
      <c r="G129" s="217" t="s">
        <v>1032</v>
      </c>
      <c r="H129" s="218">
        <v>1</v>
      </c>
      <c r="I129" s="219"/>
      <c r="J129" s="220">
        <f>ROUND(I129*H129,2)</f>
        <v>0</v>
      </c>
      <c r="K129" s="216" t="s">
        <v>21</v>
      </c>
      <c r="L129" s="46"/>
      <c r="M129" s="221" t="s">
        <v>21</v>
      </c>
      <c r="N129" s="222" t="s">
        <v>47</v>
      </c>
      <c r="O129" s="86"/>
      <c r="P129" s="223">
        <f>O129*H129</f>
        <v>0</v>
      </c>
      <c r="Q129" s="223">
        <v>0</v>
      </c>
      <c r="R129" s="223">
        <f>Q129*H129</f>
        <v>0</v>
      </c>
      <c r="S129" s="223">
        <v>0</v>
      </c>
      <c r="T129" s="224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25" t="s">
        <v>559</v>
      </c>
      <c r="AT129" s="225" t="s">
        <v>159</v>
      </c>
      <c r="AU129" s="225" t="s">
        <v>84</v>
      </c>
      <c r="AY129" s="19" t="s">
        <v>156</v>
      </c>
      <c r="BE129" s="226">
        <f>IF(N129="základní",J129,0)</f>
        <v>0</v>
      </c>
      <c r="BF129" s="226">
        <f>IF(N129="snížená",J129,0)</f>
        <v>0</v>
      </c>
      <c r="BG129" s="226">
        <f>IF(N129="zákl. přenesená",J129,0)</f>
        <v>0</v>
      </c>
      <c r="BH129" s="226">
        <f>IF(N129="sníž. přenesená",J129,0)</f>
        <v>0</v>
      </c>
      <c r="BI129" s="226">
        <f>IF(N129="nulová",J129,0)</f>
        <v>0</v>
      </c>
      <c r="BJ129" s="19" t="s">
        <v>84</v>
      </c>
      <c r="BK129" s="226">
        <f>ROUND(I129*H129,2)</f>
        <v>0</v>
      </c>
      <c r="BL129" s="19" t="s">
        <v>559</v>
      </c>
      <c r="BM129" s="225" t="s">
        <v>622</v>
      </c>
    </row>
    <row r="130" s="12" customFormat="1" ht="25.92" customHeight="1">
      <c r="A130" s="12"/>
      <c r="B130" s="198"/>
      <c r="C130" s="199"/>
      <c r="D130" s="200" t="s">
        <v>75</v>
      </c>
      <c r="E130" s="201" t="s">
        <v>1508</v>
      </c>
      <c r="F130" s="201" t="s">
        <v>1509</v>
      </c>
      <c r="G130" s="199"/>
      <c r="H130" s="199"/>
      <c r="I130" s="202"/>
      <c r="J130" s="203">
        <f>BK130</f>
        <v>0</v>
      </c>
      <c r="K130" s="199"/>
      <c r="L130" s="204"/>
      <c r="M130" s="205"/>
      <c r="N130" s="206"/>
      <c r="O130" s="206"/>
      <c r="P130" s="207">
        <f>SUM(P131:P140)</f>
        <v>0</v>
      </c>
      <c r="Q130" s="206"/>
      <c r="R130" s="207">
        <f>SUM(R131:R140)</f>
        <v>0</v>
      </c>
      <c r="S130" s="206"/>
      <c r="T130" s="208">
        <f>SUM(T131:T140)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09" t="s">
        <v>84</v>
      </c>
      <c r="AT130" s="210" t="s">
        <v>75</v>
      </c>
      <c r="AU130" s="210" t="s">
        <v>76</v>
      </c>
      <c r="AY130" s="209" t="s">
        <v>156</v>
      </c>
      <c r="BK130" s="211">
        <f>SUM(BK131:BK140)</f>
        <v>0</v>
      </c>
    </row>
    <row r="131" s="2" customFormat="1" ht="16.5" customHeight="1">
      <c r="A131" s="40"/>
      <c r="B131" s="41"/>
      <c r="C131" s="214" t="s">
        <v>409</v>
      </c>
      <c r="D131" s="214" t="s">
        <v>159</v>
      </c>
      <c r="E131" s="215" t="s">
        <v>1510</v>
      </c>
      <c r="F131" s="216" t="s">
        <v>1511</v>
      </c>
      <c r="G131" s="217" t="s">
        <v>370</v>
      </c>
      <c r="H131" s="218">
        <v>1</v>
      </c>
      <c r="I131" s="219"/>
      <c r="J131" s="220">
        <f>ROUND(I131*H131,2)</f>
        <v>0</v>
      </c>
      <c r="K131" s="216" t="s">
        <v>21</v>
      </c>
      <c r="L131" s="46"/>
      <c r="M131" s="221" t="s">
        <v>21</v>
      </c>
      <c r="N131" s="222" t="s">
        <v>47</v>
      </c>
      <c r="O131" s="86"/>
      <c r="P131" s="223">
        <f>O131*H131</f>
        <v>0</v>
      </c>
      <c r="Q131" s="223">
        <v>0</v>
      </c>
      <c r="R131" s="223">
        <f>Q131*H131</f>
        <v>0</v>
      </c>
      <c r="S131" s="223">
        <v>0</v>
      </c>
      <c r="T131" s="224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25" t="s">
        <v>559</v>
      </c>
      <c r="AT131" s="225" t="s">
        <v>159</v>
      </c>
      <c r="AU131" s="225" t="s">
        <v>84</v>
      </c>
      <c r="AY131" s="19" t="s">
        <v>156</v>
      </c>
      <c r="BE131" s="226">
        <f>IF(N131="základní",J131,0)</f>
        <v>0</v>
      </c>
      <c r="BF131" s="226">
        <f>IF(N131="snížená",J131,0)</f>
        <v>0</v>
      </c>
      <c r="BG131" s="226">
        <f>IF(N131="zákl. přenesená",J131,0)</f>
        <v>0</v>
      </c>
      <c r="BH131" s="226">
        <f>IF(N131="sníž. přenesená",J131,0)</f>
        <v>0</v>
      </c>
      <c r="BI131" s="226">
        <f>IF(N131="nulová",J131,0)</f>
        <v>0</v>
      </c>
      <c r="BJ131" s="19" t="s">
        <v>84</v>
      </c>
      <c r="BK131" s="226">
        <f>ROUND(I131*H131,2)</f>
        <v>0</v>
      </c>
      <c r="BL131" s="19" t="s">
        <v>559</v>
      </c>
      <c r="BM131" s="225" t="s">
        <v>632</v>
      </c>
    </row>
    <row r="132" s="2" customFormat="1" ht="16.5" customHeight="1">
      <c r="A132" s="40"/>
      <c r="B132" s="41"/>
      <c r="C132" s="214" t="s">
        <v>415</v>
      </c>
      <c r="D132" s="214" t="s">
        <v>159</v>
      </c>
      <c r="E132" s="215" t="s">
        <v>1512</v>
      </c>
      <c r="F132" s="216" t="s">
        <v>1513</v>
      </c>
      <c r="G132" s="217" t="s">
        <v>370</v>
      </c>
      <c r="H132" s="218">
        <v>1</v>
      </c>
      <c r="I132" s="219"/>
      <c r="J132" s="220">
        <f>ROUND(I132*H132,2)</f>
        <v>0</v>
      </c>
      <c r="K132" s="216" t="s">
        <v>21</v>
      </c>
      <c r="L132" s="46"/>
      <c r="M132" s="221" t="s">
        <v>21</v>
      </c>
      <c r="N132" s="222" t="s">
        <v>47</v>
      </c>
      <c r="O132" s="86"/>
      <c r="P132" s="223">
        <f>O132*H132</f>
        <v>0</v>
      </c>
      <c r="Q132" s="223">
        <v>0</v>
      </c>
      <c r="R132" s="223">
        <f>Q132*H132</f>
        <v>0</v>
      </c>
      <c r="S132" s="223">
        <v>0</v>
      </c>
      <c r="T132" s="224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25" t="s">
        <v>559</v>
      </c>
      <c r="AT132" s="225" t="s">
        <v>159</v>
      </c>
      <c r="AU132" s="225" t="s">
        <v>84</v>
      </c>
      <c r="AY132" s="19" t="s">
        <v>156</v>
      </c>
      <c r="BE132" s="226">
        <f>IF(N132="základní",J132,0)</f>
        <v>0</v>
      </c>
      <c r="BF132" s="226">
        <f>IF(N132="snížená",J132,0)</f>
        <v>0</v>
      </c>
      <c r="BG132" s="226">
        <f>IF(N132="zákl. přenesená",J132,0)</f>
        <v>0</v>
      </c>
      <c r="BH132" s="226">
        <f>IF(N132="sníž. přenesená",J132,0)</f>
        <v>0</v>
      </c>
      <c r="BI132" s="226">
        <f>IF(N132="nulová",J132,0)</f>
        <v>0</v>
      </c>
      <c r="BJ132" s="19" t="s">
        <v>84</v>
      </c>
      <c r="BK132" s="226">
        <f>ROUND(I132*H132,2)</f>
        <v>0</v>
      </c>
      <c r="BL132" s="19" t="s">
        <v>559</v>
      </c>
      <c r="BM132" s="225" t="s">
        <v>640</v>
      </c>
    </row>
    <row r="133" s="2" customFormat="1" ht="16.5" customHeight="1">
      <c r="A133" s="40"/>
      <c r="B133" s="41"/>
      <c r="C133" s="214" t="s">
        <v>421</v>
      </c>
      <c r="D133" s="214" t="s">
        <v>159</v>
      </c>
      <c r="E133" s="215" t="s">
        <v>1514</v>
      </c>
      <c r="F133" s="216" t="s">
        <v>1515</v>
      </c>
      <c r="G133" s="217" t="s">
        <v>370</v>
      </c>
      <c r="H133" s="218">
        <v>1</v>
      </c>
      <c r="I133" s="219"/>
      <c r="J133" s="220">
        <f>ROUND(I133*H133,2)</f>
        <v>0</v>
      </c>
      <c r="K133" s="216" t="s">
        <v>21</v>
      </c>
      <c r="L133" s="46"/>
      <c r="M133" s="221" t="s">
        <v>21</v>
      </c>
      <c r="N133" s="222" t="s">
        <v>47</v>
      </c>
      <c r="O133" s="86"/>
      <c r="P133" s="223">
        <f>O133*H133</f>
        <v>0</v>
      </c>
      <c r="Q133" s="223">
        <v>0</v>
      </c>
      <c r="R133" s="223">
        <f>Q133*H133</f>
        <v>0</v>
      </c>
      <c r="S133" s="223">
        <v>0</v>
      </c>
      <c r="T133" s="224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25" t="s">
        <v>559</v>
      </c>
      <c r="AT133" s="225" t="s">
        <v>159</v>
      </c>
      <c r="AU133" s="225" t="s">
        <v>84</v>
      </c>
      <c r="AY133" s="19" t="s">
        <v>156</v>
      </c>
      <c r="BE133" s="226">
        <f>IF(N133="základní",J133,0)</f>
        <v>0</v>
      </c>
      <c r="BF133" s="226">
        <f>IF(N133="snížená",J133,0)</f>
        <v>0</v>
      </c>
      <c r="BG133" s="226">
        <f>IF(N133="zákl. přenesená",J133,0)</f>
        <v>0</v>
      </c>
      <c r="BH133" s="226">
        <f>IF(N133="sníž. přenesená",J133,0)</f>
        <v>0</v>
      </c>
      <c r="BI133" s="226">
        <f>IF(N133="nulová",J133,0)</f>
        <v>0</v>
      </c>
      <c r="BJ133" s="19" t="s">
        <v>84</v>
      </c>
      <c r="BK133" s="226">
        <f>ROUND(I133*H133,2)</f>
        <v>0</v>
      </c>
      <c r="BL133" s="19" t="s">
        <v>559</v>
      </c>
      <c r="BM133" s="225" t="s">
        <v>648</v>
      </c>
    </row>
    <row r="134" s="2" customFormat="1" ht="16.5" customHeight="1">
      <c r="A134" s="40"/>
      <c r="B134" s="41"/>
      <c r="C134" s="214" t="s">
        <v>428</v>
      </c>
      <c r="D134" s="214" t="s">
        <v>159</v>
      </c>
      <c r="E134" s="215" t="s">
        <v>1516</v>
      </c>
      <c r="F134" s="216" t="s">
        <v>1517</v>
      </c>
      <c r="G134" s="217" t="s">
        <v>370</v>
      </c>
      <c r="H134" s="218">
        <v>1</v>
      </c>
      <c r="I134" s="219"/>
      <c r="J134" s="220">
        <f>ROUND(I134*H134,2)</f>
        <v>0</v>
      </c>
      <c r="K134" s="216" t="s">
        <v>21</v>
      </c>
      <c r="L134" s="46"/>
      <c r="M134" s="221" t="s">
        <v>21</v>
      </c>
      <c r="N134" s="222" t="s">
        <v>47</v>
      </c>
      <c r="O134" s="86"/>
      <c r="P134" s="223">
        <f>O134*H134</f>
        <v>0</v>
      </c>
      <c r="Q134" s="223">
        <v>0</v>
      </c>
      <c r="R134" s="223">
        <f>Q134*H134</f>
        <v>0</v>
      </c>
      <c r="S134" s="223">
        <v>0</v>
      </c>
      <c r="T134" s="224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25" t="s">
        <v>559</v>
      </c>
      <c r="AT134" s="225" t="s">
        <v>159</v>
      </c>
      <c r="AU134" s="225" t="s">
        <v>84</v>
      </c>
      <c r="AY134" s="19" t="s">
        <v>156</v>
      </c>
      <c r="BE134" s="226">
        <f>IF(N134="základní",J134,0)</f>
        <v>0</v>
      </c>
      <c r="BF134" s="226">
        <f>IF(N134="snížená",J134,0)</f>
        <v>0</v>
      </c>
      <c r="BG134" s="226">
        <f>IF(N134="zákl. přenesená",J134,0)</f>
        <v>0</v>
      </c>
      <c r="BH134" s="226">
        <f>IF(N134="sníž. přenesená",J134,0)</f>
        <v>0</v>
      </c>
      <c r="BI134" s="226">
        <f>IF(N134="nulová",J134,0)</f>
        <v>0</v>
      </c>
      <c r="BJ134" s="19" t="s">
        <v>84</v>
      </c>
      <c r="BK134" s="226">
        <f>ROUND(I134*H134,2)</f>
        <v>0</v>
      </c>
      <c r="BL134" s="19" t="s">
        <v>559</v>
      </c>
      <c r="BM134" s="225" t="s">
        <v>656</v>
      </c>
    </row>
    <row r="135" s="2" customFormat="1" ht="16.5" customHeight="1">
      <c r="A135" s="40"/>
      <c r="B135" s="41"/>
      <c r="C135" s="214" t="s">
        <v>434</v>
      </c>
      <c r="D135" s="214" t="s">
        <v>159</v>
      </c>
      <c r="E135" s="215" t="s">
        <v>1518</v>
      </c>
      <c r="F135" s="216" t="s">
        <v>1519</v>
      </c>
      <c r="G135" s="217" t="s">
        <v>370</v>
      </c>
      <c r="H135" s="218">
        <v>1</v>
      </c>
      <c r="I135" s="219"/>
      <c r="J135" s="220">
        <f>ROUND(I135*H135,2)</f>
        <v>0</v>
      </c>
      <c r="K135" s="216" t="s">
        <v>21</v>
      </c>
      <c r="L135" s="46"/>
      <c r="M135" s="221" t="s">
        <v>21</v>
      </c>
      <c r="N135" s="222" t="s">
        <v>47</v>
      </c>
      <c r="O135" s="86"/>
      <c r="P135" s="223">
        <f>O135*H135</f>
        <v>0</v>
      </c>
      <c r="Q135" s="223">
        <v>0</v>
      </c>
      <c r="R135" s="223">
        <f>Q135*H135</f>
        <v>0</v>
      </c>
      <c r="S135" s="223">
        <v>0</v>
      </c>
      <c r="T135" s="224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25" t="s">
        <v>559</v>
      </c>
      <c r="AT135" s="225" t="s">
        <v>159</v>
      </c>
      <c r="AU135" s="225" t="s">
        <v>84</v>
      </c>
      <c r="AY135" s="19" t="s">
        <v>156</v>
      </c>
      <c r="BE135" s="226">
        <f>IF(N135="základní",J135,0)</f>
        <v>0</v>
      </c>
      <c r="BF135" s="226">
        <f>IF(N135="snížená",J135,0)</f>
        <v>0</v>
      </c>
      <c r="BG135" s="226">
        <f>IF(N135="zákl. přenesená",J135,0)</f>
        <v>0</v>
      </c>
      <c r="BH135" s="226">
        <f>IF(N135="sníž. přenesená",J135,0)</f>
        <v>0</v>
      </c>
      <c r="BI135" s="226">
        <f>IF(N135="nulová",J135,0)</f>
        <v>0</v>
      </c>
      <c r="BJ135" s="19" t="s">
        <v>84</v>
      </c>
      <c r="BK135" s="226">
        <f>ROUND(I135*H135,2)</f>
        <v>0</v>
      </c>
      <c r="BL135" s="19" t="s">
        <v>559</v>
      </c>
      <c r="BM135" s="225" t="s">
        <v>664</v>
      </c>
    </row>
    <row r="136" s="2" customFormat="1" ht="16.5" customHeight="1">
      <c r="A136" s="40"/>
      <c r="B136" s="41"/>
      <c r="C136" s="214" t="s">
        <v>440</v>
      </c>
      <c r="D136" s="214" t="s">
        <v>159</v>
      </c>
      <c r="E136" s="215" t="s">
        <v>1520</v>
      </c>
      <c r="F136" s="216" t="s">
        <v>1521</v>
      </c>
      <c r="G136" s="217" t="s">
        <v>370</v>
      </c>
      <c r="H136" s="218">
        <v>1</v>
      </c>
      <c r="I136" s="219"/>
      <c r="J136" s="220">
        <f>ROUND(I136*H136,2)</f>
        <v>0</v>
      </c>
      <c r="K136" s="216" t="s">
        <v>21</v>
      </c>
      <c r="L136" s="46"/>
      <c r="M136" s="221" t="s">
        <v>21</v>
      </c>
      <c r="N136" s="222" t="s">
        <v>47</v>
      </c>
      <c r="O136" s="86"/>
      <c r="P136" s="223">
        <f>O136*H136</f>
        <v>0</v>
      </c>
      <c r="Q136" s="223">
        <v>0</v>
      </c>
      <c r="R136" s="223">
        <f>Q136*H136</f>
        <v>0</v>
      </c>
      <c r="S136" s="223">
        <v>0</v>
      </c>
      <c r="T136" s="224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25" t="s">
        <v>559</v>
      </c>
      <c r="AT136" s="225" t="s">
        <v>159</v>
      </c>
      <c r="AU136" s="225" t="s">
        <v>84</v>
      </c>
      <c r="AY136" s="19" t="s">
        <v>156</v>
      </c>
      <c r="BE136" s="226">
        <f>IF(N136="základní",J136,0)</f>
        <v>0</v>
      </c>
      <c r="BF136" s="226">
        <f>IF(N136="snížená",J136,0)</f>
        <v>0</v>
      </c>
      <c r="BG136" s="226">
        <f>IF(N136="zákl. přenesená",J136,0)</f>
        <v>0</v>
      </c>
      <c r="BH136" s="226">
        <f>IF(N136="sníž. přenesená",J136,0)</f>
        <v>0</v>
      </c>
      <c r="BI136" s="226">
        <f>IF(N136="nulová",J136,0)</f>
        <v>0</v>
      </c>
      <c r="BJ136" s="19" t="s">
        <v>84</v>
      </c>
      <c r="BK136" s="226">
        <f>ROUND(I136*H136,2)</f>
        <v>0</v>
      </c>
      <c r="BL136" s="19" t="s">
        <v>559</v>
      </c>
      <c r="BM136" s="225" t="s">
        <v>674</v>
      </c>
    </row>
    <row r="137" s="2" customFormat="1" ht="16.5" customHeight="1">
      <c r="A137" s="40"/>
      <c r="B137" s="41"/>
      <c r="C137" s="214" t="s">
        <v>448</v>
      </c>
      <c r="D137" s="214" t="s">
        <v>159</v>
      </c>
      <c r="E137" s="215" t="s">
        <v>1522</v>
      </c>
      <c r="F137" s="216" t="s">
        <v>1523</v>
      </c>
      <c r="G137" s="217" t="s">
        <v>370</v>
      </c>
      <c r="H137" s="218">
        <v>1</v>
      </c>
      <c r="I137" s="219"/>
      <c r="J137" s="220">
        <f>ROUND(I137*H137,2)</f>
        <v>0</v>
      </c>
      <c r="K137" s="216" t="s">
        <v>21</v>
      </c>
      <c r="L137" s="46"/>
      <c r="M137" s="221" t="s">
        <v>21</v>
      </c>
      <c r="N137" s="222" t="s">
        <v>47</v>
      </c>
      <c r="O137" s="86"/>
      <c r="P137" s="223">
        <f>O137*H137</f>
        <v>0</v>
      </c>
      <c r="Q137" s="223">
        <v>0</v>
      </c>
      <c r="R137" s="223">
        <f>Q137*H137</f>
        <v>0</v>
      </c>
      <c r="S137" s="223">
        <v>0</v>
      </c>
      <c r="T137" s="224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25" t="s">
        <v>559</v>
      </c>
      <c r="AT137" s="225" t="s">
        <v>159</v>
      </c>
      <c r="AU137" s="225" t="s">
        <v>84</v>
      </c>
      <c r="AY137" s="19" t="s">
        <v>156</v>
      </c>
      <c r="BE137" s="226">
        <f>IF(N137="základní",J137,0)</f>
        <v>0</v>
      </c>
      <c r="BF137" s="226">
        <f>IF(N137="snížená",J137,0)</f>
        <v>0</v>
      </c>
      <c r="BG137" s="226">
        <f>IF(N137="zákl. přenesená",J137,0)</f>
        <v>0</v>
      </c>
      <c r="BH137" s="226">
        <f>IF(N137="sníž. přenesená",J137,0)</f>
        <v>0</v>
      </c>
      <c r="BI137" s="226">
        <f>IF(N137="nulová",J137,0)</f>
        <v>0</v>
      </c>
      <c r="BJ137" s="19" t="s">
        <v>84</v>
      </c>
      <c r="BK137" s="226">
        <f>ROUND(I137*H137,2)</f>
        <v>0</v>
      </c>
      <c r="BL137" s="19" t="s">
        <v>559</v>
      </c>
      <c r="BM137" s="225" t="s">
        <v>682</v>
      </c>
    </row>
    <row r="138" s="2" customFormat="1" ht="16.5" customHeight="1">
      <c r="A138" s="40"/>
      <c r="B138" s="41"/>
      <c r="C138" s="214" t="s">
        <v>457</v>
      </c>
      <c r="D138" s="214" t="s">
        <v>159</v>
      </c>
      <c r="E138" s="215" t="s">
        <v>1524</v>
      </c>
      <c r="F138" s="216" t="s">
        <v>1525</v>
      </c>
      <c r="G138" s="217" t="s">
        <v>370</v>
      </c>
      <c r="H138" s="218">
        <v>1</v>
      </c>
      <c r="I138" s="219"/>
      <c r="J138" s="220">
        <f>ROUND(I138*H138,2)</f>
        <v>0</v>
      </c>
      <c r="K138" s="216" t="s">
        <v>21</v>
      </c>
      <c r="L138" s="46"/>
      <c r="M138" s="221" t="s">
        <v>21</v>
      </c>
      <c r="N138" s="222" t="s">
        <v>47</v>
      </c>
      <c r="O138" s="86"/>
      <c r="P138" s="223">
        <f>O138*H138</f>
        <v>0</v>
      </c>
      <c r="Q138" s="223">
        <v>0</v>
      </c>
      <c r="R138" s="223">
        <f>Q138*H138</f>
        <v>0</v>
      </c>
      <c r="S138" s="223">
        <v>0</v>
      </c>
      <c r="T138" s="224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25" t="s">
        <v>559</v>
      </c>
      <c r="AT138" s="225" t="s">
        <v>159</v>
      </c>
      <c r="AU138" s="225" t="s">
        <v>84</v>
      </c>
      <c r="AY138" s="19" t="s">
        <v>156</v>
      </c>
      <c r="BE138" s="226">
        <f>IF(N138="základní",J138,0)</f>
        <v>0</v>
      </c>
      <c r="BF138" s="226">
        <f>IF(N138="snížená",J138,0)</f>
        <v>0</v>
      </c>
      <c r="BG138" s="226">
        <f>IF(N138="zákl. přenesená",J138,0)</f>
        <v>0</v>
      </c>
      <c r="BH138" s="226">
        <f>IF(N138="sníž. přenesená",J138,0)</f>
        <v>0</v>
      </c>
      <c r="BI138" s="226">
        <f>IF(N138="nulová",J138,0)</f>
        <v>0</v>
      </c>
      <c r="BJ138" s="19" t="s">
        <v>84</v>
      </c>
      <c r="BK138" s="226">
        <f>ROUND(I138*H138,2)</f>
        <v>0</v>
      </c>
      <c r="BL138" s="19" t="s">
        <v>559</v>
      </c>
      <c r="BM138" s="225" t="s">
        <v>695</v>
      </c>
    </row>
    <row r="139" s="2" customFormat="1" ht="16.5" customHeight="1">
      <c r="A139" s="40"/>
      <c r="B139" s="41"/>
      <c r="C139" s="214" t="s">
        <v>464</v>
      </c>
      <c r="D139" s="214" t="s">
        <v>159</v>
      </c>
      <c r="E139" s="215" t="s">
        <v>1526</v>
      </c>
      <c r="F139" s="216" t="s">
        <v>1527</v>
      </c>
      <c r="G139" s="217" t="s">
        <v>370</v>
      </c>
      <c r="H139" s="218">
        <v>1</v>
      </c>
      <c r="I139" s="219"/>
      <c r="J139" s="220">
        <f>ROUND(I139*H139,2)</f>
        <v>0</v>
      </c>
      <c r="K139" s="216" t="s">
        <v>21</v>
      </c>
      <c r="L139" s="46"/>
      <c r="M139" s="221" t="s">
        <v>21</v>
      </c>
      <c r="N139" s="222" t="s">
        <v>47</v>
      </c>
      <c r="O139" s="86"/>
      <c r="P139" s="223">
        <f>O139*H139</f>
        <v>0</v>
      </c>
      <c r="Q139" s="223">
        <v>0</v>
      </c>
      <c r="R139" s="223">
        <f>Q139*H139</f>
        <v>0</v>
      </c>
      <c r="S139" s="223">
        <v>0</v>
      </c>
      <c r="T139" s="224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25" t="s">
        <v>559</v>
      </c>
      <c r="AT139" s="225" t="s">
        <v>159</v>
      </c>
      <c r="AU139" s="225" t="s">
        <v>84</v>
      </c>
      <c r="AY139" s="19" t="s">
        <v>156</v>
      </c>
      <c r="BE139" s="226">
        <f>IF(N139="základní",J139,0)</f>
        <v>0</v>
      </c>
      <c r="BF139" s="226">
        <f>IF(N139="snížená",J139,0)</f>
        <v>0</v>
      </c>
      <c r="BG139" s="226">
        <f>IF(N139="zákl. přenesená",J139,0)</f>
        <v>0</v>
      </c>
      <c r="BH139" s="226">
        <f>IF(N139="sníž. přenesená",J139,0)</f>
        <v>0</v>
      </c>
      <c r="BI139" s="226">
        <f>IF(N139="nulová",J139,0)</f>
        <v>0</v>
      </c>
      <c r="BJ139" s="19" t="s">
        <v>84</v>
      </c>
      <c r="BK139" s="226">
        <f>ROUND(I139*H139,2)</f>
        <v>0</v>
      </c>
      <c r="BL139" s="19" t="s">
        <v>559</v>
      </c>
      <c r="BM139" s="225" t="s">
        <v>706</v>
      </c>
    </row>
    <row r="140" s="2" customFormat="1" ht="16.5" customHeight="1">
      <c r="A140" s="40"/>
      <c r="B140" s="41"/>
      <c r="C140" s="214" t="s">
        <v>469</v>
      </c>
      <c r="D140" s="214" t="s">
        <v>159</v>
      </c>
      <c r="E140" s="215" t="s">
        <v>1528</v>
      </c>
      <c r="F140" s="216" t="s">
        <v>1529</v>
      </c>
      <c r="G140" s="217" t="s">
        <v>370</v>
      </c>
      <c r="H140" s="218">
        <v>1</v>
      </c>
      <c r="I140" s="219"/>
      <c r="J140" s="220">
        <f>ROUND(I140*H140,2)</f>
        <v>0</v>
      </c>
      <c r="K140" s="216" t="s">
        <v>21</v>
      </c>
      <c r="L140" s="46"/>
      <c r="M140" s="275" t="s">
        <v>21</v>
      </c>
      <c r="N140" s="276" t="s">
        <v>47</v>
      </c>
      <c r="O140" s="277"/>
      <c r="P140" s="278">
        <f>O140*H140</f>
        <v>0</v>
      </c>
      <c r="Q140" s="278">
        <v>0</v>
      </c>
      <c r="R140" s="278">
        <f>Q140*H140</f>
        <v>0</v>
      </c>
      <c r="S140" s="278">
        <v>0</v>
      </c>
      <c r="T140" s="279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25" t="s">
        <v>559</v>
      </c>
      <c r="AT140" s="225" t="s">
        <v>159</v>
      </c>
      <c r="AU140" s="225" t="s">
        <v>84</v>
      </c>
      <c r="AY140" s="19" t="s">
        <v>156</v>
      </c>
      <c r="BE140" s="226">
        <f>IF(N140="základní",J140,0)</f>
        <v>0</v>
      </c>
      <c r="BF140" s="226">
        <f>IF(N140="snížená",J140,0)</f>
        <v>0</v>
      </c>
      <c r="BG140" s="226">
        <f>IF(N140="zákl. přenesená",J140,0)</f>
        <v>0</v>
      </c>
      <c r="BH140" s="226">
        <f>IF(N140="sníž. přenesená",J140,0)</f>
        <v>0</v>
      </c>
      <c r="BI140" s="226">
        <f>IF(N140="nulová",J140,0)</f>
        <v>0</v>
      </c>
      <c r="BJ140" s="19" t="s">
        <v>84</v>
      </c>
      <c r="BK140" s="226">
        <f>ROUND(I140*H140,2)</f>
        <v>0</v>
      </c>
      <c r="BL140" s="19" t="s">
        <v>559</v>
      </c>
      <c r="BM140" s="225" t="s">
        <v>716</v>
      </c>
    </row>
    <row r="141" s="2" customFormat="1" ht="6.96" customHeight="1">
      <c r="A141" s="40"/>
      <c r="B141" s="61"/>
      <c r="C141" s="62"/>
      <c r="D141" s="62"/>
      <c r="E141" s="62"/>
      <c r="F141" s="62"/>
      <c r="G141" s="62"/>
      <c r="H141" s="62"/>
      <c r="I141" s="62"/>
      <c r="J141" s="62"/>
      <c r="K141" s="62"/>
      <c r="L141" s="46"/>
      <c r="M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</row>
  </sheetData>
  <sheetProtection sheet="1" autoFilter="0" formatColumns="0" formatRows="0" objects="1" scenarios="1" spinCount="100000" saltValue="idarYZiwK9lQSiYNdBeQwQQSbPGx2eAVLbnQKl4UMNxebBs2WgboGA0vHst5MA7e//fER/UohfVGfBCYOYo3WA==" hashValue="v937JMxZLI4hxfcU/5Jp/HH4KwOSblLin088ZuMEGUhmEhZ7yk1jRAGDpKoAPPjwPTRGGKf9PgvsSfF4K1N+3A==" algorithmName="SHA-512" password="CC35"/>
  <autoFilter ref="C88:K140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7:H77"/>
    <mergeCell ref="E79:H79"/>
    <mergeCell ref="E81:H81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105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86</v>
      </c>
    </row>
    <row r="4" s="1" customFormat="1" ht="24.96" customHeight="1">
      <c r="B4" s="22"/>
      <c r="D4" s="142" t="s">
        <v>112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Umístění kanceláří a zázemí odboru sociální péče MML v 1.NP administrativního objektu URAN</v>
      </c>
      <c r="F7" s="144"/>
      <c r="G7" s="144"/>
      <c r="H7" s="144"/>
      <c r="L7" s="22"/>
    </row>
    <row r="8" s="1" customFormat="1" ht="12" customHeight="1">
      <c r="B8" s="22"/>
      <c r="D8" s="144" t="s">
        <v>113</v>
      </c>
      <c r="L8" s="22"/>
    </row>
    <row r="9" s="2" customFormat="1" ht="16.5" customHeight="1">
      <c r="A9" s="40"/>
      <c r="B9" s="46"/>
      <c r="C9" s="40"/>
      <c r="D9" s="40"/>
      <c r="E9" s="145" t="s">
        <v>1421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1422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1530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21</v>
      </c>
      <c r="G13" s="40"/>
      <c r="H13" s="40"/>
      <c r="I13" s="144" t="s">
        <v>20</v>
      </c>
      <c r="J13" s="135" t="s">
        <v>21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22</v>
      </c>
      <c r="E14" s="40"/>
      <c r="F14" s="135" t="s">
        <v>115</v>
      </c>
      <c r="G14" s="40"/>
      <c r="H14" s="40"/>
      <c r="I14" s="144" t="s">
        <v>24</v>
      </c>
      <c r="J14" s="148" t="str">
        <f>'Rekapitulace stavby'!AN8</f>
        <v>28. 2. 2026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26</v>
      </c>
      <c r="E16" s="40"/>
      <c r="F16" s="40"/>
      <c r="G16" s="40"/>
      <c r="H16" s="40"/>
      <c r="I16" s="144" t="s">
        <v>27</v>
      </c>
      <c r="J16" s="135" t="s">
        <v>28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29</v>
      </c>
      <c r="F17" s="40"/>
      <c r="G17" s="40"/>
      <c r="H17" s="40"/>
      <c r="I17" s="144" t="s">
        <v>30</v>
      </c>
      <c r="J17" s="135" t="s">
        <v>21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31</v>
      </c>
      <c r="E19" s="40"/>
      <c r="F19" s="40"/>
      <c r="G19" s="40"/>
      <c r="H19" s="40"/>
      <c r="I19" s="144" t="s">
        <v>27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30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33</v>
      </c>
      <c r="E22" s="40"/>
      <c r="F22" s="40"/>
      <c r="G22" s="40"/>
      <c r="H22" s="40"/>
      <c r="I22" s="144" t="s">
        <v>27</v>
      </c>
      <c r="J22" s="135" t="s">
        <v>34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35</v>
      </c>
      <c r="F23" s="40"/>
      <c r="G23" s="40"/>
      <c r="H23" s="40"/>
      <c r="I23" s="144" t="s">
        <v>30</v>
      </c>
      <c r="J23" s="135" t="s">
        <v>21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37</v>
      </c>
      <c r="E25" s="40"/>
      <c r="F25" s="40"/>
      <c r="G25" s="40"/>
      <c r="H25" s="40"/>
      <c r="I25" s="144" t="s">
        <v>27</v>
      </c>
      <c r="J25" s="135" t="str">
        <f>IF('Rekapitulace stavby'!AN19="","",'Rekapitulace stavby'!AN19)</f>
        <v>25415751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tr">
        <f>IF('Rekapitulace stavby'!E20="","",'Rekapitulace stavby'!E20)</f>
        <v>Propos Liberec s.r.o.</v>
      </c>
      <c r="F26" s="40"/>
      <c r="G26" s="40"/>
      <c r="H26" s="40"/>
      <c r="I26" s="144" t="s">
        <v>30</v>
      </c>
      <c r="J26" s="135" t="str">
        <f>IF('Rekapitulace stavby'!AN20="","",'Rekapitulace stavby'!AN20)</f>
        <v/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40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21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42</v>
      </c>
      <c r="E32" s="40"/>
      <c r="F32" s="40"/>
      <c r="G32" s="40"/>
      <c r="H32" s="40"/>
      <c r="I32" s="40"/>
      <c r="J32" s="155">
        <f>ROUND(J89,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44</v>
      </c>
      <c r="G34" s="40"/>
      <c r="H34" s="40"/>
      <c r="I34" s="156" t="s">
        <v>43</v>
      </c>
      <c r="J34" s="156" t="s">
        <v>45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46</v>
      </c>
      <c r="E35" s="144" t="s">
        <v>47</v>
      </c>
      <c r="F35" s="158">
        <f>ROUND((SUM(BE89:BE127)),  2)</f>
        <v>0</v>
      </c>
      <c r="G35" s="40"/>
      <c r="H35" s="40"/>
      <c r="I35" s="159">
        <v>0.20999999999999999</v>
      </c>
      <c r="J35" s="158">
        <f>ROUND(((SUM(BE89:BE127))*I35),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48</v>
      </c>
      <c r="F36" s="158">
        <f>ROUND((SUM(BF89:BF127)),  2)</f>
        <v>0</v>
      </c>
      <c r="G36" s="40"/>
      <c r="H36" s="40"/>
      <c r="I36" s="159">
        <v>0.12</v>
      </c>
      <c r="J36" s="158">
        <f>ROUND(((SUM(BF89:BF127))*I36),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49</v>
      </c>
      <c r="F37" s="158">
        <f>ROUND((SUM(BG89:BG127)),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50</v>
      </c>
      <c r="F38" s="158">
        <f>ROUND((SUM(BH89:BH127)),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51</v>
      </c>
      <c r="F39" s="158">
        <f>ROUND((SUM(BI89:BI127)),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52</v>
      </c>
      <c r="E41" s="162"/>
      <c r="F41" s="162"/>
      <c r="G41" s="163" t="s">
        <v>53</v>
      </c>
      <c r="H41" s="164" t="s">
        <v>54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116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Umístění kanceláří a zázemí odboru sociální péče MML v 1.NP administrativního objektu URAN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113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1421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1422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D.1.2.4.742 - Slaboproud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22</v>
      </c>
      <c r="D56" s="42"/>
      <c r="E56" s="42"/>
      <c r="F56" s="29" t="str">
        <f>F14</f>
        <v xml:space="preserve"> </v>
      </c>
      <c r="G56" s="42"/>
      <c r="H56" s="42"/>
      <c r="I56" s="34" t="s">
        <v>24</v>
      </c>
      <c r="J56" s="74" t="str">
        <f>IF(J14="","",J14)</f>
        <v>28. 2. 2026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40.05" customHeight="1">
      <c r="A58" s="40"/>
      <c r="B58" s="41"/>
      <c r="C58" s="34" t="s">
        <v>26</v>
      </c>
      <c r="D58" s="42"/>
      <c r="E58" s="42"/>
      <c r="F58" s="29" t="str">
        <f>E17</f>
        <v>Statutární město Liberec, nám. Dr. E. Beneše 1</v>
      </c>
      <c r="G58" s="42"/>
      <c r="H58" s="42"/>
      <c r="I58" s="34" t="s">
        <v>33</v>
      </c>
      <c r="J58" s="38" t="str">
        <f>E23</f>
        <v>atelier re:architekti s.r.o., Melantrichova 463/15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31</v>
      </c>
      <c r="D59" s="42"/>
      <c r="E59" s="42"/>
      <c r="F59" s="29" t="str">
        <f>IF(E20="","",E20)</f>
        <v>Vyplň údaj</v>
      </c>
      <c r="G59" s="42"/>
      <c r="H59" s="42"/>
      <c r="I59" s="34" t="s">
        <v>37</v>
      </c>
      <c r="J59" s="38" t="str">
        <f>E26</f>
        <v>Propos Liberec s.r.o.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117</v>
      </c>
      <c r="D61" s="173"/>
      <c r="E61" s="173"/>
      <c r="F61" s="173"/>
      <c r="G61" s="173"/>
      <c r="H61" s="173"/>
      <c r="I61" s="173"/>
      <c r="J61" s="174" t="s">
        <v>118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74</v>
      </c>
      <c r="D63" s="42"/>
      <c r="E63" s="42"/>
      <c r="F63" s="42"/>
      <c r="G63" s="42"/>
      <c r="H63" s="42"/>
      <c r="I63" s="42"/>
      <c r="J63" s="104">
        <f>J89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119</v>
      </c>
    </row>
    <row r="64" s="9" customFormat="1" ht="24.96" customHeight="1">
      <c r="A64" s="9"/>
      <c r="B64" s="176"/>
      <c r="C64" s="177"/>
      <c r="D64" s="178" t="s">
        <v>1531</v>
      </c>
      <c r="E64" s="179"/>
      <c r="F64" s="179"/>
      <c r="G64" s="179"/>
      <c r="H64" s="179"/>
      <c r="I64" s="179"/>
      <c r="J64" s="180">
        <f>J90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76"/>
      <c r="C65" s="177"/>
      <c r="D65" s="178" t="s">
        <v>1532</v>
      </c>
      <c r="E65" s="179"/>
      <c r="F65" s="179"/>
      <c r="G65" s="179"/>
      <c r="H65" s="179"/>
      <c r="I65" s="179"/>
      <c r="J65" s="180">
        <f>J101</f>
        <v>0</v>
      </c>
      <c r="K65" s="177"/>
      <c r="L65" s="181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76"/>
      <c r="C66" s="177"/>
      <c r="D66" s="178" t="s">
        <v>1533</v>
      </c>
      <c r="E66" s="179"/>
      <c r="F66" s="179"/>
      <c r="G66" s="179"/>
      <c r="H66" s="179"/>
      <c r="I66" s="179"/>
      <c r="J66" s="180">
        <f>J104</f>
        <v>0</v>
      </c>
      <c r="K66" s="177"/>
      <c r="L66" s="181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76"/>
      <c r="C67" s="177"/>
      <c r="D67" s="178" t="s">
        <v>1534</v>
      </c>
      <c r="E67" s="179"/>
      <c r="F67" s="179"/>
      <c r="G67" s="179"/>
      <c r="H67" s="179"/>
      <c r="I67" s="179"/>
      <c r="J67" s="180">
        <f>J117</f>
        <v>0</v>
      </c>
      <c r="K67" s="177"/>
      <c r="L67" s="181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2" customFormat="1" ht="21.84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4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4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3" s="2" customFormat="1" ht="6.96" customHeight="1">
      <c r="A73" s="40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4.96" customHeight="1">
      <c r="A74" s="40"/>
      <c r="B74" s="41"/>
      <c r="C74" s="25" t="s">
        <v>141</v>
      </c>
      <c r="D74" s="42"/>
      <c r="E74" s="42"/>
      <c r="F74" s="42"/>
      <c r="G74" s="42"/>
      <c r="H74" s="42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16</v>
      </c>
      <c r="D76" s="42"/>
      <c r="E76" s="42"/>
      <c r="F76" s="42"/>
      <c r="G76" s="42"/>
      <c r="H76" s="42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171" t="str">
        <f>E7</f>
        <v>Umístění kanceláří a zázemí odboru sociální péče MML v 1.NP administrativního objektu URAN</v>
      </c>
      <c r="F77" s="34"/>
      <c r="G77" s="34"/>
      <c r="H77" s="34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1" customFormat="1" ht="12" customHeight="1">
      <c r="B78" s="23"/>
      <c r="C78" s="34" t="s">
        <v>113</v>
      </c>
      <c r="D78" s="24"/>
      <c r="E78" s="24"/>
      <c r="F78" s="24"/>
      <c r="G78" s="24"/>
      <c r="H78" s="24"/>
      <c r="I78" s="24"/>
      <c r="J78" s="24"/>
      <c r="K78" s="24"/>
      <c r="L78" s="22"/>
    </row>
    <row r="79" s="2" customFormat="1" ht="16.5" customHeight="1">
      <c r="A79" s="40"/>
      <c r="B79" s="41"/>
      <c r="C79" s="42"/>
      <c r="D79" s="42"/>
      <c r="E79" s="171" t="s">
        <v>1421</v>
      </c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1422</v>
      </c>
      <c r="D80" s="42"/>
      <c r="E80" s="42"/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71" t="str">
        <f>E11</f>
        <v>D.1.2.4.742 - Slaboproud</v>
      </c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22</v>
      </c>
      <c r="D83" s="42"/>
      <c r="E83" s="42"/>
      <c r="F83" s="29" t="str">
        <f>F14</f>
        <v xml:space="preserve"> </v>
      </c>
      <c r="G83" s="42"/>
      <c r="H83" s="42"/>
      <c r="I83" s="34" t="s">
        <v>24</v>
      </c>
      <c r="J83" s="74" t="str">
        <f>IF(J14="","",J14)</f>
        <v>28. 2. 2026</v>
      </c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40.05" customHeight="1">
      <c r="A85" s="40"/>
      <c r="B85" s="41"/>
      <c r="C85" s="34" t="s">
        <v>26</v>
      </c>
      <c r="D85" s="42"/>
      <c r="E85" s="42"/>
      <c r="F85" s="29" t="str">
        <f>E17</f>
        <v>Statutární město Liberec, nám. Dr. E. Beneše 1</v>
      </c>
      <c r="G85" s="42"/>
      <c r="H85" s="42"/>
      <c r="I85" s="34" t="s">
        <v>33</v>
      </c>
      <c r="J85" s="38" t="str">
        <f>E23</f>
        <v>atelier re:architekti s.r.o., Melantrichova 463/15</v>
      </c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31</v>
      </c>
      <c r="D86" s="42"/>
      <c r="E86" s="42"/>
      <c r="F86" s="29" t="str">
        <f>IF(E20="","",E20)</f>
        <v>Vyplň údaj</v>
      </c>
      <c r="G86" s="42"/>
      <c r="H86" s="42"/>
      <c r="I86" s="34" t="s">
        <v>37</v>
      </c>
      <c r="J86" s="38" t="str">
        <f>E26</f>
        <v>Propos Liberec s.r.o.</v>
      </c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0.32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11" customFormat="1" ht="29.28" customHeight="1">
      <c r="A88" s="187"/>
      <c r="B88" s="188"/>
      <c r="C88" s="189" t="s">
        <v>142</v>
      </c>
      <c r="D88" s="190" t="s">
        <v>61</v>
      </c>
      <c r="E88" s="190" t="s">
        <v>57</v>
      </c>
      <c r="F88" s="190" t="s">
        <v>58</v>
      </c>
      <c r="G88" s="190" t="s">
        <v>143</v>
      </c>
      <c r="H88" s="190" t="s">
        <v>144</v>
      </c>
      <c r="I88" s="190" t="s">
        <v>145</v>
      </c>
      <c r="J88" s="190" t="s">
        <v>118</v>
      </c>
      <c r="K88" s="191" t="s">
        <v>146</v>
      </c>
      <c r="L88" s="192"/>
      <c r="M88" s="94" t="s">
        <v>21</v>
      </c>
      <c r="N88" s="95" t="s">
        <v>46</v>
      </c>
      <c r="O88" s="95" t="s">
        <v>147</v>
      </c>
      <c r="P88" s="95" t="s">
        <v>148</v>
      </c>
      <c r="Q88" s="95" t="s">
        <v>149</v>
      </c>
      <c r="R88" s="95" t="s">
        <v>150</v>
      </c>
      <c r="S88" s="95" t="s">
        <v>151</v>
      </c>
      <c r="T88" s="96" t="s">
        <v>152</v>
      </c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</row>
    <row r="89" s="2" customFormat="1" ht="22.8" customHeight="1">
      <c r="A89" s="40"/>
      <c r="B89" s="41"/>
      <c r="C89" s="101" t="s">
        <v>153</v>
      </c>
      <c r="D89" s="42"/>
      <c r="E89" s="42"/>
      <c r="F89" s="42"/>
      <c r="G89" s="42"/>
      <c r="H89" s="42"/>
      <c r="I89" s="42"/>
      <c r="J89" s="193">
        <f>BK89</f>
        <v>0</v>
      </c>
      <c r="K89" s="42"/>
      <c r="L89" s="46"/>
      <c r="M89" s="97"/>
      <c r="N89" s="194"/>
      <c r="O89" s="98"/>
      <c r="P89" s="195">
        <f>P90+P101+P104+P117</f>
        <v>0</v>
      </c>
      <c r="Q89" s="98"/>
      <c r="R89" s="195">
        <f>R90+R101+R104+R117</f>
        <v>0</v>
      </c>
      <c r="S89" s="98"/>
      <c r="T89" s="196">
        <f>T90+T101+T104+T117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75</v>
      </c>
      <c r="AU89" s="19" t="s">
        <v>119</v>
      </c>
      <c r="BK89" s="197">
        <f>BK90+BK101+BK104+BK117</f>
        <v>0</v>
      </c>
    </row>
    <row r="90" s="12" customFormat="1" ht="25.92" customHeight="1">
      <c r="A90" s="12"/>
      <c r="B90" s="198"/>
      <c r="C90" s="199"/>
      <c r="D90" s="200" t="s">
        <v>75</v>
      </c>
      <c r="E90" s="201" t="s">
        <v>1535</v>
      </c>
      <c r="F90" s="201" t="s">
        <v>1429</v>
      </c>
      <c r="G90" s="199"/>
      <c r="H90" s="199"/>
      <c r="I90" s="202"/>
      <c r="J90" s="203">
        <f>BK90</f>
        <v>0</v>
      </c>
      <c r="K90" s="199"/>
      <c r="L90" s="204"/>
      <c r="M90" s="205"/>
      <c r="N90" s="206"/>
      <c r="O90" s="206"/>
      <c r="P90" s="207">
        <f>SUM(P91:P100)</f>
        <v>0</v>
      </c>
      <c r="Q90" s="206"/>
      <c r="R90" s="207">
        <f>SUM(R91:R100)</f>
        <v>0</v>
      </c>
      <c r="S90" s="206"/>
      <c r="T90" s="208">
        <f>SUM(T91:T100)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9" t="s">
        <v>84</v>
      </c>
      <c r="AT90" s="210" t="s">
        <v>75</v>
      </c>
      <c r="AU90" s="210" t="s">
        <v>76</v>
      </c>
      <c r="AY90" s="209" t="s">
        <v>156</v>
      </c>
      <c r="BK90" s="211">
        <f>SUM(BK91:BK100)</f>
        <v>0</v>
      </c>
    </row>
    <row r="91" s="2" customFormat="1" ht="24.15" customHeight="1">
      <c r="A91" s="40"/>
      <c r="B91" s="41"/>
      <c r="C91" s="214" t="s">
        <v>84</v>
      </c>
      <c r="D91" s="214" t="s">
        <v>159</v>
      </c>
      <c r="E91" s="215" t="s">
        <v>1536</v>
      </c>
      <c r="F91" s="216" t="s">
        <v>1537</v>
      </c>
      <c r="G91" s="217" t="s">
        <v>1032</v>
      </c>
      <c r="H91" s="218">
        <v>1</v>
      </c>
      <c r="I91" s="219"/>
      <c r="J91" s="220">
        <f>ROUND(I91*H91,2)</f>
        <v>0</v>
      </c>
      <c r="K91" s="216" t="s">
        <v>21</v>
      </c>
      <c r="L91" s="46"/>
      <c r="M91" s="221" t="s">
        <v>21</v>
      </c>
      <c r="N91" s="222" t="s">
        <v>47</v>
      </c>
      <c r="O91" s="86"/>
      <c r="P91" s="223">
        <f>O91*H91</f>
        <v>0</v>
      </c>
      <c r="Q91" s="223">
        <v>0</v>
      </c>
      <c r="R91" s="223">
        <f>Q91*H91</f>
        <v>0</v>
      </c>
      <c r="S91" s="223">
        <v>0</v>
      </c>
      <c r="T91" s="224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25" t="s">
        <v>559</v>
      </c>
      <c r="AT91" s="225" t="s">
        <v>159</v>
      </c>
      <c r="AU91" s="225" t="s">
        <v>84</v>
      </c>
      <c r="AY91" s="19" t="s">
        <v>156</v>
      </c>
      <c r="BE91" s="226">
        <f>IF(N91="základní",J91,0)</f>
        <v>0</v>
      </c>
      <c r="BF91" s="226">
        <f>IF(N91="snížená",J91,0)</f>
        <v>0</v>
      </c>
      <c r="BG91" s="226">
        <f>IF(N91="zákl. přenesená",J91,0)</f>
        <v>0</v>
      </c>
      <c r="BH91" s="226">
        <f>IF(N91="sníž. přenesená",J91,0)</f>
        <v>0</v>
      </c>
      <c r="BI91" s="226">
        <f>IF(N91="nulová",J91,0)</f>
        <v>0</v>
      </c>
      <c r="BJ91" s="19" t="s">
        <v>84</v>
      </c>
      <c r="BK91" s="226">
        <f>ROUND(I91*H91,2)</f>
        <v>0</v>
      </c>
      <c r="BL91" s="19" t="s">
        <v>559</v>
      </c>
      <c r="BM91" s="225" t="s">
        <v>86</v>
      </c>
    </row>
    <row r="92" s="2" customFormat="1" ht="16.5" customHeight="1">
      <c r="A92" s="40"/>
      <c r="B92" s="41"/>
      <c r="C92" s="214" t="s">
        <v>86</v>
      </c>
      <c r="D92" s="214" t="s">
        <v>159</v>
      </c>
      <c r="E92" s="215" t="s">
        <v>1538</v>
      </c>
      <c r="F92" s="216" t="s">
        <v>1539</v>
      </c>
      <c r="G92" s="217" t="s">
        <v>1032</v>
      </c>
      <c r="H92" s="218">
        <v>1</v>
      </c>
      <c r="I92" s="219"/>
      <c r="J92" s="220">
        <f>ROUND(I92*H92,2)</f>
        <v>0</v>
      </c>
      <c r="K92" s="216" t="s">
        <v>21</v>
      </c>
      <c r="L92" s="46"/>
      <c r="M92" s="221" t="s">
        <v>21</v>
      </c>
      <c r="N92" s="222" t="s">
        <v>47</v>
      </c>
      <c r="O92" s="86"/>
      <c r="P92" s="223">
        <f>O92*H92</f>
        <v>0</v>
      </c>
      <c r="Q92" s="223">
        <v>0</v>
      </c>
      <c r="R92" s="223">
        <f>Q92*H92</f>
        <v>0</v>
      </c>
      <c r="S92" s="223">
        <v>0</v>
      </c>
      <c r="T92" s="224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25" t="s">
        <v>559</v>
      </c>
      <c r="AT92" s="225" t="s">
        <v>159</v>
      </c>
      <c r="AU92" s="225" t="s">
        <v>84</v>
      </c>
      <c r="AY92" s="19" t="s">
        <v>156</v>
      </c>
      <c r="BE92" s="226">
        <f>IF(N92="základní",J92,0)</f>
        <v>0</v>
      </c>
      <c r="BF92" s="226">
        <f>IF(N92="snížená",J92,0)</f>
        <v>0</v>
      </c>
      <c r="BG92" s="226">
        <f>IF(N92="zákl. přenesená",J92,0)</f>
        <v>0</v>
      </c>
      <c r="BH92" s="226">
        <f>IF(N92="sníž. přenesená",J92,0)</f>
        <v>0</v>
      </c>
      <c r="BI92" s="226">
        <f>IF(N92="nulová",J92,0)</f>
        <v>0</v>
      </c>
      <c r="BJ92" s="19" t="s">
        <v>84</v>
      </c>
      <c r="BK92" s="226">
        <f>ROUND(I92*H92,2)</f>
        <v>0</v>
      </c>
      <c r="BL92" s="19" t="s">
        <v>559</v>
      </c>
      <c r="BM92" s="225" t="s">
        <v>164</v>
      </c>
    </row>
    <row r="93" s="2" customFormat="1" ht="16.5" customHeight="1">
      <c r="A93" s="40"/>
      <c r="B93" s="41"/>
      <c r="C93" s="214" t="s">
        <v>157</v>
      </c>
      <c r="D93" s="214" t="s">
        <v>159</v>
      </c>
      <c r="E93" s="215" t="s">
        <v>1540</v>
      </c>
      <c r="F93" s="216" t="s">
        <v>1541</v>
      </c>
      <c r="G93" s="217" t="s">
        <v>1032</v>
      </c>
      <c r="H93" s="218">
        <v>2</v>
      </c>
      <c r="I93" s="219"/>
      <c r="J93" s="220">
        <f>ROUND(I93*H93,2)</f>
        <v>0</v>
      </c>
      <c r="K93" s="216" t="s">
        <v>21</v>
      </c>
      <c r="L93" s="46"/>
      <c r="M93" s="221" t="s">
        <v>21</v>
      </c>
      <c r="N93" s="222" t="s">
        <v>47</v>
      </c>
      <c r="O93" s="86"/>
      <c r="P93" s="223">
        <f>O93*H93</f>
        <v>0</v>
      </c>
      <c r="Q93" s="223">
        <v>0</v>
      </c>
      <c r="R93" s="223">
        <f>Q93*H93</f>
        <v>0</v>
      </c>
      <c r="S93" s="223">
        <v>0</v>
      </c>
      <c r="T93" s="224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25" t="s">
        <v>559</v>
      </c>
      <c r="AT93" s="225" t="s">
        <v>159</v>
      </c>
      <c r="AU93" s="225" t="s">
        <v>84</v>
      </c>
      <c r="AY93" s="19" t="s">
        <v>156</v>
      </c>
      <c r="BE93" s="226">
        <f>IF(N93="základní",J93,0)</f>
        <v>0</v>
      </c>
      <c r="BF93" s="226">
        <f>IF(N93="snížená",J93,0)</f>
        <v>0</v>
      </c>
      <c r="BG93" s="226">
        <f>IF(N93="zákl. přenesená",J93,0)</f>
        <v>0</v>
      </c>
      <c r="BH93" s="226">
        <f>IF(N93="sníž. přenesená",J93,0)</f>
        <v>0</v>
      </c>
      <c r="BI93" s="226">
        <f>IF(N93="nulová",J93,0)</f>
        <v>0</v>
      </c>
      <c r="BJ93" s="19" t="s">
        <v>84</v>
      </c>
      <c r="BK93" s="226">
        <f>ROUND(I93*H93,2)</f>
        <v>0</v>
      </c>
      <c r="BL93" s="19" t="s">
        <v>559</v>
      </c>
      <c r="BM93" s="225" t="s">
        <v>194</v>
      </c>
    </row>
    <row r="94" s="2" customFormat="1" ht="16.5" customHeight="1">
      <c r="A94" s="40"/>
      <c r="B94" s="41"/>
      <c r="C94" s="214" t="s">
        <v>164</v>
      </c>
      <c r="D94" s="214" t="s">
        <v>159</v>
      </c>
      <c r="E94" s="215" t="s">
        <v>1542</v>
      </c>
      <c r="F94" s="216" t="s">
        <v>1543</v>
      </c>
      <c r="G94" s="217" t="s">
        <v>1032</v>
      </c>
      <c r="H94" s="218">
        <v>1</v>
      </c>
      <c r="I94" s="219"/>
      <c r="J94" s="220">
        <f>ROUND(I94*H94,2)</f>
        <v>0</v>
      </c>
      <c r="K94" s="216" t="s">
        <v>21</v>
      </c>
      <c r="L94" s="46"/>
      <c r="M94" s="221" t="s">
        <v>21</v>
      </c>
      <c r="N94" s="222" t="s">
        <v>47</v>
      </c>
      <c r="O94" s="86"/>
      <c r="P94" s="223">
        <f>O94*H94</f>
        <v>0</v>
      </c>
      <c r="Q94" s="223">
        <v>0</v>
      </c>
      <c r="R94" s="223">
        <f>Q94*H94</f>
        <v>0</v>
      </c>
      <c r="S94" s="223">
        <v>0</v>
      </c>
      <c r="T94" s="224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25" t="s">
        <v>559</v>
      </c>
      <c r="AT94" s="225" t="s">
        <v>159</v>
      </c>
      <c r="AU94" s="225" t="s">
        <v>84</v>
      </c>
      <c r="AY94" s="19" t="s">
        <v>156</v>
      </c>
      <c r="BE94" s="226">
        <f>IF(N94="základní",J94,0)</f>
        <v>0</v>
      </c>
      <c r="BF94" s="226">
        <f>IF(N94="snížená",J94,0)</f>
        <v>0</v>
      </c>
      <c r="BG94" s="226">
        <f>IF(N94="zákl. přenesená",J94,0)</f>
        <v>0</v>
      </c>
      <c r="BH94" s="226">
        <f>IF(N94="sníž. přenesená",J94,0)</f>
        <v>0</v>
      </c>
      <c r="BI94" s="226">
        <f>IF(N94="nulová",J94,0)</f>
        <v>0</v>
      </c>
      <c r="BJ94" s="19" t="s">
        <v>84</v>
      </c>
      <c r="BK94" s="226">
        <f>ROUND(I94*H94,2)</f>
        <v>0</v>
      </c>
      <c r="BL94" s="19" t="s">
        <v>559</v>
      </c>
      <c r="BM94" s="225" t="s">
        <v>208</v>
      </c>
    </row>
    <row r="95" s="2" customFormat="1" ht="16.5" customHeight="1">
      <c r="A95" s="40"/>
      <c r="B95" s="41"/>
      <c r="C95" s="214" t="s">
        <v>184</v>
      </c>
      <c r="D95" s="214" t="s">
        <v>159</v>
      </c>
      <c r="E95" s="215" t="s">
        <v>1544</v>
      </c>
      <c r="F95" s="216" t="s">
        <v>1545</v>
      </c>
      <c r="G95" s="217" t="s">
        <v>1032</v>
      </c>
      <c r="H95" s="218">
        <v>1</v>
      </c>
      <c r="I95" s="219"/>
      <c r="J95" s="220">
        <f>ROUND(I95*H95,2)</f>
        <v>0</v>
      </c>
      <c r="K95" s="216" t="s">
        <v>21</v>
      </c>
      <c r="L95" s="46"/>
      <c r="M95" s="221" t="s">
        <v>21</v>
      </c>
      <c r="N95" s="222" t="s">
        <v>47</v>
      </c>
      <c r="O95" s="86"/>
      <c r="P95" s="223">
        <f>O95*H95</f>
        <v>0</v>
      </c>
      <c r="Q95" s="223">
        <v>0</v>
      </c>
      <c r="R95" s="223">
        <f>Q95*H95</f>
        <v>0</v>
      </c>
      <c r="S95" s="223">
        <v>0</v>
      </c>
      <c r="T95" s="224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25" t="s">
        <v>559</v>
      </c>
      <c r="AT95" s="225" t="s">
        <v>159</v>
      </c>
      <c r="AU95" s="225" t="s">
        <v>84</v>
      </c>
      <c r="AY95" s="19" t="s">
        <v>156</v>
      </c>
      <c r="BE95" s="226">
        <f>IF(N95="základní",J95,0)</f>
        <v>0</v>
      </c>
      <c r="BF95" s="226">
        <f>IF(N95="snížená",J95,0)</f>
        <v>0</v>
      </c>
      <c r="BG95" s="226">
        <f>IF(N95="zákl. přenesená",J95,0)</f>
        <v>0</v>
      </c>
      <c r="BH95" s="226">
        <f>IF(N95="sníž. přenesená",J95,0)</f>
        <v>0</v>
      </c>
      <c r="BI95" s="226">
        <f>IF(N95="nulová",J95,0)</f>
        <v>0</v>
      </c>
      <c r="BJ95" s="19" t="s">
        <v>84</v>
      </c>
      <c r="BK95" s="226">
        <f>ROUND(I95*H95,2)</f>
        <v>0</v>
      </c>
      <c r="BL95" s="19" t="s">
        <v>559</v>
      </c>
      <c r="BM95" s="225" t="s">
        <v>226</v>
      </c>
    </row>
    <row r="96" s="2" customFormat="1" ht="16.5" customHeight="1">
      <c r="A96" s="40"/>
      <c r="B96" s="41"/>
      <c r="C96" s="214" t="s">
        <v>194</v>
      </c>
      <c r="D96" s="214" t="s">
        <v>159</v>
      </c>
      <c r="E96" s="215" t="s">
        <v>1546</v>
      </c>
      <c r="F96" s="216" t="s">
        <v>1547</v>
      </c>
      <c r="G96" s="217" t="s">
        <v>1032</v>
      </c>
      <c r="H96" s="218">
        <v>1</v>
      </c>
      <c r="I96" s="219"/>
      <c r="J96" s="220">
        <f>ROUND(I96*H96,2)</f>
        <v>0</v>
      </c>
      <c r="K96" s="216" t="s">
        <v>21</v>
      </c>
      <c r="L96" s="46"/>
      <c r="M96" s="221" t="s">
        <v>21</v>
      </c>
      <c r="N96" s="222" t="s">
        <v>47</v>
      </c>
      <c r="O96" s="86"/>
      <c r="P96" s="223">
        <f>O96*H96</f>
        <v>0</v>
      </c>
      <c r="Q96" s="223">
        <v>0</v>
      </c>
      <c r="R96" s="223">
        <f>Q96*H96</f>
        <v>0</v>
      </c>
      <c r="S96" s="223">
        <v>0</v>
      </c>
      <c r="T96" s="224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5" t="s">
        <v>559</v>
      </c>
      <c r="AT96" s="225" t="s">
        <v>159</v>
      </c>
      <c r="AU96" s="225" t="s">
        <v>84</v>
      </c>
      <c r="AY96" s="19" t="s">
        <v>156</v>
      </c>
      <c r="BE96" s="226">
        <f>IF(N96="základní",J96,0)</f>
        <v>0</v>
      </c>
      <c r="BF96" s="226">
        <f>IF(N96="snížená",J96,0)</f>
        <v>0</v>
      </c>
      <c r="BG96" s="226">
        <f>IF(N96="zákl. přenesená",J96,0)</f>
        <v>0</v>
      </c>
      <c r="BH96" s="226">
        <f>IF(N96="sníž. přenesená",J96,0)</f>
        <v>0</v>
      </c>
      <c r="BI96" s="226">
        <f>IF(N96="nulová",J96,0)</f>
        <v>0</v>
      </c>
      <c r="BJ96" s="19" t="s">
        <v>84</v>
      </c>
      <c r="BK96" s="226">
        <f>ROUND(I96*H96,2)</f>
        <v>0</v>
      </c>
      <c r="BL96" s="19" t="s">
        <v>559</v>
      </c>
      <c r="BM96" s="225" t="s">
        <v>8</v>
      </c>
    </row>
    <row r="97" s="2" customFormat="1" ht="16.5" customHeight="1">
      <c r="A97" s="40"/>
      <c r="B97" s="41"/>
      <c r="C97" s="214" t="s">
        <v>201</v>
      </c>
      <c r="D97" s="214" t="s">
        <v>159</v>
      </c>
      <c r="E97" s="215" t="s">
        <v>1548</v>
      </c>
      <c r="F97" s="216" t="s">
        <v>1549</v>
      </c>
      <c r="G97" s="217" t="s">
        <v>1032</v>
      </c>
      <c r="H97" s="218">
        <v>1</v>
      </c>
      <c r="I97" s="219"/>
      <c r="J97" s="220">
        <f>ROUND(I97*H97,2)</f>
        <v>0</v>
      </c>
      <c r="K97" s="216" t="s">
        <v>21</v>
      </c>
      <c r="L97" s="46"/>
      <c r="M97" s="221" t="s">
        <v>21</v>
      </c>
      <c r="N97" s="222" t="s">
        <v>47</v>
      </c>
      <c r="O97" s="86"/>
      <c r="P97" s="223">
        <f>O97*H97</f>
        <v>0</v>
      </c>
      <c r="Q97" s="223">
        <v>0</v>
      </c>
      <c r="R97" s="223">
        <f>Q97*H97</f>
        <v>0</v>
      </c>
      <c r="S97" s="223">
        <v>0</v>
      </c>
      <c r="T97" s="224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25" t="s">
        <v>559</v>
      </c>
      <c r="AT97" s="225" t="s">
        <v>159</v>
      </c>
      <c r="AU97" s="225" t="s">
        <v>84</v>
      </c>
      <c r="AY97" s="19" t="s">
        <v>156</v>
      </c>
      <c r="BE97" s="226">
        <f>IF(N97="základní",J97,0)</f>
        <v>0</v>
      </c>
      <c r="BF97" s="226">
        <f>IF(N97="snížená",J97,0)</f>
        <v>0</v>
      </c>
      <c r="BG97" s="226">
        <f>IF(N97="zákl. přenesená",J97,0)</f>
        <v>0</v>
      </c>
      <c r="BH97" s="226">
        <f>IF(N97="sníž. přenesená",J97,0)</f>
        <v>0</v>
      </c>
      <c r="BI97" s="226">
        <f>IF(N97="nulová",J97,0)</f>
        <v>0</v>
      </c>
      <c r="BJ97" s="19" t="s">
        <v>84</v>
      </c>
      <c r="BK97" s="226">
        <f>ROUND(I97*H97,2)</f>
        <v>0</v>
      </c>
      <c r="BL97" s="19" t="s">
        <v>559</v>
      </c>
      <c r="BM97" s="225" t="s">
        <v>254</v>
      </c>
    </row>
    <row r="98" s="2" customFormat="1" ht="16.5" customHeight="1">
      <c r="A98" s="40"/>
      <c r="B98" s="41"/>
      <c r="C98" s="214" t="s">
        <v>208</v>
      </c>
      <c r="D98" s="214" t="s">
        <v>159</v>
      </c>
      <c r="E98" s="215" t="s">
        <v>1550</v>
      </c>
      <c r="F98" s="216" t="s">
        <v>1551</v>
      </c>
      <c r="G98" s="217" t="s">
        <v>1032</v>
      </c>
      <c r="H98" s="218">
        <v>1</v>
      </c>
      <c r="I98" s="219"/>
      <c r="J98" s="220">
        <f>ROUND(I98*H98,2)</f>
        <v>0</v>
      </c>
      <c r="K98" s="216" t="s">
        <v>21</v>
      </c>
      <c r="L98" s="46"/>
      <c r="M98" s="221" t="s">
        <v>21</v>
      </c>
      <c r="N98" s="222" t="s">
        <v>47</v>
      </c>
      <c r="O98" s="86"/>
      <c r="P98" s="223">
        <f>O98*H98</f>
        <v>0</v>
      </c>
      <c r="Q98" s="223">
        <v>0</v>
      </c>
      <c r="R98" s="223">
        <f>Q98*H98</f>
        <v>0</v>
      </c>
      <c r="S98" s="223">
        <v>0</v>
      </c>
      <c r="T98" s="224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25" t="s">
        <v>559</v>
      </c>
      <c r="AT98" s="225" t="s">
        <v>159</v>
      </c>
      <c r="AU98" s="225" t="s">
        <v>84</v>
      </c>
      <c r="AY98" s="19" t="s">
        <v>156</v>
      </c>
      <c r="BE98" s="226">
        <f>IF(N98="základní",J98,0)</f>
        <v>0</v>
      </c>
      <c r="BF98" s="226">
        <f>IF(N98="snížená",J98,0)</f>
        <v>0</v>
      </c>
      <c r="BG98" s="226">
        <f>IF(N98="zákl. přenesená",J98,0)</f>
        <v>0</v>
      </c>
      <c r="BH98" s="226">
        <f>IF(N98="sníž. přenesená",J98,0)</f>
        <v>0</v>
      </c>
      <c r="BI98" s="226">
        <f>IF(N98="nulová",J98,0)</f>
        <v>0</v>
      </c>
      <c r="BJ98" s="19" t="s">
        <v>84</v>
      </c>
      <c r="BK98" s="226">
        <f>ROUND(I98*H98,2)</f>
        <v>0</v>
      </c>
      <c r="BL98" s="19" t="s">
        <v>559</v>
      </c>
      <c r="BM98" s="225" t="s">
        <v>267</v>
      </c>
    </row>
    <row r="99" s="2" customFormat="1" ht="16.5" customHeight="1">
      <c r="A99" s="40"/>
      <c r="B99" s="41"/>
      <c r="C99" s="214" t="s">
        <v>217</v>
      </c>
      <c r="D99" s="214" t="s">
        <v>159</v>
      </c>
      <c r="E99" s="215" t="s">
        <v>1552</v>
      </c>
      <c r="F99" s="216" t="s">
        <v>1553</v>
      </c>
      <c r="G99" s="217" t="s">
        <v>1032</v>
      </c>
      <c r="H99" s="218">
        <v>2</v>
      </c>
      <c r="I99" s="219"/>
      <c r="J99" s="220">
        <f>ROUND(I99*H99,2)</f>
        <v>0</v>
      </c>
      <c r="K99" s="216" t="s">
        <v>21</v>
      </c>
      <c r="L99" s="46"/>
      <c r="M99" s="221" t="s">
        <v>21</v>
      </c>
      <c r="N99" s="222" t="s">
        <v>47</v>
      </c>
      <c r="O99" s="86"/>
      <c r="P99" s="223">
        <f>O99*H99</f>
        <v>0</v>
      </c>
      <c r="Q99" s="223">
        <v>0</v>
      </c>
      <c r="R99" s="223">
        <f>Q99*H99</f>
        <v>0</v>
      </c>
      <c r="S99" s="223">
        <v>0</v>
      </c>
      <c r="T99" s="224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25" t="s">
        <v>559</v>
      </c>
      <c r="AT99" s="225" t="s">
        <v>159</v>
      </c>
      <c r="AU99" s="225" t="s">
        <v>84</v>
      </c>
      <c r="AY99" s="19" t="s">
        <v>156</v>
      </c>
      <c r="BE99" s="226">
        <f>IF(N99="základní",J99,0)</f>
        <v>0</v>
      </c>
      <c r="BF99" s="226">
        <f>IF(N99="snížená",J99,0)</f>
        <v>0</v>
      </c>
      <c r="BG99" s="226">
        <f>IF(N99="zákl. přenesená",J99,0)</f>
        <v>0</v>
      </c>
      <c r="BH99" s="226">
        <f>IF(N99="sníž. přenesená",J99,0)</f>
        <v>0</v>
      </c>
      <c r="BI99" s="226">
        <f>IF(N99="nulová",J99,0)</f>
        <v>0</v>
      </c>
      <c r="BJ99" s="19" t="s">
        <v>84</v>
      </c>
      <c r="BK99" s="226">
        <f>ROUND(I99*H99,2)</f>
        <v>0</v>
      </c>
      <c r="BL99" s="19" t="s">
        <v>559</v>
      </c>
      <c r="BM99" s="225" t="s">
        <v>292</v>
      </c>
    </row>
    <row r="100" s="2" customFormat="1" ht="24.15" customHeight="1">
      <c r="A100" s="40"/>
      <c r="B100" s="41"/>
      <c r="C100" s="214" t="s">
        <v>226</v>
      </c>
      <c r="D100" s="214" t="s">
        <v>159</v>
      </c>
      <c r="E100" s="215" t="s">
        <v>1554</v>
      </c>
      <c r="F100" s="216" t="s">
        <v>1555</v>
      </c>
      <c r="G100" s="217" t="s">
        <v>1032</v>
      </c>
      <c r="H100" s="218">
        <v>1</v>
      </c>
      <c r="I100" s="219"/>
      <c r="J100" s="220">
        <f>ROUND(I100*H100,2)</f>
        <v>0</v>
      </c>
      <c r="K100" s="216" t="s">
        <v>21</v>
      </c>
      <c r="L100" s="46"/>
      <c r="M100" s="221" t="s">
        <v>21</v>
      </c>
      <c r="N100" s="222" t="s">
        <v>47</v>
      </c>
      <c r="O100" s="86"/>
      <c r="P100" s="223">
        <f>O100*H100</f>
        <v>0</v>
      </c>
      <c r="Q100" s="223">
        <v>0</v>
      </c>
      <c r="R100" s="223">
        <f>Q100*H100</f>
        <v>0</v>
      </c>
      <c r="S100" s="223">
        <v>0</v>
      </c>
      <c r="T100" s="224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5" t="s">
        <v>559</v>
      </c>
      <c r="AT100" s="225" t="s">
        <v>159</v>
      </c>
      <c r="AU100" s="225" t="s">
        <v>84</v>
      </c>
      <c r="AY100" s="19" t="s">
        <v>156</v>
      </c>
      <c r="BE100" s="226">
        <f>IF(N100="základní",J100,0)</f>
        <v>0</v>
      </c>
      <c r="BF100" s="226">
        <f>IF(N100="snížená",J100,0)</f>
        <v>0</v>
      </c>
      <c r="BG100" s="226">
        <f>IF(N100="zákl. přenesená",J100,0)</f>
        <v>0</v>
      </c>
      <c r="BH100" s="226">
        <f>IF(N100="sníž. přenesená",J100,0)</f>
        <v>0</v>
      </c>
      <c r="BI100" s="226">
        <f>IF(N100="nulová",J100,0)</f>
        <v>0</v>
      </c>
      <c r="BJ100" s="19" t="s">
        <v>84</v>
      </c>
      <c r="BK100" s="226">
        <f>ROUND(I100*H100,2)</f>
        <v>0</v>
      </c>
      <c r="BL100" s="19" t="s">
        <v>559</v>
      </c>
      <c r="BM100" s="225" t="s">
        <v>305</v>
      </c>
    </row>
    <row r="101" s="12" customFormat="1" ht="25.92" customHeight="1">
      <c r="A101" s="12"/>
      <c r="B101" s="198"/>
      <c r="C101" s="199"/>
      <c r="D101" s="200" t="s">
        <v>75</v>
      </c>
      <c r="E101" s="201" t="s">
        <v>1556</v>
      </c>
      <c r="F101" s="201" t="s">
        <v>1435</v>
      </c>
      <c r="G101" s="199"/>
      <c r="H101" s="199"/>
      <c r="I101" s="202"/>
      <c r="J101" s="203">
        <f>BK101</f>
        <v>0</v>
      </c>
      <c r="K101" s="199"/>
      <c r="L101" s="204"/>
      <c r="M101" s="205"/>
      <c r="N101" s="206"/>
      <c r="O101" s="206"/>
      <c r="P101" s="207">
        <f>SUM(P102:P103)</f>
        <v>0</v>
      </c>
      <c r="Q101" s="206"/>
      <c r="R101" s="207">
        <f>SUM(R102:R103)</f>
        <v>0</v>
      </c>
      <c r="S101" s="206"/>
      <c r="T101" s="208">
        <f>SUM(T102:T103)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9" t="s">
        <v>84</v>
      </c>
      <c r="AT101" s="210" t="s">
        <v>75</v>
      </c>
      <c r="AU101" s="210" t="s">
        <v>76</v>
      </c>
      <c r="AY101" s="209" t="s">
        <v>156</v>
      </c>
      <c r="BK101" s="211">
        <f>SUM(BK102:BK103)</f>
        <v>0</v>
      </c>
    </row>
    <row r="102" s="2" customFormat="1" ht="16.5" customHeight="1">
      <c r="A102" s="40"/>
      <c r="B102" s="41"/>
      <c r="C102" s="214" t="s">
        <v>232</v>
      </c>
      <c r="D102" s="214" t="s">
        <v>159</v>
      </c>
      <c r="E102" s="215" t="s">
        <v>1557</v>
      </c>
      <c r="F102" s="216" t="s">
        <v>1558</v>
      </c>
      <c r="G102" s="217" t="s">
        <v>211</v>
      </c>
      <c r="H102" s="218">
        <v>1474</v>
      </c>
      <c r="I102" s="219"/>
      <c r="J102" s="220">
        <f>ROUND(I102*H102,2)</f>
        <v>0</v>
      </c>
      <c r="K102" s="216" t="s">
        <v>21</v>
      </c>
      <c r="L102" s="46"/>
      <c r="M102" s="221" t="s">
        <v>21</v>
      </c>
      <c r="N102" s="222" t="s">
        <v>47</v>
      </c>
      <c r="O102" s="86"/>
      <c r="P102" s="223">
        <f>O102*H102</f>
        <v>0</v>
      </c>
      <c r="Q102" s="223">
        <v>0</v>
      </c>
      <c r="R102" s="223">
        <f>Q102*H102</f>
        <v>0</v>
      </c>
      <c r="S102" s="223">
        <v>0</v>
      </c>
      <c r="T102" s="224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5" t="s">
        <v>559</v>
      </c>
      <c r="AT102" s="225" t="s">
        <v>159</v>
      </c>
      <c r="AU102" s="225" t="s">
        <v>84</v>
      </c>
      <c r="AY102" s="19" t="s">
        <v>156</v>
      </c>
      <c r="BE102" s="226">
        <f>IF(N102="základní",J102,0)</f>
        <v>0</v>
      </c>
      <c r="BF102" s="226">
        <f>IF(N102="snížená",J102,0)</f>
        <v>0</v>
      </c>
      <c r="BG102" s="226">
        <f>IF(N102="zákl. přenesená",J102,0)</f>
        <v>0</v>
      </c>
      <c r="BH102" s="226">
        <f>IF(N102="sníž. přenesená",J102,0)</f>
        <v>0</v>
      </c>
      <c r="BI102" s="226">
        <f>IF(N102="nulová",J102,0)</f>
        <v>0</v>
      </c>
      <c r="BJ102" s="19" t="s">
        <v>84</v>
      </c>
      <c r="BK102" s="226">
        <f>ROUND(I102*H102,2)</f>
        <v>0</v>
      </c>
      <c r="BL102" s="19" t="s">
        <v>559</v>
      </c>
      <c r="BM102" s="225" t="s">
        <v>314</v>
      </c>
    </row>
    <row r="103" s="2" customFormat="1" ht="16.5" customHeight="1">
      <c r="A103" s="40"/>
      <c r="B103" s="41"/>
      <c r="C103" s="214" t="s">
        <v>8</v>
      </c>
      <c r="D103" s="214" t="s">
        <v>159</v>
      </c>
      <c r="E103" s="215" t="s">
        <v>1559</v>
      </c>
      <c r="F103" s="216" t="s">
        <v>1560</v>
      </c>
      <c r="G103" s="217" t="s">
        <v>211</v>
      </c>
      <c r="H103" s="218">
        <v>401</v>
      </c>
      <c r="I103" s="219"/>
      <c r="J103" s="220">
        <f>ROUND(I103*H103,2)</f>
        <v>0</v>
      </c>
      <c r="K103" s="216" t="s">
        <v>21</v>
      </c>
      <c r="L103" s="46"/>
      <c r="M103" s="221" t="s">
        <v>21</v>
      </c>
      <c r="N103" s="222" t="s">
        <v>47</v>
      </c>
      <c r="O103" s="86"/>
      <c r="P103" s="223">
        <f>O103*H103</f>
        <v>0</v>
      </c>
      <c r="Q103" s="223">
        <v>0</v>
      </c>
      <c r="R103" s="223">
        <f>Q103*H103</f>
        <v>0</v>
      </c>
      <c r="S103" s="223">
        <v>0</v>
      </c>
      <c r="T103" s="224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5" t="s">
        <v>559</v>
      </c>
      <c r="AT103" s="225" t="s">
        <v>159</v>
      </c>
      <c r="AU103" s="225" t="s">
        <v>84</v>
      </c>
      <c r="AY103" s="19" t="s">
        <v>156</v>
      </c>
      <c r="BE103" s="226">
        <f>IF(N103="základní",J103,0)</f>
        <v>0</v>
      </c>
      <c r="BF103" s="226">
        <f>IF(N103="snížená",J103,0)</f>
        <v>0</v>
      </c>
      <c r="BG103" s="226">
        <f>IF(N103="zákl. přenesená",J103,0)</f>
        <v>0</v>
      </c>
      <c r="BH103" s="226">
        <f>IF(N103="sníž. přenesená",J103,0)</f>
        <v>0</v>
      </c>
      <c r="BI103" s="226">
        <f>IF(N103="nulová",J103,0)</f>
        <v>0</v>
      </c>
      <c r="BJ103" s="19" t="s">
        <v>84</v>
      </c>
      <c r="BK103" s="226">
        <f>ROUND(I103*H103,2)</f>
        <v>0</v>
      </c>
      <c r="BL103" s="19" t="s">
        <v>559</v>
      </c>
      <c r="BM103" s="225" t="s">
        <v>328</v>
      </c>
    </row>
    <row r="104" s="12" customFormat="1" ht="25.92" customHeight="1">
      <c r="A104" s="12"/>
      <c r="B104" s="198"/>
      <c r="C104" s="199"/>
      <c r="D104" s="200" t="s">
        <v>75</v>
      </c>
      <c r="E104" s="201" t="s">
        <v>1561</v>
      </c>
      <c r="F104" s="201" t="s">
        <v>1451</v>
      </c>
      <c r="G104" s="199"/>
      <c r="H104" s="199"/>
      <c r="I104" s="202"/>
      <c r="J104" s="203">
        <f>BK104</f>
        <v>0</v>
      </c>
      <c r="K104" s="199"/>
      <c r="L104" s="204"/>
      <c r="M104" s="205"/>
      <c r="N104" s="206"/>
      <c r="O104" s="206"/>
      <c r="P104" s="207">
        <f>SUM(P105:P116)</f>
        <v>0</v>
      </c>
      <c r="Q104" s="206"/>
      <c r="R104" s="207">
        <f>SUM(R105:R116)</f>
        <v>0</v>
      </c>
      <c r="S104" s="206"/>
      <c r="T104" s="208">
        <f>SUM(T105:T116)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9" t="s">
        <v>84</v>
      </c>
      <c r="AT104" s="210" t="s">
        <v>75</v>
      </c>
      <c r="AU104" s="210" t="s">
        <v>76</v>
      </c>
      <c r="AY104" s="209" t="s">
        <v>156</v>
      </c>
      <c r="BK104" s="211">
        <f>SUM(BK105:BK116)</f>
        <v>0</v>
      </c>
    </row>
    <row r="105" s="2" customFormat="1" ht="16.5" customHeight="1">
      <c r="A105" s="40"/>
      <c r="B105" s="41"/>
      <c r="C105" s="214" t="s">
        <v>246</v>
      </c>
      <c r="D105" s="214" t="s">
        <v>159</v>
      </c>
      <c r="E105" s="215" t="s">
        <v>1562</v>
      </c>
      <c r="F105" s="216" t="s">
        <v>1465</v>
      </c>
      <c r="G105" s="217" t="s">
        <v>1032</v>
      </c>
      <c r="H105" s="218">
        <v>25</v>
      </c>
      <c r="I105" s="219"/>
      <c r="J105" s="220">
        <f>ROUND(I105*H105,2)</f>
        <v>0</v>
      </c>
      <c r="K105" s="216" t="s">
        <v>21</v>
      </c>
      <c r="L105" s="46"/>
      <c r="M105" s="221" t="s">
        <v>21</v>
      </c>
      <c r="N105" s="222" t="s">
        <v>47</v>
      </c>
      <c r="O105" s="86"/>
      <c r="P105" s="223">
        <f>O105*H105</f>
        <v>0</v>
      </c>
      <c r="Q105" s="223">
        <v>0</v>
      </c>
      <c r="R105" s="223">
        <f>Q105*H105</f>
        <v>0</v>
      </c>
      <c r="S105" s="223">
        <v>0</v>
      </c>
      <c r="T105" s="224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5" t="s">
        <v>559</v>
      </c>
      <c r="AT105" s="225" t="s">
        <v>159</v>
      </c>
      <c r="AU105" s="225" t="s">
        <v>84</v>
      </c>
      <c r="AY105" s="19" t="s">
        <v>156</v>
      </c>
      <c r="BE105" s="226">
        <f>IF(N105="základní",J105,0)</f>
        <v>0</v>
      </c>
      <c r="BF105" s="226">
        <f>IF(N105="snížená",J105,0)</f>
        <v>0</v>
      </c>
      <c r="BG105" s="226">
        <f>IF(N105="zákl. přenesená",J105,0)</f>
        <v>0</v>
      </c>
      <c r="BH105" s="226">
        <f>IF(N105="sníž. přenesená",J105,0)</f>
        <v>0</v>
      </c>
      <c r="BI105" s="226">
        <f>IF(N105="nulová",J105,0)</f>
        <v>0</v>
      </c>
      <c r="BJ105" s="19" t="s">
        <v>84</v>
      </c>
      <c r="BK105" s="226">
        <f>ROUND(I105*H105,2)</f>
        <v>0</v>
      </c>
      <c r="BL105" s="19" t="s">
        <v>559</v>
      </c>
      <c r="BM105" s="225" t="s">
        <v>337</v>
      </c>
    </row>
    <row r="106" s="2" customFormat="1" ht="16.5" customHeight="1">
      <c r="A106" s="40"/>
      <c r="B106" s="41"/>
      <c r="C106" s="214" t="s">
        <v>254</v>
      </c>
      <c r="D106" s="214" t="s">
        <v>159</v>
      </c>
      <c r="E106" s="215" t="s">
        <v>1563</v>
      </c>
      <c r="F106" s="216" t="s">
        <v>1564</v>
      </c>
      <c r="G106" s="217" t="s">
        <v>1032</v>
      </c>
      <c r="H106" s="218">
        <v>25</v>
      </c>
      <c r="I106" s="219"/>
      <c r="J106" s="220">
        <f>ROUND(I106*H106,2)</f>
        <v>0</v>
      </c>
      <c r="K106" s="216" t="s">
        <v>21</v>
      </c>
      <c r="L106" s="46"/>
      <c r="M106" s="221" t="s">
        <v>21</v>
      </c>
      <c r="N106" s="222" t="s">
        <v>47</v>
      </c>
      <c r="O106" s="86"/>
      <c r="P106" s="223">
        <f>O106*H106</f>
        <v>0</v>
      </c>
      <c r="Q106" s="223">
        <v>0</v>
      </c>
      <c r="R106" s="223">
        <f>Q106*H106</f>
        <v>0</v>
      </c>
      <c r="S106" s="223">
        <v>0</v>
      </c>
      <c r="T106" s="224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25" t="s">
        <v>559</v>
      </c>
      <c r="AT106" s="225" t="s">
        <v>159</v>
      </c>
      <c r="AU106" s="225" t="s">
        <v>84</v>
      </c>
      <c r="AY106" s="19" t="s">
        <v>156</v>
      </c>
      <c r="BE106" s="226">
        <f>IF(N106="základní",J106,0)</f>
        <v>0</v>
      </c>
      <c r="BF106" s="226">
        <f>IF(N106="snížená",J106,0)</f>
        <v>0</v>
      </c>
      <c r="BG106" s="226">
        <f>IF(N106="zákl. přenesená",J106,0)</f>
        <v>0</v>
      </c>
      <c r="BH106" s="226">
        <f>IF(N106="sníž. přenesená",J106,0)</f>
        <v>0</v>
      </c>
      <c r="BI106" s="226">
        <f>IF(N106="nulová",J106,0)</f>
        <v>0</v>
      </c>
      <c r="BJ106" s="19" t="s">
        <v>84</v>
      </c>
      <c r="BK106" s="226">
        <f>ROUND(I106*H106,2)</f>
        <v>0</v>
      </c>
      <c r="BL106" s="19" t="s">
        <v>559</v>
      </c>
      <c r="BM106" s="225" t="s">
        <v>348</v>
      </c>
    </row>
    <row r="107" s="2" customFormat="1" ht="21.75" customHeight="1">
      <c r="A107" s="40"/>
      <c r="B107" s="41"/>
      <c r="C107" s="214" t="s">
        <v>260</v>
      </c>
      <c r="D107" s="214" t="s">
        <v>159</v>
      </c>
      <c r="E107" s="215" t="s">
        <v>1565</v>
      </c>
      <c r="F107" s="216" t="s">
        <v>1566</v>
      </c>
      <c r="G107" s="217" t="s">
        <v>1032</v>
      </c>
      <c r="H107" s="218">
        <v>3</v>
      </c>
      <c r="I107" s="219"/>
      <c r="J107" s="220">
        <f>ROUND(I107*H107,2)</f>
        <v>0</v>
      </c>
      <c r="K107" s="216" t="s">
        <v>21</v>
      </c>
      <c r="L107" s="46"/>
      <c r="M107" s="221" t="s">
        <v>21</v>
      </c>
      <c r="N107" s="222" t="s">
        <v>47</v>
      </c>
      <c r="O107" s="86"/>
      <c r="P107" s="223">
        <f>O107*H107</f>
        <v>0</v>
      </c>
      <c r="Q107" s="223">
        <v>0</v>
      </c>
      <c r="R107" s="223">
        <f>Q107*H107</f>
        <v>0</v>
      </c>
      <c r="S107" s="223">
        <v>0</v>
      </c>
      <c r="T107" s="224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5" t="s">
        <v>559</v>
      </c>
      <c r="AT107" s="225" t="s">
        <v>159</v>
      </c>
      <c r="AU107" s="225" t="s">
        <v>84</v>
      </c>
      <c r="AY107" s="19" t="s">
        <v>156</v>
      </c>
      <c r="BE107" s="226">
        <f>IF(N107="základní",J107,0)</f>
        <v>0</v>
      </c>
      <c r="BF107" s="226">
        <f>IF(N107="snížená",J107,0)</f>
        <v>0</v>
      </c>
      <c r="BG107" s="226">
        <f>IF(N107="zákl. přenesená",J107,0)</f>
        <v>0</v>
      </c>
      <c r="BH107" s="226">
        <f>IF(N107="sníž. přenesená",J107,0)</f>
        <v>0</v>
      </c>
      <c r="BI107" s="226">
        <f>IF(N107="nulová",J107,0)</f>
        <v>0</v>
      </c>
      <c r="BJ107" s="19" t="s">
        <v>84</v>
      </c>
      <c r="BK107" s="226">
        <f>ROUND(I107*H107,2)</f>
        <v>0</v>
      </c>
      <c r="BL107" s="19" t="s">
        <v>559</v>
      </c>
      <c r="BM107" s="225" t="s">
        <v>359</v>
      </c>
    </row>
    <row r="108" s="2" customFormat="1" ht="33" customHeight="1">
      <c r="A108" s="40"/>
      <c r="B108" s="41"/>
      <c r="C108" s="214" t="s">
        <v>267</v>
      </c>
      <c r="D108" s="214" t="s">
        <v>159</v>
      </c>
      <c r="E108" s="215" t="s">
        <v>1567</v>
      </c>
      <c r="F108" s="216" t="s">
        <v>1568</v>
      </c>
      <c r="G108" s="217" t="s">
        <v>1032</v>
      </c>
      <c r="H108" s="218">
        <v>3</v>
      </c>
      <c r="I108" s="219"/>
      <c r="J108" s="220">
        <f>ROUND(I108*H108,2)</f>
        <v>0</v>
      </c>
      <c r="K108" s="216" t="s">
        <v>21</v>
      </c>
      <c r="L108" s="46"/>
      <c r="M108" s="221" t="s">
        <v>21</v>
      </c>
      <c r="N108" s="222" t="s">
        <v>47</v>
      </c>
      <c r="O108" s="86"/>
      <c r="P108" s="223">
        <f>O108*H108</f>
        <v>0</v>
      </c>
      <c r="Q108" s="223">
        <v>0</v>
      </c>
      <c r="R108" s="223">
        <f>Q108*H108</f>
        <v>0</v>
      </c>
      <c r="S108" s="223">
        <v>0</v>
      </c>
      <c r="T108" s="224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5" t="s">
        <v>559</v>
      </c>
      <c r="AT108" s="225" t="s">
        <v>159</v>
      </c>
      <c r="AU108" s="225" t="s">
        <v>84</v>
      </c>
      <c r="AY108" s="19" t="s">
        <v>156</v>
      </c>
      <c r="BE108" s="226">
        <f>IF(N108="základní",J108,0)</f>
        <v>0</v>
      </c>
      <c r="BF108" s="226">
        <f>IF(N108="snížená",J108,0)</f>
        <v>0</v>
      </c>
      <c r="BG108" s="226">
        <f>IF(N108="zákl. přenesená",J108,0)</f>
        <v>0</v>
      </c>
      <c r="BH108" s="226">
        <f>IF(N108="sníž. přenesená",J108,0)</f>
        <v>0</v>
      </c>
      <c r="BI108" s="226">
        <f>IF(N108="nulová",J108,0)</f>
        <v>0</v>
      </c>
      <c r="BJ108" s="19" t="s">
        <v>84</v>
      </c>
      <c r="BK108" s="226">
        <f>ROUND(I108*H108,2)</f>
        <v>0</v>
      </c>
      <c r="BL108" s="19" t="s">
        <v>559</v>
      </c>
      <c r="BM108" s="225" t="s">
        <v>367</v>
      </c>
    </row>
    <row r="109" s="2" customFormat="1" ht="21.75" customHeight="1">
      <c r="A109" s="40"/>
      <c r="B109" s="41"/>
      <c r="C109" s="214" t="s">
        <v>287</v>
      </c>
      <c r="D109" s="214" t="s">
        <v>159</v>
      </c>
      <c r="E109" s="215" t="s">
        <v>1569</v>
      </c>
      <c r="F109" s="216" t="s">
        <v>1570</v>
      </c>
      <c r="G109" s="217" t="s">
        <v>1032</v>
      </c>
      <c r="H109" s="218">
        <v>7</v>
      </c>
      <c r="I109" s="219"/>
      <c r="J109" s="220">
        <f>ROUND(I109*H109,2)</f>
        <v>0</v>
      </c>
      <c r="K109" s="216" t="s">
        <v>21</v>
      </c>
      <c r="L109" s="46"/>
      <c r="M109" s="221" t="s">
        <v>21</v>
      </c>
      <c r="N109" s="222" t="s">
        <v>47</v>
      </c>
      <c r="O109" s="86"/>
      <c r="P109" s="223">
        <f>O109*H109</f>
        <v>0</v>
      </c>
      <c r="Q109" s="223">
        <v>0</v>
      </c>
      <c r="R109" s="223">
        <f>Q109*H109</f>
        <v>0</v>
      </c>
      <c r="S109" s="223">
        <v>0</v>
      </c>
      <c r="T109" s="224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25" t="s">
        <v>559</v>
      </c>
      <c r="AT109" s="225" t="s">
        <v>159</v>
      </c>
      <c r="AU109" s="225" t="s">
        <v>84</v>
      </c>
      <c r="AY109" s="19" t="s">
        <v>156</v>
      </c>
      <c r="BE109" s="226">
        <f>IF(N109="základní",J109,0)</f>
        <v>0</v>
      </c>
      <c r="BF109" s="226">
        <f>IF(N109="snížená",J109,0)</f>
        <v>0</v>
      </c>
      <c r="BG109" s="226">
        <f>IF(N109="zákl. přenesená",J109,0)</f>
        <v>0</v>
      </c>
      <c r="BH109" s="226">
        <f>IF(N109="sníž. přenesená",J109,0)</f>
        <v>0</v>
      </c>
      <c r="BI109" s="226">
        <f>IF(N109="nulová",J109,0)</f>
        <v>0</v>
      </c>
      <c r="BJ109" s="19" t="s">
        <v>84</v>
      </c>
      <c r="BK109" s="226">
        <f>ROUND(I109*H109,2)</f>
        <v>0</v>
      </c>
      <c r="BL109" s="19" t="s">
        <v>559</v>
      </c>
      <c r="BM109" s="225" t="s">
        <v>378</v>
      </c>
    </row>
    <row r="110" s="2" customFormat="1" ht="24.15" customHeight="1">
      <c r="A110" s="40"/>
      <c r="B110" s="41"/>
      <c r="C110" s="214" t="s">
        <v>292</v>
      </c>
      <c r="D110" s="214" t="s">
        <v>159</v>
      </c>
      <c r="E110" s="215" t="s">
        <v>1571</v>
      </c>
      <c r="F110" s="216" t="s">
        <v>1572</v>
      </c>
      <c r="G110" s="217" t="s">
        <v>1032</v>
      </c>
      <c r="H110" s="218">
        <v>1</v>
      </c>
      <c r="I110" s="219"/>
      <c r="J110" s="220">
        <f>ROUND(I110*H110,2)</f>
        <v>0</v>
      </c>
      <c r="K110" s="216" t="s">
        <v>21</v>
      </c>
      <c r="L110" s="46"/>
      <c r="M110" s="221" t="s">
        <v>21</v>
      </c>
      <c r="N110" s="222" t="s">
        <v>47</v>
      </c>
      <c r="O110" s="86"/>
      <c r="P110" s="223">
        <f>O110*H110</f>
        <v>0</v>
      </c>
      <c r="Q110" s="223">
        <v>0</v>
      </c>
      <c r="R110" s="223">
        <f>Q110*H110</f>
        <v>0</v>
      </c>
      <c r="S110" s="223">
        <v>0</v>
      </c>
      <c r="T110" s="224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25" t="s">
        <v>559</v>
      </c>
      <c r="AT110" s="225" t="s">
        <v>159</v>
      </c>
      <c r="AU110" s="225" t="s">
        <v>84</v>
      </c>
      <c r="AY110" s="19" t="s">
        <v>156</v>
      </c>
      <c r="BE110" s="226">
        <f>IF(N110="základní",J110,0)</f>
        <v>0</v>
      </c>
      <c r="BF110" s="226">
        <f>IF(N110="snížená",J110,0)</f>
        <v>0</v>
      </c>
      <c r="BG110" s="226">
        <f>IF(N110="zákl. přenesená",J110,0)</f>
        <v>0</v>
      </c>
      <c r="BH110" s="226">
        <f>IF(N110="sníž. přenesená",J110,0)</f>
        <v>0</v>
      </c>
      <c r="BI110" s="226">
        <f>IF(N110="nulová",J110,0)</f>
        <v>0</v>
      </c>
      <c r="BJ110" s="19" t="s">
        <v>84</v>
      </c>
      <c r="BK110" s="226">
        <f>ROUND(I110*H110,2)</f>
        <v>0</v>
      </c>
      <c r="BL110" s="19" t="s">
        <v>559</v>
      </c>
      <c r="BM110" s="225" t="s">
        <v>398</v>
      </c>
    </row>
    <row r="111" s="2" customFormat="1" ht="16.5" customHeight="1">
      <c r="A111" s="40"/>
      <c r="B111" s="41"/>
      <c r="C111" s="214" t="s">
        <v>299</v>
      </c>
      <c r="D111" s="214" t="s">
        <v>159</v>
      </c>
      <c r="E111" s="215" t="s">
        <v>1573</v>
      </c>
      <c r="F111" s="216" t="s">
        <v>1574</v>
      </c>
      <c r="G111" s="217" t="s">
        <v>1032</v>
      </c>
      <c r="H111" s="218">
        <v>1</v>
      </c>
      <c r="I111" s="219"/>
      <c r="J111" s="220">
        <f>ROUND(I111*H111,2)</f>
        <v>0</v>
      </c>
      <c r="K111" s="216" t="s">
        <v>21</v>
      </c>
      <c r="L111" s="46"/>
      <c r="M111" s="221" t="s">
        <v>21</v>
      </c>
      <c r="N111" s="222" t="s">
        <v>47</v>
      </c>
      <c r="O111" s="86"/>
      <c r="P111" s="223">
        <f>O111*H111</f>
        <v>0</v>
      </c>
      <c r="Q111" s="223">
        <v>0</v>
      </c>
      <c r="R111" s="223">
        <f>Q111*H111</f>
        <v>0</v>
      </c>
      <c r="S111" s="223">
        <v>0</v>
      </c>
      <c r="T111" s="224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5" t="s">
        <v>559</v>
      </c>
      <c r="AT111" s="225" t="s">
        <v>159</v>
      </c>
      <c r="AU111" s="225" t="s">
        <v>84</v>
      </c>
      <c r="AY111" s="19" t="s">
        <v>156</v>
      </c>
      <c r="BE111" s="226">
        <f>IF(N111="základní",J111,0)</f>
        <v>0</v>
      </c>
      <c r="BF111" s="226">
        <f>IF(N111="snížená",J111,0)</f>
        <v>0</v>
      </c>
      <c r="BG111" s="226">
        <f>IF(N111="zákl. přenesená",J111,0)</f>
        <v>0</v>
      </c>
      <c r="BH111" s="226">
        <f>IF(N111="sníž. přenesená",J111,0)</f>
        <v>0</v>
      </c>
      <c r="BI111" s="226">
        <f>IF(N111="nulová",J111,0)</f>
        <v>0</v>
      </c>
      <c r="BJ111" s="19" t="s">
        <v>84</v>
      </c>
      <c r="BK111" s="226">
        <f>ROUND(I111*H111,2)</f>
        <v>0</v>
      </c>
      <c r="BL111" s="19" t="s">
        <v>559</v>
      </c>
      <c r="BM111" s="225" t="s">
        <v>409</v>
      </c>
    </row>
    <row r="112" s="2" customFormat="1" ht="16.5" customHeight="1">
      <c r="A112" s="40"/>
      <c r="B112" s="41"/>
      <c r="C112" s="214" t="s">
        <v>305</v>
      </c>
      <c r="D112" s="214" t="s">
        <v>159</v>
      </c>
      <c r="E112" s="215" t="s">
        <v>1575</v>
      </c>
      <c r="F112" s="216" t="s">
        <v>1576</v>
      </c>
      <c r="G112" s="217" t="s">
        <v>1032</v>
      </c>
      <c r="H112" s="218">
        <v>1</v>
      </c>
      <c r="I112" s="219"/>
      <c r="J112" s="220">
        <f>ROUND(I112*H112,2)</f>
        <v>0</v>
      </c>
      <c r="K112" s="216" t="s">
        <v>21</v>
      </c>
      <c r="L112" s="46"/>
      <c r="M112" s="221" t="s">
        <v>21</v>
      </c>
      <c r="N112" s="222" t="s">
        <v>47</v>
      </c>
      <c r="O112" s="86"/>
      <c r="P112" s="223">
        <f>O112*H112</f>
        <v>0</v>
      </c>
      <c r="Q112" s="223">
        <v>0</v>
      </c>
      <c r="R112" s="223">
        <f>Q112*H112</f>
        <v>0</v>
      </c>
      <c r="S112" s="223">
        <v>0</v>
      </c>
      <c r="T112" s="224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25" t="s">
        <v>559</v>
      </c>
      <c r="AT112" s="225" t="s">
        <v>159</v>
      </c>
      <c r="AU112" s="225" t="s">
        <v>84</v>
      </c>
      <c r="AY112" s="19" t="s">
        <v>156</v>
      </c>
      <c r="BE112" s="226">
        <f>IF(N112="základní",J112,0)</f>
        <v>0</v>
      </c>
      <c r="BF112" s="226">
        <f>IF(N112="snížená",J112,0)</f>
        <v>0</v>
      </c>
      <c r="BG112" s="226">
        <f>IF(N112="zákl. přenesená",J112,0)</f>
        <v>0</v>
      </c>
      <c r="BH112" s="226">
        <f>IF(N112="sníž. přenesená",J112,0)</f>
        <v>0</v>
      </c>
      <c r="BI112" s="226">
        <f>IF(N112="nulová",J112,0)</f>
        <v>0</v>
      </c>
      <c r="BJ112" s="19" t="s">
        <v>84</v>
      </c>
      <c r="BK112" s="226">
        <f>ROUND(I112*H112,2)</f>
        <v>0</v>
      </c>
      <c r="BL112" s="19" t="s">
        <v>559</v>
      </c>
      <c r="BM112" s="225" t="s">
        <v>421</v>
      </c>
    </row>
    <row r="113" s="2" customFormat="1" ht="16.5" customHeight="1">
      <c r="A113" s="40"/>
      <c r="B113" s="41"/>
      <c r="C113" s="214" t="s">
        <v>7</v>
      </c>
      <c r="D113" s="214" t="s">
        <v>159</v>
      </c>
      <c r="E113" s="215" t="s">
        <v>1577</v>
      </c>
      <c r="F113" s="216" t="s">
        <v>1578</v>
      </c>
      <c r="G113" s="217" t="s">
        <v>211</v>
      </c>
      <c r="H113" s="218">
        <v>245</v>
      </c>
      <c r="I113" s="219"/>
      <c r="J113" s="220">
        <f>ROUND(I113*H113,2)</f>
        <v>0</v>
      </c>
      <c r="K113" s="216" t="s">
        <v>21</v>
      </c>
      <c r="L113" s="46"/>
      <c r="M113" s="221" t="s">
        <v>21</v>
      </c>
      <c r="N113" s="222" t="s">
        <v>47</v>
      </c>
      <c r="O113" s="86"/>
      <c r="P113" s="223">
        <f>O113*H113</f>
        <v>0</v>
      </c>
      <c r="Q113" s="223">
        <v>0</v>
      </c>
      <c r="R113" s="223">
        <f>Q113*H113</f>
        <v>0</v>
      </c>
      <c r="S113" s="223">
        <v>0</v>
      </c>
      <c r="T113" s="224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25" t="s">
        <v>559</v>
      </c>
      <c r="AT113" s="225" t="s">
        <v>159</v>
      </c>
      <c r="AU113" s="225" t="s">
        <v>84</v>
      </c>
      <c r="AY113" s="19" t="s">
        <v>156</v>
      </c>
      <c r="BE113" s="226">
        <f>IF(N113="základní",J113,0)</f>
        <v>0</v>
      </c>
      <c r="BF113" s="226">
        <f>IF(N113="snížená",J113,0)</f>
        <v>0</v>
      </c>
      <c r="BG113" s="226">
        <f>IF(N113="zákl. přenesená",J113,0)</f>
        <v>0</v>
      </c>
      <c r="BH113" s="226">
        <f>IF(N113="sníž. přenesená",J113,0)</f>
        <v>0</v>
      </c>
      <c r="BI113" s="226">
        <f>IF(N113="nulová",J113,0)</f>
        <v>0</v>
      </c>
      <c r="BJ113" s="19" t="s">
        <v>84</v>
      </c>
      <c r="BK113" s="226">
        <f>ROUND(I113*H113,2)</f>
        <v>0</v>
      </c>
      <c r="BL113" s="19" t="s">
        <v>559</v>
      </c>
      <c r="BM113" s="225" t="s">
        <v>434</v>
      </c>
    </row>
    <row r="114" s="2" customFormat="1" ht="16.5" customHeight="1">
      <c r="A114" s="40"/>
      <c r="B114" s="41"/>
      <c r="C114" s="214" t="s">
        <v>314</v>
      </c>
      <c r="D114" s="214" t="s">
        <v>159</v>
      </c>
      <c r="E114" s="215" t="s">
        <v>1579</v>
      </c>
      <c r="F114" s="216" t="s">
        <v>1497</v>
      </c>
      <c r="G114" s="217" t="s">
        <v>211</v>
      </c>
      <c r="H114" s="218">
        <v>1510</v>
      </c>
      <c r="I114" s="219"/>
      <c r="J114" s="220">
        <f>ROUND(I114*H114,2)</f>
        <v>0</v>
      </c>
      <c r="K114" s="216" t="s">
        <v>21</v>
      </c>
      <c r="L114" s="46"/>
      <c r="M114" s="221" t="s">
        <v>21</v>
      </c>
      <c r="N114" s="222" t="s">
        <v>47</v>
      </c>
      <c r="O114" s="86"/>
      <c r="P114" s="223">
        <f>O114*H114</f>
        <v>0</v>
      </c>
      <c r="Q114" s="223">
        <v>0</v>
      </c>
      <c r="R114" s="223">
        <f>Q114*H114</f>
        <v>0</v>
      </c>
      <c r="S114" s="223">
        <v>0</v>
      </c>
      <c r="T114" s="224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25" t="s">
        <v>559</v>
      </c>
      <c r="AT114" s="225" t="s">
        <v>159</v>
      </c>
      <c r="AU114" s="225" t="s">
        <v>84</v>
      </c>
      <c r="AY114" s="19" t="s">
        <v>156</v>
      </c>
      <c r="BE114" s="226">
        <f>IF(N114="základní",J114,0)</f>
        <v>0</v>
      </c>
      <c r="BF114" s="226">
        <f>IF(N114="snížená",J114,0)</f>
        <v>0</v>
      </c>
      <c r="BG114" s="226">
        <f>IF(N114="zákl. přenesená",J114,0)</f>
        <v>0</v>
      </c>
      <c r="BH114" s="226">
        <f>IF(N114="sníž. přenesená",J114,0)</f>
        <v>0</v>
      </c>
      <c r="BI114" s="226">
        <f>IF(N114="nulová",J114,0)</f>
        <v>0</v>
      </c>
      <c r="BJ114" s="19" t="s">
        <v>84</v>
      </c>
      <c r="BK114" s="226">
        <f>ROUND(I114*H114,2)</f>
        <v>0</v>
      </c>
      <c r="BL114" s="19" t="s">
        <v>559</v>
      </c>
      <c r="BM114" s="225" t="s">
        <v>448</v>
      </c>
    </row>
    <row r="115" s="2" customFormat="1" ht="16.5" customHeight="1">
      <c r="A115" s="40"/>
      <c r="B115" s="41"/>
      <c r="C115" s="214" t="s">
        <v>319</v>
      </c>
      <c r="D115" s="214" t="s">
        <v>159</v>
      </c>
      <c r="E115" s="215" t="s">
        <v>1580</v>
      </c>
      <c r="F115" s="216" t="s">
        <v>1491</v>
      </c>
      <c r="G115" s="217" t="s">
        <v>211</v>
      </c>
      <c r="H115" s="218">
        <v>50</v>
      </c>
      <c r="I115" s="219"/>
      <c r="J115" s="220">
        <f>ROUND(I115*H115,2)</f>
        <v>0</v>
      </c>
      <c r="K115" s="216" t="s">
        <v>21</v>
      </c>
      <c r="L115" s="46"/>
      <c r="M115" s="221" t="s">
        <v>21</v>
      </c>
      <c r="N115" s="222" t="s">
        <v>47</v>
      </c>
      <c r="O115" s="86"/>
      <c r="P115" s="223">
        <f>O115*H115</f>
        <v>0</v>
      </c>
      <c r="Q115" s="223">
        <v>0</v>
      </c>
      <c r="R115" s="223">
        <f>Q115*H115</f>
        <v>0</v>
      </c>
      <c r="S115" s="223">
        <v>0</v>
      </c>
      <c r="T115" s="224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5" t="s">
        <v>559</v>
      </c>
      <c r="AT115" s="225" t="s">
        <v>159</v>
      </c>
      <c r="AU115" s="225" t="s">
        <v>84</v>
      </c>
      <c r="AY115" s="19" t="s">
        <v>156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9" t="s">
        <v>84</v>
      </c>
      <c r="BK115" s="226">
        <f>ROUND(I115*H115,2)</f>
        <v>0</v>
      </c>
      <c r="BL115" s="19" t="s">
        <v>559</v>
      </c>
      <c r="BM115" s="225" t="s">
        <v>464</v>
      </c>
    </row>
    <row r="116" s="2" customFormat="1" ht="16.5" customHeight="1">
      <c r="A116" s="40"/>
      <c r="B116" s="41"/>
      <c r="C116" s="214" t="s">
        <v>328</v>
      </c>
      <c r="D116" s="214" t="s">
        <v>159</v>
      </c>
      <c r="E116" s="215" t="s">
        <v>1581</v>
      </c>
      <c r="F116" s="216" t="s">
        <v>1495</v>
      </c>
      <c r="G116" s="217" t="s">
        <v>211</v>
      </c>
      <c r="H116" s="218">
        <v>50</v>
      </c>
      <c r="I116" s="219"/>
      <c r="J116" s="220">
        <f>ROUND(I116*H116,2)</f>
        <v>0</v>
      </c>
      <c r="K116" s="216" t="s">
        <v>21</v>
      </c>
      <c r="L116" s="46"/>
      <c r="M116" s="221" t="s">
        <v>21</v>
      </c>
      <c r="N116" s="222" t="s">
        <v>47</v>
      </c>
      <c r="O116" s="86"/>
      <c r="P116" s="223">
        <f>O116*H116</f>
        <v>0</v>
      </c>
      <c r="Q116" s="223">
        <v>0</v>
      </c>
      <c r="R116" s="223">
        <f>Q116*H116</f>
        <v>0</v>
      </c>
      <c r="S116" s="223">
        <v>0</v>
      </c>
      <c r="T116" s="224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25" t="s">
        <v>559</v>
      </c>
      <c r="AT116" s="225" t="s">
        <v>159</v>
      </c>
      <c r="AU116" s="225" t="s">
        <v>84</v>
      </c>
      <c r="AY116" s="19" t="s">
        <v>156</v>
      </c>
      <c r="BE116" s="226">
        <f>IF(N116="základní",J116,0)</f>
        <v>0</v>
      </c>
      <c r="BF116" s="226">
        <f>IF(N116="snížená",J116,0)</f>
        <v>0</v>
      </c>
      <c r="BG116" s="226">
        <f>IF(N116="zákl. přenesená",J116,0)</f>
        <v>0</v>
      </c>
      <c r="BH116" s="226">
        <f>IF(N116="sníž. přenesená",J116,0)</f>
        <v>0</v>
      </c>
      <c r="BI116" s="226">
        <f>IF(N116="nulová",J116,0)</f>
        <v>0</v>
      </c>
      <c r="BJ116" s="19" t="s">
        <v>84</v>
      </c>
      <c r="BK116" s="226">
        <f>ROUND(I116*H116,2)</f>
        <v>0</v>
      </c>
      <c r="BL116" s="19" t="s">
        <v>559</v>
      </c>
      <c r="BM116" s="225" t="s">
        <v>474</v>
      </c>
    </row>
    <row r="117" s="12" customFormat="1" ht="25.92" customHeight="1">
      <c r="A117" s="12"/>
      <c r="B117" s="198"/>
      <c r="C117" s="199"/>
      <c r="D117" s="200" t="s">
        <v>75</v>
      </c>
      <c r="E117" s="201" t="s">
        <v>1582</v>
      </c>
      <c r="F117" s="201" t="s">
        <v>1583</v>
      </c>
      <c r="G117" s="199"/>
      <c r="H117" s="199"/>
      <c r="I117" s="202"/>
      <c r="J117" s="203">
        <f>BK117</f>
        <v>0</v>
      </c>
      <c r="K117" s="199"/>
      <c r="L117" s="204"/>
      <c r="M117" s="205"/>
      <c r="N117" s="206"/>
      <c r="O117" s="206"/>
      <c r="P117" s="207">
        <f>SUM(P118:P127)</f>
        <v>0</v>
      </c>
      <c r="Q117" s="206"/>
      <c r="R117" s="207">
        <f>SUM(R118:R127)</f>
        <v>0</v>
      </c>
      <c r="S117" s="206"/>
      <c r="T117" s="208">
        <f>SUM(T118:T127)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09" t="s">
        <v>84</v>
      </c>
      <c r="AT117" s="210" t="s">
        <v>75</v>
      </c>
      <c r="AU117" s="210" t="s">
        <v>76</v>
      </c>
      <c r="AY117" s="209" t="s">
        <v>156</v>
      </c>
      <c r="BK117" s="211">
        <f>SUM(BK118:BK127)</f>
        <v>0</v>
      </c>
    </row>
    <row r="118" s="2" customFormat="1" ht="16.5" customHeight="1">
      <c r="A118" s="40"/>
      <c r="B118" s="41"/>
      <c r="C118" s="214" t="s">
        <v>333</v>
      </c>
      <c r="D118" s="214" t="s">
        <v>159</v>
      </c>
      <c r="E118" s="215" t="s">
        <v>1584</v>
      </c>
      <c r="F118" s="216" t="s">
        <v>1511</v>
      </c>
      <c r="G118" s="217" t="s">
        <v>370</v>
      </c>
      <c r="H118" s="218">
        <v>1</v>
      </c>
      <c r="I118" s="219"/>
      <c r="J118" s="220">
        <f>ROUND(I118*H118,2)</f>
        <v>0</v>
      </c>
      <c r="K118" s="216" t="s">
        <v>21</v>
      </c>
      <c r="L118" s="46"/>
      <c r="M118" s="221" t="s">
        <v>21</v>
      </c>
      <c r="N118" s="222" t="s">
        <v>47</v>
      </c>
      <c r="O118" s="86"/>
      <c r="P118" s="223">
        <f>O118*H118</f>
        <v>0</v>
      </c>
      <c r="Q118" s="223">
        <v>0</v>
      </c>
      <c r="R118" s="223">
        <f>Q118*H118</f>
        <v>0</v>
      </c>
      <c r="S118" s="223">
        <v>0</v>
      </c>
      <c r="T118" s="224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25" t="s">
        <v>559</v>
      </c>
      <c r="AT118" s="225" t="s">
        <v>159</v>
      </c>
      <c r="AU118" s="225" t="s">
        <v>84</v>
      </c>
      <c r="AY118" s="19" t="s">
        <v>156</v>
      </c>
      <c r="BE118" s="226">
        <f>IF(N118="základní",J118,0)</f>
        <v>0</v>
      </c>
      <c r="BF118" s="226">
        <f>IF(N118="snížená",J118,0)</f>
        <v>0</v>
      </c>
      <c r="BG118" s="226">
        <f>IF(N118="zákl. přenesená",J118,0)</f>
        <v>0</v>
      </c>
      <c r="BH118" s="226">
        <f>IF(N118="sníž. přenesená",J118,0)</f>
        <v>0</v>
      </c>
      <c r="BI118" s="226">
        <f>IF(N118="nulová",J118,0)</f>
        <v>0</v>
      </c>
      <c r="BJ118" s="19" t="s">
        <v>84</v>
      </c>
      <c r="BK118" s="226">
        <f>ROUND(I118*H118,2)</f>
        <v>0</v>
      </c>
      <c r="BL118" s="19" t="s">
        <v>559</v>
      </c>
      <c r="BM118" s="225" t="s">
        <v>484</v>
      </c>
    </row>
    <row r="119" s="2" customFormat="1" ht="16.5" customHeight="1">
      <c r="A119" s="40"/>
      <c r="B119" s="41"/>
      <c r="C119" s="214" t="s">
        <v>337</v>
      </c>
      <c r="D119" s="214" t="s">
        <v>159</v>
      </c>
      <c r="E119" s="215" t="s">
        <v>1585</v>
      </c>
      <c r="F119" s="216" t="s">
        <v>1513</v>
      </c>
      <c r="G119" s="217" t="s">
        <v>370</v>
      </c>
      <c r="H119" s="218">
        <v>1</v>
      </c>
      <c r="I119" s="219"/>
      <c r="J119" s="220">
        <f>ROUND(I119*H119,2)</f>
        <v>0</v>
      </c>
      <c r="K119" s="216" t="s">
        <v>21</v>
      </c>
      <c r="L119" s="46"/>
      <c r="M119" s="221" t="s">
        <v>21</v>
      </c>
      <c r="N119" s="222" t="s">
        <v>47</v>
      </c>
      <c r="O119" s="86"/>
      <c r="P119" s="223">
        <f>O119*H119</f>
        <v>0</v>
      </c>
      <c r="Q119" s="223">
        <v>0</v>
      </c>
      <c r="R119" s="223">
        <f>Q119*H119</f>
        <v>0</v>
      </c>
      <c r="S119" s="223">
        <v>0</v>
      </c>
      <c r="T119" s="224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5" t="s">
        <v>559</v>
      </c>
      <c r="AT119" s="225" t="s">
        <v>159</v>
      </c>
      <c r="AU119" s="225" t="s">
        <v>84</v>
      </c>
      <c r="AY119" s="19" t="s">
        <v>156</v>
      </c>
      <c r="BE119" s="226">
        <f>IF(N119="základní",J119,0)</f>
        <v>0</v>
      </c>
      <c r="BF119" s="226">
        <f>IF(N119="snížená",J119,0)</f>
        <v>0</v>
      </c>
      <c r="BG119" s="226">
        <f>IF(N119="zákl. přenesená",J119,0)</f>
        <v>0</v>
      </c>
      <c r="BH119" s="226">
        <f>IF(N119="sníž. přenesená",J119,0)</f>
        <v>0</v>
      </c>
      <c r="BI119" s="226">
        <f>IF(N119="nulová",J119,0)</f>
        <v>0</v>
      </c>
      <c r="BJ119" s="19" t="s">
        <v>84</v>
      </c>
      <c r="BK119" s="226">
        <f>ROUND(I119*H119,2)</f>
        <v>0</v>
      </c>
      <c r="BL119" s="19" t="s">
        <v>559</v>
      </c>
      <c r="BM119" s="225" t="s">
        <v>501</v>
      </c>
    </row>
    <row r="120" s="2" customFormat="1" ht="16.5" customHeight="1">
      <c r="A120" s="40"/>
      <c r="B120" s="41"/>
      <c r="C120" s="214" t="s">
        <v>342</v>
      </c>
      <c r="D120" s="214" t="s">
        <v>159</v>
      </c>
      <c r="E120" s="215" t="s">
        <v>1586</v>
      </c>
      <c r="F120" s="216" t="s">
        <v>1515</v>
      </c>
      <c r="G120" s="217" t="s">
        <v>370</v>
      </c>
      <c r="H120" s="218">
        <v>1</v>
      </c>
      <c r="I120" s="219"/>
      <c r="J120" s="220">
        <f>ROUND(I120*H120,2)</f>
        <v>0</v>
      </c>
      <c r="K120" s="216" t="s">
        <v>21</v>
      </c>
      <c r="L120" s="46"/>
      <c r="M120" s="221" t="s">
        <v>21</v>
      </c>
      <c r="N120" s="222" t="s">
        <v>47</v>
      </c>
      <c r="O120" s="86"/>
      <c r="P120" s="223">
        <f>O120*H120</f>
        <v>0</v>
      </c>
      <c r="Q120" s="223">
        <v>0</v>
      </c>
      <c r="R120" s="223">
        <f>Q120*H120</f>
        <v>0</v>
      </c>
      <c r="S120" s="223">
        <v>0</v>
      </c>
      <c r="T120" s="224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25" t="s">
        <v>559</v>
      </c>
      <c r="AT120" s="225" t="s">
        <v>159</v>
      </c>
      <c r="AU120" s="225" t="s">
        <v>84</v>
      </c>
      <c r="AY120" s="19" t="s">
        <v>156</v>
      </c>
      <c r="BE120" s="226">
        <f>IF(N120="základní",J120,0)</f>
        <v>0</v>
      </c>
      <c r="BF120" s="226">
        <f>IF(N120="snížená",J120,0)</f>
        <v>0</v>
      </c>
      <c r="BG120" s="226">
        <f>IF(N120="zákl. přenesená",J120,0)</f>
        <v>0</v>
      </c>
      <c r="BH120" s="226">
        <f>IF(N120="sníž. přenesená",J120,0)</f>
        <v>0</v>
      </c>
      <c r="BI120" s="226">
        <f>IF(N120="nulová",J120,0)</f>
        <v>0</v>
      </c>
      <c r="BJ120" s="19" t="s">
        <v>84</v>
      </c>
      <c r="BK120" s="226">
        <f>ROUND(I120*H120,2)</f>
        <v>0</v>
      </c>
      <c r="BL120" s="19" t="s">
        <v>559</v>
      </c>
      <c r="BM120" s="225" t="s">
        <v>511</v>
      </c>
    </row>
    <row r="121" s="2" customFormat="1" ht="16.5" customHeight="1">
      <c r="A121" s="40"/>
      <c r="B121" s="41"/>
      <c r="C121" s="214" t="s">
        <v>348</v>
      </c>
      <c r="D121" s="214" t="s">
        <v>159</v>
      </c>
      <c r="E121" s="215" t="s">
        <v>1587</v>
      </c>
      <c r="F121" s="216" t="s">
        <v>1517</v>
      </c>
      <c r="G121" s="217" t="s">
        <v>370</v>
      </c>
      <c r="H121" s="218">
        <v>1</v>
      </c>
      <c r="I121" s="219"/>
      <c r="J121" s="220">
        <f>ROUND(I121*H121,2)</f>
        <v>0</v>
      </c>
      <c r="K121" s="216" t="s">
        <v>21</v>
      </c>
      <c r="L121" s="46"/>
      <c r="M121" s="221" t="s">
        <v>21</v>
      </c>
      <c r="N121" s="222" t="s">
        <v>47</v>
      </c>
      <c r="O121" s="86"/>
      <c r="P121" s="223">
        <f>O121*H121</f>
        <v>0</v>
      </c>
      <c r="Q121" s="223">
        <v>0</v>
      </c>
      <c r="R121" s="223">
        <f>Q121*H121</f>
        <v>0</v>
      </c>
      <c r="S121" s="223">
        <v>0</v>
      </c>
      <c r="T121" s="224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25" t="s">
        <v>559</v>
      </c>
      <c r="AT121" s="225" t="s">
        <v>159</v>
      </c>
      <c r="AU121" s="225" t="s">
        <v>84</v>
      </c>
      <c r="AY121" s="19" t="s">
        <v>156</v>
      </c>
      <c r="BE121" s="226">
        <f>IF(N121="základní",J121,0)</f>
        <v>0</v>
      </c>
      <c r="BF121" s="226">
        <f>IF(N121="snížená",J121,0)</f>
        <v>0</v>
      </c>
      <c r="BG121" s="226">
        <f>IF(N121="zákl. přenesená",J121,0)</f>
        <v>0</v>
      </c>
      <c r="BH121" s="226">
        <f>IF(N121="sníž. přenesená",J121,0)</f>
        <v>0</v>
      </c>
      <c r="BI121" s="226">
        <f>IF(N121="nulová",J121,0)</f>
        <v>0</v>
      </c>
      <c r="BJ121" s="19" t="s">
        <v>84</v>
      </c>
      <c r="BK121" s="226">
        <f>ROUND(I121*H121,2)</f>
        <v>0</v>
      </c>
      <c r="BL121" s="19" t="s">
        <v>559</v>
      </c>
      <c r="BM121" s="225" t="s">
        <v>519</v>
      </c>
    </row>
    <row r="122" s="2" customFormat="1" ht="16.5" customHeight="1">
      <c r="A122" s="40"/>
      <c r="B122" s="41"/>
      <c r="C122" s="214" t="s">
        <v>354</v>
      </c>
      <c r="D122" s="214" t="s">
        <v>159</v>
      </c>
      <c r="E122" s="215" t="s">
        <v>1588</v>
      </c>
      <c r="F122" s="216" t="s">
        <v>1523</v>
      </c>
      <c r="G122" s="217" t="s">
        <v>370</v>
      </c>
      <c r="H122" s="218">
        <v>1</v>
      </c>
      <c r="I122" s="219"/>
      <c r="J122" s="220">
        <f>ROUND(I122*H122,2)</f>
        <v>0</v>
      </c>
      <c r="K122" s="216" t="s">
        <v>21</v>
      </c>
      <c r="L122" s="46"/>
      <c r="M122" s="221" t="s">
        <v>21</v>
      </c>
      <c r="N122" s="222" t="s">
        <v>47</v>
      </c>
      <c r="O122" s="86"/>
      <c r="P122" s="223">
        <f>O122*H122</f>
        <v>0</v>
      </c>
      <c r="Q122" s="223">
        <v>0</v>
      </c>
      <c r="R122" s="223">
        <f>Q122*H122</f>
        <v>0</v>
      </c>
      <c r="S122" s="223">
        <v>0</v>
      </c>
      <c r="T122" s="224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25" t="s">
        <v>559</v>
      </c>
      <c r="AT122" s="225" t="s">
        <v>159</v>
      </c>
      <c r="AU122" s="225" t="s">
        <v>84</v>
      </c>
      <c r="AY122" s="19" t="s">
        <v>156</v>
      </c>
      <c r="BE122" s="226">
        <f>IF(N122="základní",J122,0)</f>
        <v>0</v>
      </c>
      <c r="BF122" s="226">
        <f>IF(N122="snížená",J122,0)</f>
        <v>0</v>
      </c>
      <c r="BG122" s="226">
        <f>IF(N122="zákl. přenesená",J122,0)</f>
        <v>0</v>
      </c>
      <c r="BH122" s="226">
        <f>IF(N122="sníž. přenesená",J122,0)</f>
        <v>0</v>
      </c>
      <c r="BI122" s="226">
        <f>IF(N122="nulová",J122,0)</f>
        <v>0</v>
      </c>
      <c r="BJ122" s="19" t="s">
        <v>84</v>
      </c>
      <c r="BK122" s="226">
        <f>ROUND(I122*H122,2)</f>
        <v>0</v>
      </c>
      <c r="BL122" s="19" t="s">
        <v>559</v>
      </c>
      <c r="BM122" s="225" t="s">
        <v>528</v>
      </c>
    </row>
    <row r="123" s="2" customFormat="1" ht="16.5" customHeight="1">
      <c r="A123" s="40"/>
      <c r="B123" s="41"/>
      <c r="C123" s="214" t="s">
        <v>359</v>
      </c>
      <c r="D123" s="214" t="s">
        <v>159</v>
      </c>
      <c r="E123" s="215" t="s">
        <v>1589</v>
      </c>
      <c r="F123" s="216" t="s">
        <v>1590</v>
      </c>
      <c r="G123" s="217" t="s">
        <v>370</v>
      </c>
      <c r="H123" s="218">
        <v>1</v>
      </c>
      <c r="I123" s="219"/>
      <c r="J123" s="220">
        <f>ROUND(I123*H123,2)</f>
        <v>0</v>
      </c>
      <c r="K123" s="216" t="s">
        <v>21</v>
      </c>
      <c r="L123" s="46"/>
      <c r="M123" s="221" t="s">
        <v>21</v>
      </c>
      <c r="N123" s="222" t="s">
        <v>47</v>
      </c>
      <c r="O123" s="86"/>
      <c r="P123" s="223">
        <f>O123*H123</f>
        <v>0</v>
      </c>
      <c r="Q123" s="223">
        <v>0</v>
      </c>
      <c r="R123" s="223">
        <f>Q123*H123</f>
        <v>0</v>
      </c>
      <c r="S123" s="223">
        <v>0</v>
      </c>
      <c r="T123" s="224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25" t="s">
        <v>559</v>
      </c>
      <c r="AT123" s="225" t="s">
        <v>159</v>
      </c>
      <c r="AU123" s="225" t="s">
        <v>84</v>
      </c>
      <c r="AY123" s="19" t="s">
        <v>156</v>
      </c>
      <c r="BE123" s="226">
        <f>IF(N123="základní",J123,0)</f>
        <v>0</v>
      </c>
      <c r="BF123" s="226">
        <f>IF(N123="snížená",J123,0)</f>
        <v>0</v>
      </c>
      <c r="BG123" s="226">
        <f>IF(N123="zákl. přenesená",J123,0)</f>
        <v>0</v>
      </c>
      <c r="BH123" s="226">
        <f>IF(N123="sníž. přenesená",J123,0)</f>
        <v>0</v>
      </c>
      <c r="BI123" s="226">
        <f>IF(N123="nulová",J123,0)</f>
        <v>0</v>
      </c>
      <c r="BJ123" s="19" t="s">
        <v>84</v>
      </c>
      <c r="BK123" s="226">
        <f>ROUND(I123*H123,2)</f>
        <v>0</v>
      </c>
      <c r="BL123" s="19" t="s">
        <v>559</v>
      </c>
      <c r="BM123" s="225" t="s">
        <v>537</v>
      </c>
    </row>
    <row r="124" s="2" customFormat="1" ht="16.5" customHeight="1">
      <c r="A124" s="40"/>
      <c r="B124" s="41"/>
      <c r="C124" s="214" t="s">
        <v>363</v>
      </c>
      <c r="D124" s="214" t="s">
        <v>159</v>
      </c>
      <c r="E124" s="215" t="s">
        <v>1591</v>
      </c>
      <c r="F124" s="216" t="s">
        <v>1592</v>
      </c>
      <c r="G124" s="217" t="s">
        <v>370</v>
      </c>
      <c r="H124" s="218">
        <v>1</v>
      </c>
      <c r="I124" s="219"/>
      <c r="J124" s="220">
        <f>ROUND(I124*H124,2)</f>
        <v>0</v>
      </c>
      <c r="K124" s="216" t="s">
        <v>21</v>
      </c>
      <c r="L124" s="46"/>
      <c r="M124" s="221" t="s">
        <v>21</v>
      </c>
      <c r="N124" s="222" t="s">
        <v>47</v>
      </c>
      <c r="O124" s="86"/>
      <c r="P124" s="223">
        <f>O124*H124</f>
        <v>0</v>
      </c>
      <c r="Q124" s="223">
        <v>0</v>
      </c>
      <c r="R124" s="223">
        <f>Q124*H124</f>
        <v>0</v>
      </c>
      <c r="S124" s="223">
        <v>0</v>
      </c>
      <c r="T124" s="224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25" t="s">
        <v>559</v>
      </c>
      <c r="AT124" s="225" t="s">
        <v>159</v>
      </c>
      <c r="AU124" s="225" t="s">
        <v>84</v>
      </c>
      <c r="AY124" s="19" t="s">
        <v>156</v>
      </c>
      <c r="BE124" s="226">
        <f>IF(N124="základní",J124,0)</f>
        <v>0</v>
      </c>
      <c r="BF124" s="226">
        <f>IF(N124="snížená",J124,0)</f>
        <v>0</v>
      </c>
      <c r="BG124" s="226">
        <f>IF(N124="zákl. přenesená",J124,0)</f>
        <v>0</v>
      </c>
      <c r="BH124" s="226">
        <f>IF(N124="sníž. přenesená",J124,0)</f>
        <v>0</v>
      </c>
      <c r="BI124" s="226">
        <f>IF(N124="nulová",J124,0)</f>
        <v>0</v>
      </c>
      <c r="BJ124" s="19" t="s">
        <v>84</v>
      </c>
      <c r="BK124" s="226">
        <f>ROUND(I124*H124,2)</f>
        <v>0</v>
      </c>
      <c r="BL124" s="19" t="s">
        <v>559</v>
      </c>
      <c r="BM124" s="225" t="s">
        <v>548</v>
      </c>
    </row>
    <row r="125" s="2" customFormat="1" ht="16.5" customHeight="1">
      <c r="A125" s="40"/>
      <c r="B125" s="41"/>
      <c r="C125" s="214" t="s">
        <v>367</v>
      </c>
      <c r="D125" s="214" t="s">
        <v>159</v>
      </c>
      <c r="E125" s="215" t="s">
        <v>1593</v>
      </c>
      <c r="F125" s="216" t="s">
        <v>1594</v>
      </c>
      <c r="G125" s="217" t="s">
        <v>370</v>
      </c>
      <c r="H125" s="218">
        <v>1</v>
      </c>
      <c r="I125" s="219"/>
      <c r="J125" s="220">
        <f>ROUND(I125*H125,2)</f>
        <v>0</v>
      </c>
      <c r="K125" s="216" t="s">
        <v>21</v>
      </c>
      <c r="L125" s="46"/>
      <c r="M125" s="221" t="s">
        <v>21</v>
      </c>
      <c r="N125" s="222" t="s">
        <v>47</v>
      </c>
      <c r="O125" s="86"/>
      <c r="P125" s="223">
        <f>O125*H125</f>
        <v>0</v>
      </c>
      <c r="Q125" s="223">
        <v>0</v>
      </c>
      <c r="R125" s="223">
        <f>Q125*H125</f>
        <v>0</v>
      </c>
      <c r="S125" s="223">
        <v>0</v>
      </c>
      <c r="T125" s="224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25" t="s">
        <v>559</v>
      </c>
      <c r="AT125" s="225" t="s">
        <v>159</v>
      </c>
      <c r="AU125" s="225" t="s">
        <v>84</v>
      </c>
      <c r="AY125" s="19" t="s">
        <v>156</v>
      </c>
      <c r="BE125" s="226">
        <f>IF(N125="základní",J125,0)</f>
        <v>0</v>
      </c>
      <c r="BF125" s="226">
        <f>IF(N125="snížená",J125,0)</f>
        <v>0</v>
      </c>
      <c r="BG125" s="226">
        <f>IF(N125="zákl. přenesená",J125,0)</f>
        <v>0</v>
      </c>
      <c r="BH125" s="226">
        <f>IF(N125="sníž. přenesená",J125,0)</f>
        <v>0</v>
      </c>
      <c r="BI125" s="226">
        <f>IF(N125="nulová",J125,0)</f>
        <v>0</v>
      </c>
      <c r="BJ125" s="19" t="s">
        <v>84</v>
      </c>
      <c r="BK125" s="226">
        <f>ROUND(I125*H125,2)</f>
        <v>0</v>
      </c>
      <c r="BL125" s="19" t="s">
        <v>559</v>
      </c>
      <c r="BM125" s="225" t="s">
        <v>559</v>
      </c>
    </row>
    <row r="126" s="2" customFormat="1" ht="16.5" customHeight="1">
      <c r="A126" s="40"/>
      <c r="B126" s="41"/>
      <c r="C126" s="214" t="s">
        <v>372</v>
      </c>
      <c r="D126" s="214" t="s">
        <v>159</v>
      </c>
      <c r="E126" s="215" t="s">
        <v>1595</v>
      </c>
      <c r="F126" s="216" t="s">
        <v>1527</v>
      </c>
      <c r="G126" s="217" t="s">
        <v>370</v>
      </c>
      <c r="H126" s="218">
        <v>1</v>
      </c>
      <c r="I126" s="219"/>
      <c r="J126" s="220">
        <f>ROUND(I126*H126,2)</f>
        <v>0</v>
      </c>
      <c r="K126" s="216" t="s">
        <v>21</v>
      </c>
      <c r="L126" s="46"/>
      <c r="M126" s="221" t="s">
        <v>21</v>
      </c>
      <c r="N126" s="222" t="s">
        <v>47</v>
      </c>
      <c r="O126" s="86"/>
      <c r="P126" s="223">
        <f>O126*H126</f>
        <v>0</v>
      </c>
      <c r="Q126" s="223">
        <v>0</v>
      </c>
      <c r="R126" s="223">
        <f>Q126*H126</f>
        <v>0</v>
      </c>
      <c r="S126" s="223">
        <v>0</v>
      </c>
      <c r="T126" s="224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25" t="s">
        <v>559</v>
      </c>
      <c r="AT126" s="225" t="s">
        <v>159</v>
      </c>
      <c r="AU126" s="225" t="s">
        <v>84</v>
      </c>
      <c r="AY126" s="19" t="s">
        <v>156</v>
      </c>
      <c r="BE126" s="226">
        <f>IF(N126="základní",J126,0)</f>
        <v>0</v>
      </c>
      <c r="BF126" s="226">
        <f>IF(N126="snížená",J126,0)</f>
        <v>0</v>
      </c>
      <c r="BG126" s="226">
        <f>IF(N126="zákl. přenesená",J126,0)</f>
        <v>0</v>
      </c>
      <c r="BH126" s="226">
        <f>IF(N126="sníž. přenesená",J126,0)</f>
        <v>0</v>
      </c>
      <c r="BI126" s="226">
        <f>IF(N126="nulová",J126,0)</f>
        <v>0</v>
      </c>
      <c r="BJ126" s="19" t="s">
        <v>84</v>
      </c>
      <c r="BK126" s="226">
        <f>ROUND(I126*H126,2)</f>
        <v>0</v>
      </c>
      <c r="BL126" s="19" t="s">
        <v>559</v>
      </c>
      <c r="BM126" s="225" t="s">
        <v>570</v>
      </c>
    </row>
    <row r="127" s="2" customFormat="1" ht="16.5" customHeight="1">
      <c r="A127" s="40"/>
      <c r="B127" s="41"/>
      <c r="C127" s="214" t="s">
        <v>378</v>
      </c>
      <c r="D127" s="214" t="s">
        <v>159</v>
      </c>
      <c r="E127" s="215" t="s">
        <v>1596</v>
      </c>
      <c r="F127" s="216" t="s">
        <v>1529</v>
      </c>
      <c r="G127" s="217" t="s">
        <v>370</v>
      </c>
      <c r="H127" s="218">
        <v>1</v>
      </c>
      <c r="I127" s="219"/>
      <c r="J127" s="220">
        <f>ROUND(I127*H127,2)</f>
        <v>0</v>
      </c>
      <c r="K127" s="216" t="s">
        <v>21</v>
      </c>
      <c r="L127" s="46"/>
      <c r="M127" s="275" t="s">
        <v>21</v>
      </c>
      <c r="N127" s="276" t="s">
        <v>47</v>
      </c>
      <c r="O127" s="277"/>
      <c r="P127" s="278">
        <f>O127*H127</f>
        <v>0</v>
      </c>
      <c r="Q127" s="278">
        <v>0</v>
      </c>
      <c r="R127" s="278">
        <f>Q127*H127</f>
        <v>0</v>
      </c>
      <c r="S127" s="278">
        <v>0</v>
      </c>
      <c r="T127" s="279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25" t="s">
        <v>559</v>
      </c>
      <c r="AT127" s="225" t="s">
        <v>159</v>
      </c>
      <c r="AU127" s="225" t="s">
        <v>84</v>
      </c>
      <c r="AY127" s="19" t="s">
        <v>156</v>
      </c>
      <c r="BE127" s="226">
        <f>IF(N127="základní",J127,0)</f>
        <v>0</v>
      </c>
      <c r="BF127" s="226">
        <f>IF(N127="snížená",J127,0)</f>
        <v>0</v>
      </c>
      <c r="BG127" s="226">
        <f>IF(N127="zákl. přenesená",J127,0)</f>
        <v>0</v>
      </c>
      <c r="BH127" s="226">
        <f>IF(N127="sníž. přenesená",J127,0)</f>
        <v>0</v>
      </c>
      <c r="BI127" s="226">
        <f>IF(N127="nulová",J127,0)</f>
        <v>0</v>
      </c>
      <c r="BJ127" s="19" t="s">
        <v>84</v>
      </c>
      <c r="BK127" s="226">
        <f>ROUND(I127*H127,2)</f>
        <v>0</v>
      </c>
      <c r="BL127" s="19" t="s">
        <v>559</v>
      </c>
      <c r="BM127" s="225" t="s">
        <v>581</v>
      </c>
    </row>
    <row r="128" s="2" customFormat="1" ht="6.96" customHeight="1">
      <c r="A128" s="40"/>
      <c r="B128" s="61"/>
      <c r="C128" s="62"/>
      <c r="D128" s="62"/>
      <c r="E128" s="62"/>
      <c r="F128" s="62"/>
      <c r="G128" s="62"/>
      <c r="H128" s="62"/>
      <c r="I128" s="62"/>
      <c r="J128" s="62"/>
      <c r="K128" s="62"/>
      <c r="L128" s="46"/>
      <c r="M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</row>
  </sheetData>
  <sheetProtection sheet="1" autoFilter="0" formatColumns="0" formatRows="0" objects="1" scenarios="1" spinCount="100000" saltValue="NfR3T1r5eUm+hF24s5xQ9qg+Cl15+WLF5SAtvCTqjO6GAsZdNfYSEgWWMTd+6bGjoXtA8YKXilbx4TUo1nO6rA==" hashValue="xG7FWXm9MSPSw3DlhyzY8BGpCHVPQG2eKrokscGMwOuIAmpAeeA6nD2AnMN2y9g+YIhLZ0fxjmAeqpGsOFU9IQ==" algorithmName="SHA-512" password="CC35"/>
  <autoFilter ref="C88:K127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7:H77"/>
    <mergeCell ref="E79:H79"/>
    <mergeCell ref="E81:H81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108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86</v>
      </c>
    </row>
    <row r="4" s="1" customFormat="1" ht="24.96" customHeight="1">
      <c r="B4" s="22"/>
      <c r="D4" s="142" t="s">
        <v>112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Umístění kanceláří a zázemí odboru sociální péče MML v 1.NP administrativního objektu URAN</v>
      </c>
      <c r="F7" s="144"/>
      <c r="G7" s="144"/>
      <c r="H7" s="144"/>
      <c r="L7" s="22"/>
    </row>
    <row r="8" s="2" customFormat="1" ht="12" customHeight="1">
      <c r="A8" s="40"/>
      <c r="B8" s="46"/>
      <c r="C8" s="40"/>
      <c r="D8" s="144" t="s">
        <v>113</v>
      </c>
      <c r="E8" s="40"/>
      <c r="F8" s="40"/>
      <c r="G8" s="40"/>
      <c r="H8" s="40"/>
      <c r="I8" s="40"/>
      <c r="J8" s="40"/>
      <c r="K8" s="40"/>
      <c r="L8" s="14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7" t="s">
        <v>1597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4" t="s">
        <v>18</v>
      </c>
      <c r="E11" s="40"/>
      <c r="F11" s="135" t="s">
        <v>21</v>
      </c>
      <c r="G11" s="40"/>
      <c r="H11" s="40"/>
      <c r="I11" s="144" t="s">
        <v>20</v>
      </c>
      <c r="J11" s="135" t="s">
        <v>21</v>
      </c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4" t="s">
        <v>22</v>
      </c>
      <c r="E12" s="40"/>
      <c r="F12" s="135" t="s">
        <v>115</v>
      </c>
      <c r="G12" s="40"/>
      <c r="H12" s="40"/>
      <c r="I12" s="144" t="s">
        <v>24</v>
      </c>
      <c r="J12" s="148" t="str">
        <f>'Rekapitulace stavby'!AN8</f>
        <v>28. 2. 2026</v>
      </c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26</v>
      </c>
      <c r="E14" s="40"/>
      <c r="F14" s="40"/>
      <c r="G14" s="40"/>
      <c r="H14" s="40"/>
      <c r="I14" s="144" t="s">
        <v>27</v>
      </c>
      <c r="J14" s="135" t="s">
        <v>28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5" t="s">
        <v>29</v>
      </c>
      <c r="F15" s="40"/>
      <c r="G15" s="40"/>
      <c r="H15" s="40"/>
      <c r="I15" s="144" t="s">
        <v>30</v>
      </c>
      <c r="J15" s="135" t="s">
        <v>21</v>
      </c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4" t="s">
        <v>31</v>
      </c>
      <c r="E17" s="40"/>
      <c r="F17" s="40"/>
      <c r="G17" s="40"/>
      <c r="H17" s="40"/>
      <c r="I17" s="144" t="s">
        <v>27</v>
      </c>
      <c r="J17" s="35" t="str">
        <f>'Rekapitulace stavby'!AN13</f>
        <v>Vyplň údaj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5"/>
      <c r="G18" s="135"/>
      <c r="H18" s="135"/>
      <c r="I18" s="144" t="s">
        <v>30</v>
      </c>
      <c r="J18" s="35" t="str">
        <f>'Rekapitulace stavby'!AN14</f>
        <v>Vyplň údaj</v>
      </c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4" t="s">
        <v>33</v>
      </c>
      <c r="E20" s="40"/>
      <c r="F20" s="40"/>
      <c r="G20" s="40"/>
      <c r="H20" s="40"/>
      <c r="I20" s="144" t="s">
        <v>27</v>
      </c>
      <c r="J20" s="135" t="s">
        <v>34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">
        <v>35</v>
      </c>
      <c r="F21" s="40"/>
      <c r="G21" s="40"/>
      <c r="H21" s="40"/>
      <c r="I21" s="144" t="s">
        <v>30</v>
      </c>
      <c r="J21" s="135" t="s">
        <v>21</v>
      </c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4" t="s">
        <v>37</v>
      </c>
      <c r="E23" s="40"/>
      <c r="F23" s="40"/>
      <c r="G23" s="40"/>
      <c r="H23" s="40"/>
      <c r="I23" s="144" t="s">
        <v>27</v>
      </c>
      <c r="J23" s="135" t="str">
        <f>IF('Rekapitulace stavby'!AN19="","",'Rekapitulace stavby'!AN19)</f>
        <v>25415751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tr">
        <f>IF('Rekapitulace stavby'!E20="","",'Rekapitulace stavby'!E20)</f>
        <v>Propos Liberec s.r.o.</v>
      </c>
      <c r="F24" s="40"/>
      <c r="G24" s="40"/>
      <c r="H24" s="40"/>
      <c r="I24" s="144" t="s">
        <v>30</v>
      </c>
      <c r="J24" s="135" t="str">
        <f>IF('Rekapitulace stavby'!AN20="","",'Rekapitulace stavby'!AN20)</f>
        <v/>
      </c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4" t="s">
        <v>40</v>
      </c>
      <c r="E26" s="40"/>
      <c r="F26" s="40"/>
      <c r="G26" s="40"/>
      <c r="H26" s="40"/>
      <c r="I26" s="40"/>
      <c r="J26" s="40"/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9"/>
      <c r="B27" s="150"/>
      <c r="C27" s="149"/>
      <c r="D27" s="149"/>
      <c r="E27" s="151" t="s">
        <v>21</v>
      </c>
      <c r="F27" s="151"/>
      <c r="G27" s="151"/>
      <c r="H27" s="151"/>
      <c r="I27" s="149"/>
      <c r="J27" s="149"/>
      <c r="K27" s="149"/>
      <c r="L27" s="152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3"/>
      <c r="E29" s="153"/>
      <c r="F29" s="153"/>
      <c r="G29" s="153"/>
      <c r="H29" s="153"/>
      <c r="I29" s="153"/>
      <c r="J29" s="153"/>
      <c r="K29" s="153"/>
      <c r="L29" s="14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4" t="s">
        <v>42</v>
      </c>
      <c r="E30" s="40"/>
      <c r="F30" s="40"/>
      <c r="G30" s="40"/>
      <c r="H30" s="40"/>
      <c r="I30" s="40"/>
      <c r="J30" s="155">
        <f>ROUND(J85, 2)</f>
        <v>0</v>
      </c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6" t="s">
        <v>44</v>
      </c>
      <c r="G32" s="40"/>
      <c r="H32" s="40"/>
      <c r="I32" s="156" t="s">
        <v>43</v>
      </c>
      <c r="J32" s="156" t="s">
        <v>45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7" t="s">
        <v>46</v>
      </c>
      <c r="E33" s="144" t="s">
        <v>47</v>
      </c>
      <c r="F33" s="158">
        <f>ROUND((SUM(BE85:BE123)),  2)</f>
        <v>0</v>
      </c>
      <c r="G33" s="40"/>
      <c r="H33" s="40"/>
      <c r="I33" s="159">
        <v>0.20999999999999999</v>
      </c>
      <c r="J33" s="158">
        <f>ROUND(((SUM(BE85:BE123))*I33),  2)</f>
        <v>0</v>
      </c>
      <c r="K33" s="40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4" t="s">
        <v>48</v>
      </c>
      <c r="F34" s="158">
        <f>ROUND((SUM(BF85:BF123)),  2)</f>
        <v>0</v>
      </c>
      <c r="G34" s="40"/>
      <c r="H34" s="40"/>
      <c r="I34" s="159">
        <v>0.12</v>
      </c>
      <c r="J34" s="158">
        <f>ROUND(((SUM(BF85:BF123))*I34),  2)</f>
        <v>0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4" t="s">
        <v>49</v>
      </c>
      <c r="F35" s="158">
        <f>ROUND((SUM(BG85:BG123)),  2)</f>
        <v>0</v>
      </c>
      <c r="G35" s="40"/>
      <c r="H35" s="40"/>
      <c r="I35" s="159">
        <v>0.20999999999999999</v>
      </c>
      <c r="J35" s="158">
        <f>0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4" t="s">
        <v>50</v>
      </c>
      <c r="F36" s="158">
        <f>ROUND((SUM(BH85:BH123)),  2)</f>
        <v>0</v>
      </c>
      <c r="G36" s="40"/>
      <c r="H36" s="40"/>
      <c r="I36" s="159">
        <v>0.12</v>
      </c>
      <c r="J36" s="158">
        <f>0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51</v>
      </c>
      <c r="F37" s="158">
        <f>ROUND((SUM(BI85:BI123)),  2)</f>
        <v>0</v>
      </c>
      <c r="G37" s="40"/>
      <c r="H37" s="40"/>
      <c r="I37" s="159">
        <v>0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0"/>
      <c r="D39" s="161" t="s">
        <v>52</v>
      </c>
      <c r="E39" s="162"/>
      <c r="F39" s="162"/>
      <c r="G39" s="163" t="s">
        <v>53</v>
      </c>
      <c r="H39" s="164" t="s">
        <v>54</v>
      </c>
      <c r="I39" s="162"/>
      <c r="J39" s="165">
        <f>SUM(J30:J37)</f>
        <v>0</v>
      </c>
      <c r="K39" s="166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7"/>
      <c r="C40" s="168"/>
      <c r="D40" s="168"/>
      <c r="E40" s="168"/>
      <c r="F40" s="168"/>
      <c r="G40" s="168"/>
      <c r="H40" s="168"/>
      <c r="I40" s="168"/>
      <c r="J40" s="168"/>
      <c r="K40" s="168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116</v>
      </c>
      <c r="D45" s="42"/>
      <c r="E45" s="42"/>
      <c r="F45" s="42"/>
      <c r="G45" s="42"/>
      <c r="H45" s="42"/>
      <c r="I45" s="42"/>
      <c r="J45" s="42"/>
      <c r="K45" s="42"/>
      <c r="L45" s="14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71" t="str">
        <f>E7</f>
        <v>Umístění kanceláří a zázemí odboru sociální péče MML v 1.NP administrativního objektu URAN</v>
      </c>
      <c r="F48" s="34"/>
      <c r="G48" s="34"/>
      <c r="H48" s="34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113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D.1.2.8 - Měření a regulace</v>
      </c>
      <c r="F50" s="42"/>
      <c r="G50" s="42"/>
      <c r="H50" s="42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22</v>
      </c>
      <c r="D52" s="42"/>
      <c r="E52" s="42"/>
      <c r="F52" s="29" t="str">
        <f>F12</f>
        <v xml:space="preserve"> </v>
      </c>
      <c r="G52" s="42"/>
      <c r="H52" s="42"/>
      <c r="I52" s="34" t="s">
        <v>24</v>
      </c>
      <c r="J52" s="74" t="str">
        <f>IF(J12="","",J12)</f>
        <v>28. 2. 2026</v>
      </c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40.05" customHeight="1">
      <c r="A54" s="40"/>
      <c r="B54" s="41"/>
      <c r="C54" s="34" t="s">
        <v>26</v>
      </c>
      <c r="D54" s="42"/>
      <c r="E54" s="42"/>
      <c r="F54" s="29" t="str">
        <f>E15</f>
        <v>Statutární město Liberec, nám. Dr. E. Beneše 1</v>
      </c>
      <c r="G54" s="42"/>
      <c r="H54" s="42"/>
      <c r="I54" s="34" t="s">
        <v>33</v>
      </c>
      <c r="J54" s="38" t="str">
        <f>E21</f>
        <v>atelier re:architekti s.r.o., Melantrichova 463/15</v>
      </c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>Propos Liberec s.r.o.</v>
      </c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2" t="s">
        <v>117</v>
      </c>
      <c r="D57" s="173"/>
      <c r="E57" s="173"/>
      <c r="F57" s="173"/>
      <c r="G57" s="173"/>
      <c r="H57" s="173"/>
      <c r="I57" s="173"/>
      <c r="J57" s="174" t="s">
        <v>118</v>
      </c>
      <c r="K57" s="173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5" t="s">
        <v>74</v>
      </c>
      <c r="D59" s="42"/>
      <c r="E59" s="42"/>
      <c r="F59" s="42"/>
      <c r="G59" s="42"/>
      <c r="H59" s="42"/>
      <c r="I59" s="42"/>
      <c r="J59" s="104">
        <f>J85</f>
        <v>0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119</v>
      </c>
    </row>
    <row r="60" s="9" customFormat="1" ht="24.96" customHeight="1">
      <c r="A60" s="9"/>
      <c r="B60" s="176"/>
      <c r="C60" s="177"/>
      <c r="D60" s="178" t="s">
        <v>1598</v>
      </c>
      <c r="E60" s="179"/>
      <c r="F60" s="179"/>
      <c r="G60" s="179"/>
      <c r="H60" s="179"/>
      <c r="I60" s="179"/>
      <c r="J60" s="180">
        <f>J86</f>
        <v>0</v>
      </c>
      <c r="K60" s="177"/>
      <c r="L60" s="18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76"/>
      <c r="C61" s="177"/>
      <c r="D61" s="178" t="s">
        <v>1599</v>
      </c>
      <c r="E61" s="179"/>
      <c r="F61" s="179"/>
      <c r="G61" s="179"/>
      <c r="H61" s="179"/>
      <c r="I61" s="179"/>
      <c r="J61" s="180">
        <f>J96</f>
        <v>0</v>
      </c>
      <c r="K61" s="177"/>
      <c r="L61" s="181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76"/>
      <c r="C62" s="177"/>
      <c r="D62" s="178" t="s">
        <v>1600</v>
      </c>
      <c r="E62" s="179"/>
      <c r="F62" s="179"/>
      <c r="G62" s="179"/>
      <c r="H62" s="179"/>
      <c r="I62" s="179"/>
      <c r="J62" s="180">
        <f>J113</f>
        <v>0</v>
      </c>
      <c r="K62" s="177"/>
      <c r="L62" s="181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76"/>
      <c r="C63" s="177"/>
      <c r="D63" s="178" t="s">
        <v>1601</v>
      </c>
      <c r="E63" s="179"/>
      <c r="F63" s="179"/>
      <c r="G63" s="179"/>
      <c r="H63" s="179"/>
      <c r="I63" s="179"/>
      <c r="J63" s="180">
        <f>J115</f>
        <v>0</v>
      </c>
      <c r="K63" s="177"/>
      <c r="L63" s="181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76"/>
      <c r="C64" s="177"/>
      <c r="D64" s="178" t="s">
        <v>1602</v>
      </c>
      <c r="E64" s="179"/>
      <c r="F64" s="179"/>
      <c r="G64" s="179"/>
      <c r="H64" s="179"/>
      <c r="I64" s="179"/>
      <c r="J64" s="180">
        <f>J117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76"/>
      <c r="C65" s="177"/>
      <c r="D65" s="178" t="s">
        <v>1603</v>
      </c>
      <c r="E65" s="179"/>
      <c r="F65" s="179"/>
      <c r="G65" s="179"/>
      <c r="H65" s="179"/>
      <c r="I65" s="179"/>
      <c r="J65" s="180">
        <f>J120</f>
        <v>0</v>
      </c>
      <c r="K65" s="177"/>
      <c r="L65" s="181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4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4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141</v>
      </c>
      <c r="D72" s="42"/>
      <c r="E72" s="42"/>
      <c r="F72" s="42"/>
      <c r="G72" s="42"/>
      <c r="H72" s="42"/>
      <c r="I72" s="42"/>
      <c r="J72" s="42"/>
      <c r="K72" s="4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171" t="str">
        <f>E7</f>
        <v>Umístění kanceláří a zázemí odboru sociální péče MML v 1.NP administrativního objektu URAN</v>
      </c>
      <c r="F75" s="34"/>
      <c r="G75" s="34"/>
      <c r="H75" s="34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113</v>
      </c>
      <c r="D76" s="42"/>
      <c r="E76" s="42"/>
      <c r="F76" s="42"/>
      <c r="G76" s="42"/>
      <c r="H76" s="42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71" t="str">
        <f>E9</f>
        <v>D.1.2.8 - Měření a regulace</v>
      </c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22</v>
      </c>
      <c r="D79" s="42"/>
      <c r="E79" s="42"/>
      <c r="F79" s="29" t="str">
        <f>F12</f>
        <v xml:space="preserve"> </v>
      </c>
      <c r="G79" s="42"/>
      <c r="H79" s="42"/>
      <c r="I79" s="34" t="s">
        <v>24</v>
      </c>
      <c r="J79" s="74" t="str">
        <f>IF(J12="","",J12)</f>
        <v>28. 2. 2026</v>
      </c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40.05" customHeight="1">
      <c r="A81" s="40"/>
      <c r="B81" s="41"/>
      <c r="C81" s="34" t="s">
        <v>26</v>
      </c>
      <c r="D81" s="42"/>
      <c r="E81" s="42"/>
      <c r="F81" s="29" t="str">
        <f>E15</f>
        <v>Statutární město Liberec, nám. Dr. E. Beneše 1</v>
      </c>
      <c r="G81" s="42"/>
      <c r="H81" s="42"/>
      <c r="I81" s="34" t="s">
        <v>33</v>
      </c>
      <c r="J81" s="38" t="str">
        <f>E21</f>
        <v>atelier re:architekti s.r.o., Melantrichova 463/15</v>
      </c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31</v>
      </c>
      <c r="D82" s="42"/>
      <c r="E82" s="42"/>
      <c r="F82" s="29" t="str">
        <f>IF(E18="","",E18)</f>
        <v>Vyplň údaj</v>
      </c>
      <c r="G82" s="42"/>
      <c r="H82" s="42"/>
      <c r="I82" s="34" t="s">
        <v>37</v>
      </c>
      <c r="J82" s="38" t="str">
        <f>E24</f>
        <v>Propos Liberec s.r.o.</v>
      </c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0.32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1" customFormat="1" ht="29.28" customHeight="1">
      <c r="A84" s="187"/>
      <c r="B84" s="188"/>
      <c r="C84" s="189" t="s">
        <v>142</v>
      </c>
      <c r="D84" s="190" t="s">
        <v>61</v>
      </c>
      <c r="E84" s="190" t="s">
        <v>57</v>
      </c>
      <c r="F84" s="190" t="s">
        <v>58</v>
      </c>
      <c r="G84" s="190" t="s">
        <v>143</v>
      </c>
      <c r="H84" s="190" t="s">
        <v>144</v>
      </c>
      <c r="I84" s="190" t="s">
        <v>145</v>
      </c>
      <c r="J84" s="190" t="s">
        <v>118</v>
      </c>
      <c r="K84" s="191" t="s">
        <v>146</v>
      </c>
      <c r="L84" s="192"/>
      <c r="M84" s="94" t="s">
        <v>21</v>
      </c>
      <c r="N84" s="95" t="s">
        <v>46</v>
      </c>
      <c r="O84" s="95" t="s">
        <v>147</v>
      </c>
      <c r="P84" s="95" t="s">
        <v>148</v>
      </c>
      <c r="Q84" s="95" t="s">
        <v>149</v>
      </c>
      <c r="R84" s="95" t="s">
        <v>150</v>
      </c>
      <c r="S84" s="95" t="s">
        <v>151</v>
      </c>
      <c r="T84" s="96" t="s">
        <v>152</v>
      </c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</row>
    <row r="85" s="2" customFormat="1" ht="22.8" customHeight="1">
      <c r="A85" s="40"/>
      <c r="B85" s="41"/>
      <c r="C85" s="101" t="s">
        <v>153</v>
      </c>
      <c r="D85" s="42"/>
      <c r="E85" s="42"/>
      <c r="F85" s="42"/>
      <c r="G85" s="42"/>
      <c r="H85" s="42"/>
      <c r="I85" s="42"/>
      <c r="J85" s="193">
        <f>BK85</f>
        <v>0</v>
      </c>
      <c r="K85" s="42"/>
      <c r="L85" s="46"/>
      <c r="M85" s="97"/>
      <c r="N85" s="194"/>
      <c r="O85" s="98"/>
      <c r="P85" s="195">
        <f>P86+P96+P113+P115+P117+P120</f>
        <v>0</v>
      </c>
      <c r="Q85" s="98"/>
      <c r="R85" s="195">
        <f>R86+R96+R113+R115+R117+R120</f>
        <v>0</v>
      </c>
      <c r="S85" s="98"/>
      <c r="T85" s="196">
        <f>T86+T96+T113+T115+T117+T120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75</v>
      </c>
      <c r="AU85" s="19" t="s">
        <v>119</v>
      </c>
      <c r="BK85" s="197">
        <f>BK86+BK96+BK113+BK115+BK117+BK120</f>
        <v>0</v>
      </c>
    </row>
    <row r="86" s="12" customFormat="1" ht="25.92" customHeight="1">
      <c r="A86" s="12"/>
      <c r="B86" s="198"/>
      <c r="C86" s="199"/>
      <c r="D86" s="200" t="s">
        <v>75</v>
      </c>
      <c r="E86" s="201" t="s">
        <v>1100</v>
      </c>
      <c r="F86" s="201" t="s">
        <v>1604</v>
      </c>
      <c r="G86" s="199"/>
      <c r="H86" s="199"/>
      <c r="I86" s="202"/>
      <c r="J86" s="203">
        <f>BK86</f>
        <v>0</v>
      </c>
      <c r="K86" s="199"/>
      <c r="L86" s="204"/>
      <c r="M86" s="205"/>
      <c r="N86" s="206"/>
      <c r="O86" s="206"/>
      <c r="P86" s="207">
        <f>SUM(P87:P95)</f>
        <v>0</v>
      </c>
      <c r="Q86" s="206"/>
      <c r="R86" s="207">
        <f>SUM(R87:R95)</f>
        <v>0</v>
      </c>
      <c r="S86" s="206"/>
      <c r="T86" s="208">
        <f>SUM(T87:T95)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9" t="s">
        <v>84</v>
      </c>
      <c r="AT86" s="210" t="s">
        <v>75</v>
      </c>
      <c r="AU86" s="210" t="s">
        <v>76</v>
      </c>
      <c r="AY86" s="209" t="s">
        <v>156</v>
      </c>
      <c r="BK86" s="211">
        <f>SUM(BK87:BK95)</f>
        <v>0</v>
      </c>
    </row>
    <row r="87" s="2" customFormat="1" ht="16.5" customHeight="1">
      <c r="A87" s="40"/>
      <c r="B87" s="41"/>
      <c r="C87" s="214" t="s">
        <v>76</v>
      </c>
      <c r="D87" s="214" t="s">
        <v>159</v>
      </c>
      <c r="E87" s="215" t="s">
        <v>1605</v>
      </c>
      <c r="F87" s="216" t="s">
        <v>1606</v>
      </c>
      <c r="G87" s="217" t="s">
        <v>1032</v>
      </c>
      <c r="H87" s="218">
        <v>2</v>
      </c>
      <c r="I87" s="219"/>
      <c r="J87" s="220">
        <f>ROUND(I87*H87,2)</f>
        <v>0</v>
      </c>
      <c r="K87" s="216" t="s">
        <v>21</v>
      </c>
      <c r="L87" s="46"/>
      <c r="M87" s="221" t="s">
        <v>21</v>
      </c>
      <c r="N87" s="222" t="s">
        <v>47</v>
      </c>
      <c r="O87" s="86"/>
      <c r="P87" s="223">
        <f>O87*H87</f>
        <v>0</v>
      </c>
      <c r="Q87" s="223">
        <v>0</v>
      </c>
      <c r="R87" s="223">
        <f>Q87*H87</f>
        <v>0</v>
      </c>
      <c r="S87" s="223">
        <v>0</v>
      </c>
      <c r="T87" s="224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25" t="s">
        <v>559</v>
      </c>
      <c r="AT87" s="225" t="s">
        <v>159</v>
      </c>
      <c r="AU87" s="225" t="s">
        <v>84</v>
      </c>
      <c r="AY87" s="19" t="s">
        <v>156</v>
      </c>
      <c r="BE87" s="226">
        <f>IF(N87="základní",J87,0)</f>
        <v>0</v>
      </c>
      <c r="BF87" s="226">
        <f>IF(N87="snížená",J87,0)</f>
        <v>0</v>
      </c>
      <c r="BG87" s="226">
        <f>IF(N87="zákl. přenesená",J87,0)</f>
        <v>0</v>
      </c>
      <c r="BH87" s="226">
        <f>IF(N87="sníž. přenesená",J87,0)</f>
        <v>0</v>
      </c>
      <c r="BI87" s="226">
        <f>IF(N87="nulová",J87,0)</f>
        <v>0</v>
      </c>
      <c r="BJ87" s="19" t="s">
        <v>84</v>
      </c>
      <c r="BK87" s="226">
        <f>ROUND(I87*H87,2)</f>
        <v>0</v>
      </c>
      <c r="BL87" s="19" t="s">
        <v>559</v>
      </c>
      <c r="BM87" s="225" t="s">
        <v>86</v>
      </c>
    </row>
    <row r="88" s="2" customFormat="1" ht="16.5" customHeight="1">
      <c r="A88" s="40"/>
      <c r="B88" s="41"/>
      <c r="C88" s="214" t="s">
        <v>76</v>
      </c>
      <c r="D88" s="214" t="s">
        <v>159</v>
      </c>
      <c r="E88" s="215" t="s">
        <v>1607</v>
      </c>
      <c r="F88" s="216" t="s">
        <v>1608</v>
      </c>
      <c r="G88" s="217" t="s">
        <v>1032</v>
      </c>
      <c r="H88" s="218">
        <v>3</v>
      </c>
      <c r="I88" s="219"/>
      <c r="J88" s="220">
        <f>ROUND(I88*H88,2)</f>
        <v>0</v>
      </c>
      <c r="K88" s="216" t="s">
        <v>21</v>
      </c>
      <c r="L88" s="46"/>
      <c r="M88" s="221" t="s">
        <v>21</v>
      </c>
      <c r="N88" s="222" t="s">
        <v>47</v>
      </c>
      <c r="O88" s="86"/>
      <c r="P88" s="223">
        <f>O88*H88</f>
        <v>0</v>
      </c>
      <c r="Q88" s="223">
        <v>0</v>
      </c>
      <c r="R88" s="223">
        <f>Q88*H88</f>
        <v>0</v>
      </c>
      <c r="S88" s="223">
        <v>0</v>
      </c>
      <c r="T88" s="224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25" t="s">
        <v>559</v>
      </c>
      <c r="AT88" s="225" t="s">
        <v>159</v>
      </c>
      <c r="AU88" s="225" t="s">
        <v>84</v>
      </c>
      <c r="AY88" s="19" t="s">
        <v>156</v>
      </c>
      <c r="BE88" s="226">
        <f>IF(N88="základní",J88,0)</f>
        <v>0</v>
      </c>
      <c r="BF88" s="226">
        <f>IF(N88="snížená",J88,0)</f>
        <v>0</v>
      </c>
      <c r="BG88" s="226">
        <f>IF(N88="zákl. přenesená",J88,0)</f>
        <v>0</v>
      </c>
      <c r="BH88" s="226">
        <f>IF(N88="sníž. přenesená",J88,0)</f>
        <v>0</v>
      </c>
      <c r="BI88" s="226">
        <f>IF(N88="nulová",J88,0)</f>
        <v>0</v>
      </c>
      <c r="BJ88" s="19" t="s">
        <v>84</v>
      </c>
      <c r="BK88" s="226">
        <f>ROUND(I88*H88,2)</f>
        <v>0</v>
      </c>
      <c r="BL88" s="19" t="s">
        <v>559</v>
      </c>
      <c r="BM88" s="225" t="s">
        <v>164</v>
      </c>
    </row>
    <row r="89" s="2" customFormat="1" ht="16.5" customHeight="1">
      <c r="A89" s="40"/>
      <c r="B89" s="41"/>
      <c r="C89" s="214" t="s">
        <v>76</v>
      </c>
      <c r="D89" s="214" t="s">
        <v>159</v>
      </c>
      <c r="E89" s="215" t="s">
        <v>1609</v>
      </c>
      <c r="F89" s="216" t="s">
        <v>1610</v>
      </c>
      <c r="G89" s="217" t="s">
        <v>1032</v>
      </c>
      <c r="H89" s="218">
        <v>1</v>
      </c>
      <c r="I89" s="219"/>
      <c r="J89" s="220">
        <f>ROUND(I89*H89,2)</f>
        <v>0</v>
      </c>
      <c r="K89" s="216" t="s">
        <v>21</v>
      </c>
      <c r="L89" s="46"/>
      <c r="M89" s="221" t="s">
        <v>21</v>
      </c>
      <c r="N89" s="222" t="s">
        <v>47</v>
      </c>
      <c r="O89" s="86"/>
      <c r="P89" s="223">
        <f>O89*H89</f>
        <v>0</v>
      </c>
      <c r="Q89" s="223">
        <v>0</v>
      </c>
      <c r="R89" s="223">
        <f>Q89*H89</f>
        <v>0</v>
      </c>
      <c r="S89" s="223">
        <v>0</v>
      </c>
      <c r="T89" s="224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25" t="s">
        <v>559</v>
      </c>
      <c r="AT89" s="225" t="s">
        <v>159</v>
      </c>
      <c r="AU89" s="225" t="s">
        <v>84</v>
      </c>
      <c r="AY89" s="19" t="s">
        <v>156</v>
      </c>
      <c r="BE89" s="226">
        <f>IF(N89="základní",J89,0)</f>
        <v>0</v>
      </c>
      <c r="BF89" s="226">
        <f>IF(N89="snížená",J89,0)</f>
        <v>0</v>
      </c>
      <c r="BG89" s="226">
        <f>IF(N89="zákl. přenesená",J89,0)</f>
        <v>0</v>
      </c>
      <c r="BH89" s="226">
        <f>IF(N89="sníž. přenesená",J89,0)</f>
        <v>0</v>
      </c>
      <c r="BI89" s="226">
        <f>IF(N89="nulová",J89,0)</f>
        <v>0</v>
      </c>
      <c r="BJ89" s="19" t="s">
        <v>84</v>
      </c>
      <c r="BK89" s="226">
        <f>ROUND(I89*H89,2)</f>
        <v>0</v>
      </c>
      <c r="BL89" s="19" t="s">
        <v>559</v>
      </c>
      <c r="BM89" s="225" t="s">
        <v>194</v>
      </c>
    </row>
    <row r="90" s="2" customFormat="1" ht="16.5" customHeight="1">
      <c r="A90" s="40"/>
      <c r="B90" s="41"/>
      <c r="C90" s="214" t="s">
        <v>76</v>
      </c>
      <c r="D90" s="214" t="s">
        <v>159</v>
      </c>
      <c r="E90" s="215" t="s">
        <v>1611</v>
      </c>
      <c r="F90" s="216" t="s">
        <v>1612</v>
      </c>
      <c r="G90" s="217" t="s">
        <v>1032</v>
      </c>
      <c r="H90" s="218">
        <v>1</v>
      </c>
      <c r="I90" s="219"/>
      <c r="J90" s="220">
        <f>ROUND(I90*H90,2)</f>
        <v>0</v>
      </c>
      <c r="K90" s="216" t="s">
        <v>21</v>
      </c>
      <c r="L90" s="46"/>
      <c r="M90" s="221" t="s">
        <v>21</v>
      </c>
      <c r="N90" s="222" t="s">
        <v>47</v>
      </c>
      <c r="O90" s="86"/>
      <c r="P90" s="223">
        <f>O90*H90</f>
        <v>0</v>
      </c>
      <c r="Q90" s="223">
        <v>0</v>
      </c>
      <c r="R90" s="223">
        <f>Q90*H90</f>
        <v>0</v>
      </c>
      <c r="S90" s="223">
        <v>0</v>
      </c>
      <c r="T90" s="224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25" t="s">
        <v>559</v>
      </c>
      <c r="AT90" s="225" t="s">
        <v>159</v>
      </c>
      <c r="AU90" s="225" t="s">
        <v>84</v>
      </c>
      <c r="AY90" s="19" t="s">
        <v>156</v>
      </c>
      <c r="BE90" s="226">
        <f>IF(N90="základní",J90,0)</f>
        <v>0</v>
      </c>
      <c r="BF90" s="226">
        <f>IF(N90="snížená",J90,0)</f>
        <v>0</v>
      </c>
      <c r="BG90" s="226">
        <f>IF(N90="zákl. přenesená",J90,0)</f>
        <v>0</v>
      </c>
      <c r="BH90" s="226">
        <f>IF(N90="sníž. přenesená",J90,0)</f>
        <v>0</v>
      </c>
      <c r="BI90" s="226">
        <f>IF(N90="nulová",J90,0)</f>
        <v>0</v>
      </c>
      <c r="BJ90" s="19" t="s">
        <v>84</v>
      </c>
      <c r="BK90" s="226">
        <f>ROUND(I90*H90,2)</f>
        <v>0</v>
      </c>
      <c r="BL90" s="19" t="s">
        <v>559</v>
      </c>
      <c r="BM90" s="225" t="s">
        <v>208</v>
      </c>
    </row>
    <row r="91" s="2" customFormat="1" ht="16.5" customHeight="1">
      <c r="A91" s="40"/>
      <c r="B91" s="41"/>
      <c r="C91" s="214" t="s">
        <v>76</v>
      </c>
      <c r="D91" s="214" t="s">
        <v>159</v>
      </c>
      <c r="E91" s="215" t="s">
        <v>1613</v>
      </c>
      <c r="F91" s="216" t="s">
        <v>1614</v>
      </c>
      <c r="G91" s="217" t="s">
        <v>1032</v>
      </c>
      <c r="H91" s="218">
        <v>1</v>
      </c>
      <c r="I91" s="219"/>
      <c r="J91" s="220">
        <f>ROUND(I91*H91,2)</f>
        <v>0</v>
      </c>
      <c r="K91" s="216" t="s">
        <v>21</v>
      </c>
      <c r="L91" s="46"/>
      <c r="M91" s="221" t="s">
        <v>21</v>
      </c>
      <c r="N91" s="222" t="s">
        <v>47</v>
      </c>
      <c r="O91" s="86"/>
      <c r="P91" s="223">
        <f>O91*H91</f>
        <v>0</v>
      </c>
      <c r="Q91" s="223">
        <v>0</v>
      </c>
      <c r="R91" s="223">
        <f>Q91*H91</f>
        <v>0</v>
      </c>
      <c r="S91" s="223">
        <v>0</v>
      </c>
      <c r="T91" s="224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25" t="s">
        <v>559</v>
      </c>
      <c r="AT91" s="225" t="s">
        <v>159</v>
      </c>
      <c r="AU91" s="225" t="s">
        <v>84</v>
      </c>
      <c r="AY91" s="19" t="s">
        <v>156</v>
      </c>
      <c r="BE91" s="226">
        <f>IF(N91="základní",J91,0)</f>
        <v>0</v>
      </c>
      <c r="BF91" s="226">
        <f>IF(N91="snížená",J91,0)</f>
        <v>0</v>
      </c>
      <c r="BG91" s="226">
        <f>IF(N91="zákl. přenesená",J91,0)</f>
        <v>0</v>
      </c>
      <c r="BH91" s="226">
        <f>IF(N91="sníž. přenesená",J91,0)</f>
        <v>0</v>
      </c>
      <c r="BI91" s="226">
        <f>IF(N91="nulová",J91,0)</f>
        <v>0</v>
      </c>
      <c r="BJ91" s="19" t="s">
        <v>84</v>
      </c>
      <c r="BK91" s="226">
        <f>ROUND(I91*H91,2)</f>
        <v>0</v>
      </c>
      <c r="BL91" s="19" t="s">
        <v>559</v>
      </c>
      <c r="BM91" s="225" t="s">
        <v>226</v>
      </c>
    </row>
    <row r="92" s="2" customFormat="1" ht="16.5" customHeight="1">
      <c r="A92" s="40"/>
      <c r="B92" s="41"/>
      <c r="C92" s="214" t="s">
        <v>76</v>
      </c>
      <c r="D92" s="214" t="s">
        <v>159</v>
      </c>
      <c r="E92" s="215" t="s">
        <v>1605</v>
      </c>
      <c r="F92" s="216" t="s">
        <v>1606</v>
      </c>
      <c r="G92" s="217" t="s">
        <v>1032</v>
      </c>
      <c r="H92" s="218">
        <v>2</v>
      </c>
      <c r="I92" s="219"/>
      <c r="J92" s="220">
        <f>ROUND(I92*H92,2)</f>
        <v>0</v>
      </c>
      <c r="K92" s="216" t="s">
        <v>21</v>
      </c>
      <c r="L92" s="46"/>
      <c r="M92" s="221" t="s">
        <v>21</v>
      </c>
      <c r="N92" s="222" t="s">
        <v>47</v>
      </c>
      <c r="O92" s="86"/>
      <c r="P92" s="223">
        <f>O92*H92</f>
        <v>0</v>
      </c>
      <c r="Q92" s="223">
        <v>0</v>
      </c>
      <c r="R92" s="223">
        <f>Q92*H92</f>
        <v>0</v>
      </c>
      <c r="S92" s="223">
        <v>0</v>
      </c>
      <c r="T92" s="224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25" t="s">
        <v>559</v>
      </c>
      <c r="AT92" s="225" t="s">
        <v>159</v>
      </c>
      <c r="AU92" s="225" t="s">
        <v>84</v>
      </c>
      <c r="AY92" s="19" t="s">
        <v>156</v>
      </c>
      <c r="BE92" s="226">
        <f>IF(N92="základní",J92,0)</f>
        <v>0</v>
      </c>
      <c r="BF92" s="226">
        <f>IF(N92="snížená",J92,0)</f>
        <v>0</v>
      </c>
      <c r="BG92" s="226">
        <f>IF(N92="zákl. přenesená",J92,0)</f>
        <v>0</v>
      </c>
      <c r="BH92" s="226">
        <f>IF(N92="sníž. přenesená",J92,0)</f>
        <v>0</v>
      </c>
      <c r="BI92" s="226">
        <f>IF(N92="nulová",J92,0)</f>
        <v>0</v>
      </c>
      <c r="BJ92" s="19" t="s">
        <v>84</v>
      </c>
      <c r="BK92" s="226">
        <f>ROUND(I92*H92,2)</f>
        <v>0</v>
      </c>
      <c r="BL92" s="19" t="s">
        <v>559</v>
      </c>
      <c r="BM92" s="225" t="s">
        <v>8</v>
      </c>
    </row>
    <row r="93" s="2" customFormat="1" ht="16.5" customHeight="1">
      <c r="A93" s="40"/>
      <c r="B93" s="41"/>
      <c r="C93" s="214" t="s">
        <v>76</v>
      </c>
      <c r="D93" s="214" t="s">
        <v>159</v>
      </c>
      <c r="E93" s="215" t="s">
        <v>1615</v>
      </c>
      <c r="F93" s="216" t="s">
        <v>1616</v>
      </c>
      <c r="G93" s="217" t="s">
        <v>1032</v>
      </c>
      <c r="H93" s="218">
        <v>3</v>
      </c>
      <c r="I93" s="219"/>
      <c r="J93" s="220">
        <f>ROUND(I93*H93,2)</f>
        <v>0</v>
      </c>
      <c r="K93" s="216" t="s">
        <v>21</v>
      </c>
      <c r="L93" s="46"/>
      <c r="M93" s="221" t="s">
        <v>21</v>
      </c>
      <c r="N93" s="222" t="s">
        <v>47</v>
      </c>
      <c r="O93" s="86"/>
      <c r="P93" s="223">
        <f>O93*H93</f>
        <v>0</v>
      </c>
      <c r="Q93" s="223">
        <v>0</v>
      </c>
      <c r="R93" s="223">
        <f>Q93*H93</f>
        <v>0</v>
      </c>
      <c r="S93" s="223">
        <v>0</v>
      </c>
      <c r="T93" s="224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25" t="s">
        <v>559</v>
      </c>
      <c r="AT93" s="225" t="s">
        <v>159</v>
      </c>
      <c r="AU93" s="225" t="s">
        <v>84</v>
      </c>
      <c r="AY93" s="19" t="s">
        <v>156</v>
      </c>
      <c r="BE93" s="226">
        <f>IF(N93="základní",J93,0)</f>
        <v>0</v>
      </c>
      <c r="BF93" s="226">
        <f>IF(N93="snížená",J93,0)</f>
        <v>0</v>
      </c>
      <c r="BG93" s="226">
        <f>IF(N93="zákl. přenesená",J93,0)</f>
        <v>0</v>
      </c>
      <c r="BH93" s="226">
        <f>IF(N93="sníž. přenesená",J93,0)</f>
        <v>0</v>
      </c>
      <c r="BI93" s="226">
        <f>IF(N93="nulová",J93,0)</f>
        <v>0</v>
      </c>
      <c r="BJ93" s="19" t="s">
        <v>84</v>
      </c>
      <c r="BK93" s="226">
        <f>ROUND(I93*H93,2)</f>
        <v>0</v>
      </c>
      <c r="BL93" s="19" t="s">
        <v>559</v>
      </c>
      <c r="BM93" s="225" t="s">
        <v>254</v>
      </c>
    </row>
    <row r="94" s="2" customFormat="1" ht="16.5" customHeight="1">
      <c r="A94" s="40"/>
      <c r="B94" s="41"/>
      <c r="C94" s="214" t="s">
        <v>76</v>
      </c>
      <c r="D94" s="214" t="s">
        <v>159</v>
      </c>
      <c r="E94" s="215" t="s">
        <v>1617</v>
      </c>
      <c r="F94" s="216" t="s">
        <v>1618</v>
      </c>
      <c r="G94" s="217" t="s">
        <v>1032</v>
      </c>
      <c r="H94" s="218">
        <v>1</v>
      </c>
      <c r="I94" s="219"/>
      <c r="J94" s="220">
        <f>ROUND(I94*H94,2)</f>
        <v>0</v>
      </c>
      <c r="K94" s="216" t="s">
        <v>21</v>
      </c>
      <c r="L94" s="46"/>
      <c r="M94" s="221" t="s">
        <v>21</v>
      </c>
      <c r="N94" s="222" t="s">
        <v>47</v>
      </c>
      <c r="O94" s="86"/>
      <c r="P94" s="223">
        <f>O94*H94</f>
        <v>0</v>
      </c>
      <c r="Q94" s="223">
        <v>0</v>
      </c>
      <c r="R94" s="223">
        <f>Q94*H94</f>
        <v>0</v>
      </c>
      <c r="S94" s="223">
        <v>0</v>
      </c>
      <c r="T94" s="224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25" t="s">
        <v>559</v>
      </c>
      <c r="AT94" s="225" t="s">
        <v>159</v>
      </c>
      <c r="AU94" s="225" t="s">
        <v>84</v>
      </c>
      <c r="AY94" s="19" t="s">
        <v>156</v>
      </c>
      <c r="BE94" s="226">
        <f>IF(N94="základní",J94,0)</f>
        <v>0</v>
      </c>
      <c r="BF94" s="226">
        <f>IF(N94="snížená",J94,0)</f>
        <v>0</v>
      </c>
      <c r="BG94" s="226">
        <f>IF(N94="zákl. přenesená",J94,0)</f>
        <v>0</v>
      </c>
      <c r="BH94" s="226">
        <f>IF(N94="sníž. přenesená",J94,0)</f>
        <v>0</v>
      </c>
      <c r="BI94" s="226">
        <f>IF(N94="nulová",J94,0)</f>
        <v>0</v>
      </c>
      <c r="BJ94" s="19" t="s">
        <v>84</v>
      </c>
      <c r="BK94" s="226">
        <f>ROUND(I94*H94,2)</f>
        <v>0</v>
      </c>
      <c r="BL94" s="19" t="s">
        <v>559</v>
      </c>
      <c r="BM94" s="225" t="s">
        <v>267</v>
      </c>
    </row>
    <row r="95" s="2" customFormat="1" ht="16.5" customHeight="1">
      <c r="A95" s="40"/>
      <c r="B95" s="41"/>
      <c r="C95" s="214" t="s">
        <v>76</v>
      </c>
      <c r="D95" s="214" t="s">
        <v>159</v>
      </c>
      <c r="E95" s="215" t="s">
        <v>1619</v>
      </c>
      <c r="F95" s="216" t="s">
        <v>1620</v>
      </c>
      <c r="G95" s="217" t="s">
        <v>460</v>
      </c>
      <c r="H95" s="218">
        <v>4</v>
      </c>
      <c r="I95" s="219"/>
      <c r="J95" s="220">
        <f>ROUND(I95*H95,2)</f>
        <v>0</v>
      </c>
      <c r="K95" s="216" t="s">
        <v>21</v>
      </c>
      <c r="L95" s="46"/>
      <c r="M95" s="221" t="s">
        <v>21</v>
      </c>
      <c r="N95" s="222" t="s">
        <v>47</v>
      </c>
      <c r="O95" s="86"/>
      <c r="P95" s="223">
        <f>O95*H95</f>
        <v>0</v>
      </c>
      <c r="Q95" s="223">
        <v>0</v>
      </c>
      <c r="R95" s="223">
        <f>Q95*H95</f>
        <v>0</v>
      </c>
      <c r="S95" s="223">
        <v>0</v>
      </c>
      <c r="T95" s="224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25" t="s">
        <v>559</v>
      </c>
      <c r="AT95" s="225" t="s">
        <v>159</v>
      </c>
      <c r="AU95" s="225" t="s">
        <v>84</v>
      </c>
      <c r="AY95" s="19" t="s">
        <v>156</v>
      </c>
      <c r="BE95" s="226">
        <f>IF(N95="základní",J95,0)</f>
        <v>0</v>
      </c>
      <c r="BF95" s="226">
        <f>IF(N95="snížená",J95,0)</f>
        <v>0</v>
      </c>
      <c r="BG95" s="226">
        <f>IF(N95="zákl. přenesená",J95,0)</f>
        <v>0</v>
      </c>
      <c r="BH95" s="226">
        <f>IF(N95="sníž. přenesená",J95,0)</f>
        <v>0</v>
      </c>
      <c r="BI95" s="226">
        <f>IF(N95="nulová",J95,0)</f>
        <v>0</v>
      </c>
      <c r="BJ95" s="19" t="s">
        <v>84</v>
      </c>
      <c r="BK95" s="226">
        <f>ROUND(I95*H95,2)</f>
        <v>0</v>
      </c>
      <c r="BL95" s="19" t="s">
        <v>559</v>
      </c>
      <c r="BM95" s="225" t="s">
        <v>292</v>
      </c>
    </row>
    <row r="96" s="12" customFormat="1" ht="25.92" customHeight="1">
      <c r="A96" s="12"/>
      <c r="B96" s="198"/>
      <c r="C96" s="199"/>
      <c r="D96" s="200" t="s">
        <v>75</v>
      </c>
      <c r="E96" s="201" t="s">
        <v>1132</v>
      </c>
      <c r="F96" s="201" t="s">
        <v>1621</v>
      </c>
      <c r="G96" s="199"/>
      <c r="H96" s="199"/>
      <c r="I96" s="202"/>
      <c r="J96" s="203">
        <f>BK96</f>
        <v>0</v>
      </c>
      <c r="K96" s="199"/>
      <c r="L96" s="204"/>
      <c r="M96" s="205"/>
      <c r="N96" s="206"/>
      <c r="O96" s="206"/>
      <c r="P96" s="207">
        <f>SUM(P97:P112)</f>
        <v>0</v>
      </c>
      <c r="Q96" s="206"/>
      <c r="R96" s="207">
        <f>SUM(R97:R112)</f>
        <v>0</v>
      </c>
      <c r="S96" s="206"/>
      <c r="T96" s="208">
        <f>SUM(T97:T112)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9" t="s">
        <v>84</v>
      </c>
      <c r="AT96" s="210" t="s">
        <v>75</v>
      </c>
      <c r="AU96" s="210" t="s">
        <v>76</v>
      </c>
      <c r="AY96" s="209" t="s">
        <v>156</v>
      </c>
      <c r="BK96" s="211">
        <f>SUM(BK97:BK112)</f>
        <v>0</v>
      </c>
    </row>
    <row r="97" s="2" customFormat="1" ht="16.5" customHeight="1">
      <c r="A97" s="40"/>
      <c r="B97" s="41"/>
      <c r="C97" s="214" t="s">
        <v>76</v>
      </c>
      <c r="D97" s="214" t="s">
        <v>159</v>
      </c>
      <c r="E97" s="215" t="s">
        <v>1622</v>
      </c>
      <c r="F97" s="216" t="s">
        <v>1623</v>
      </c>
      <c r="G97" s="217" t="s">
        <v>211</v>
      </c>
      <c r="H97" s="218">
        <v>20</v>
      </c>
      <c r="I97" s="219"/>
      <c r="J97" s="220">
        <f>ROUND(I97*H97,2)</f>
        <v>0</v>
      </c>
      <c r="K97" s="216" t="s">
        <v>21</v>
      </c>
      <c r="L97" s="46"/>
      <c r="M97" s="221" t="s">
        <v>21</v>
      </c>
      <c r="N97" s="222" t="s">
        <v>47</v>
      </c>
      <c r="O97" s="86"/>
      <c r="P97" s="223">
        <f>O97*H97</f>
        <v>0</v>
      </c>
      <c r="Q97" s="223">
        <v>0</v>
      </c>
      <c r="R97" s="223">
        <f>Q97*H97</f>
        <v>0</v>
      </c>
      <c r="S97" s="223">
        <v>0</v>
      </c>
      <c r="T97" s="224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25" t="s">
        <v>559</v>
      </c>
      <c r="AT97" s="225" t="s">
        <v>159</v>
      </c>
      <c r="AU97" s="225" t="s">
        <v>84</v>
      </c>
      <c r="AY97" s="19" t="s">
        <v>156</v>
      </c>
      <c r="BE97" s="226">
        <f>IF(N97="základní",J97,0)</f>
        <v>0</v>
      </c>
      <c r="BF97" s="226">
        <f>IF(N97="snížená",J97,0)</f>
        <v>0</v>
      </c>
      <c r="BG97" s="226">
        <f>IF(N97="zákl. přenesená",J97,0)</f>
        <v>0</v>
      </c>
      <c r="BH97" s="226">
        <f>IF(N97="sníž. přenesená",J97,0)</f>
        <v>0</v>
      </c>
      <c r="BI97" s="226">
        <f>IF(N97="nulová",J97,0)</f>
        <v>0</v>
      </c>
      <c r="BJ97" s="19" t="s">
        <v>84</v>
      </c>
      <c r="BK97" s="226">
        <f>ROUND(I97*H97,2)</f>
        <v>0</v>
      </c>
      <c r="BL97" s="19" t="s">
        <v>559</v>
      </c>
      <c r="BM97" s="225" t="s">
        <v>305</v>
      </c>
    </row>
    <row r="98" s="2" customFormat="1" ht="16.5" customHeight="1">
      <c r="A98" s="40"/>
      <c r="B98" s="41"/>
      <c r="C98" s="214" t="s">
        <v>76</v>
      </c>
      <c r="D98" s="214" t="s">
        <v>159</v>
      </c>
      <c r="E98" s="215" t="s">
        <v>1624</v>
      </c>
      <c r="F98" s="216" t="s">
        <v>1625</v>
      </c>
      <c r="G98" s="217" t="s">
        <v>211</v>
      </c>
      <c r="H98" s="218">
        <v>35</v>
      </c>
      <c r="I98" s="219"/>
      <c r="J98" s="220">
        <f>ROUND(I98*H98,2)</f>
        <v>0</v>
      </c>
      <c r="K98" s="216" t="s">
        <v>21</v>
      </c>
      <c r="L98" s="46"/>
      <c r="M98" s="221" t="s">
        <v>21</v>
      </c>
      <c r="N98" s="222" t="s">
        <v>47</v>
      </c>
      <c r="O98" s="86"/>
      <c r="P98" s="223">
        <f>O98*H98</f>
        <v>0</v>
      </c>
      <c r="Q98" s="223">
        <v>0</v>
      </c>
      <c r="R98" s="223">
        <f>Q98*H98</f>
        <v>0</v>
      </c>
      <c r="S98" s="223">
        <v>0</v>
      </c>
      <c r="T98" s="224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25" t="s">
        <v>559</v>
      </c>
      <c r="AT98" s="225" t="s">
        <v>159</v>
      </c>
      <c r="AU98" s="225" t="s">
        <v>84</v>
      </c>
      <c r="AY98" s="19" t="s">
        <v>156</v>
      </c>
      <c r="BE98" s="226">
        <f>IF(N98="základní",J98,0)</f>
        <v>0</v>
      </c>
      <c r="BF98" s="226">
        <f>IF(N98="snížená",J98,0)</f>
        <v>0</v>
      </c>
      <c r="BG98" s="226">
        <f>IF(N98="zákl. přenesená",J98,0)</f>
        <v>0</v>
      </c>
      <c r="BH98" s="226">
        <f>IF(N98="sníž. přenesená",J98,0)</f>
        <v>0</v>
      </c>
      <c r="BI98" s="226">
        <f>IF(N98="nulová",J98,0)</f>
        <v>0</v>
      </c>
      <c r="BJ98" s="19" t="s">
        <v>84</v>
      </c>
      <c r="BK98" s="226">
        <f>ROUND(I98*H98,2)</f>
        <v>0</v>
      </c>
      <c r="BL98" s="19" t="s">
        <v>559</v>
      </c>
      <c r="BM98" s="225" t="s">
        <v>314</v>
      </c>
    </row>
    <row r="99" s="2" customFormat="1" ht="16.5" customHeight="1">
      <c r="A99" s="40"/>
      <c r="B99" s="41"/>
      <c r="C99" s="214" t="s">
        <v>76</v>
      </c>
      <c r="D99" s="214" t="s">
        <v>159</v>
      </c>
      <c r="E99" s="215" t="s">
        <v>1626</v>
      </c>
      <c r="F99" s="216" t="s">
        <v>1627</v>
      </c>
      <c r="G99" s="217" t="s">
        <v>211</v>
      </c>
      <c r="H99" s="218">
        <v>41</v>
      </c>
      <c r="I99" s="219"/>
      <c r="J99" s="220">
        <f>ROUND(I99*H99,2)</f>
        <v>0</v>
      </c>
      <c r="K99" s="216" t="s">
        <v>21</v>
      </c>
      <c r="L99" s="46"/>
      <c r="M99" s="221" t="s">
        <v>21</v>
      </c>
      <c r="N99" s="222" t="s">
        <v>47</v>
      </c>
      <c r="O99" s="86"/>
      <c r="P99" s="223">
        <f>O99*H99</f>
        <v>0</v>
      </c>
      <c r="Q99" s="223">
        <v>0</v>
      </c>
      <c r="R99" s="223">
        <f>Q99*H99</f>
        <v>0</v>
      </c>
      <c r="S99" s="223">
        <v>0</v>
      </c>
      <c r="T99" s="224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25" t="s">
        <v>559</v>
      </c>
      <c r="AT99" s="225" t="s">
        <v>159</v>
      </c>
      <c r="AU99" s="225" t="s">
        <v>84</v>
      </c>
      <c r="AY99" s="19" t="s">
        <v>156</v>
      </c>
      <c r="BE99" s="226">
        <f>IF(N99="základní",J99,0)</f>
        <v>0</v>
      </c>
      <c r="BF99" s="226">
        <f>IF(N99="snížená",J99,0)</f>
        <v>0</v>
      </c>
      <c r="BG99" s="226">
        <f>IF(N99="zákl. přenesená",J99,0)</f>
        <v>0</v>
      </c>
      <c r="BH99" s="226">
        <f>IF(N99="sníž. přenesená",J99,0)</f>
        <v>0</v>
      </c>
      <c r="BI99" s="226">
        <f>IF(N99="nulová",J99,0)</f>
        <v>0</v>
      </c>
      <c r="BJ99" s="19" t="s">
        <v>84</v>
      </c>
      <c r="BK99" s="226">
        <f>ROUND(I99*H99,2)</f>
        <v>0</v>
      </c>
      <c r="BL99" s="19" t="s">
        <v>559</v>
      </c>
      <c r="BM99" s="225" t="s">
        <v>328</v>
      </c>
    </row>
    <row r="100" s="2" customFormat="1" ht="16.5" customHeight="1">
      <c r="A100" s="40"/>
      <c r="B100" s="41"/>
      <c r="C100" s="214" t="s">
        <v>76</v>
      </c>
      <c r="D100" s="214" t="s">
        <v>159</v>
      </c>
      <c r="E100" s="215" t="s">
        <v>1628</v>
      </c>
      <c r="F100" s="216" t="s">
        <v>1629</v>
      </c>
      <c r="G100" s="217" t="s">
        <v>211</v>
      </c>
      <c r="H100" s="218">
        <v>17</v>
      </c>
      <c r="I100" s="219"/>
      <c r="J100" s="220">
        <f>ROUND(I100*H100,2)</f>
        <v>0</v>
      </c>
      <c r="K100" s="216" t="s">
        <v>21</v>
      </c>
      <c r="L100" s="46"/>
      <c r="M100" s="221" t="s">
        <v>21</v>
      </c>
      <c r="N100" s="222" t="s">
        <v>47</v>
      </c>
      <c r="O100" s="86"/>
      <c r="P100" s="223">
        <f>O100*H100</f>
        <v>0</v>
      </c>
      <c r="Q100" s="223">
        <v>0</v>
      </c>
      <c r="R100" s="223">
        <f>Q100*H100</f>
        <v>0</v>
      </c>
      <c r="S100" s="223">
        <v>0</v>
      </c>
      <c r="T100" s="224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5" t="s">
        <v>559</v>
      </c>
      <c r="AT100" s="225" t="s">
        <v>159</v>
      </c>
      <c r="AU100" s="225" t="s">
        <v>84</v>
      </c>
      <c r="AY100" s="19" t="s">
        <v>156</v>
      </c>
      <c r="BE100" s="226">
        <f>IF(N100="základní",J100,0)</f>
        <v>0</v>
      </c>
      <c r="BF100" s="226">
        <f>IF(N100="snížená",J100,0)</f>
        <v>0</v>
      </c>
      <c r="BG100" s="226">
        <f>IF(N100="zákl. přenesená",J100,0)</f>
        <v>0</v>
      </c>
      <c r="BH100" s="226">
        <f>IF(N100="sníž. přenesená",J100,0)</f>
        <v>0</v>
      </c>
      <c r="BI100" s="226">
        <f>IF(N100="nulová",J100,0)</f>
        <v>0</v>
      </c>
      <c r="BJ100" s="19" t="s">
        <v>84</v>
      </c>
      <c r="BK100" s="226">
        <f>ROUND(I100*H100,2)</f>
        <v>0</v>
      </c>
      <c r="BL100" s="19" t="s">
        <v>559</v>
      </c>
      <c r="BM100" s="225" t="s">
        <v>337</v>
      </c>
    </row>
    <row r="101" s="2" customFormat="1" ht="16.5" customHeight="1">
      <c r="A101" s="40"/>
      <c r="B101" s="41"/>
      <c r="C101" s="214" t="s">
        <v>76</v>
      </c>
      <c r="D101" s="214" t="s">
        <v>159</v>
      </c>
      <c r="E101" s="215" t="s">
        <v>1630</v>
      </c>
      <c r="F101" s="216" t="s">
        <v>1631</v>
      </c>
      <c r="G101" s="217" t="s">
        <v>211</v>
      </c>
      <c r="H101" s="218">
        <v>10</v>
      </c>
      <c r="I101" s="219"/>
      <c r="J101" s="220">
        <f>ROUND(I101*H101,2)</f>
        <v>0</v>
      </c>
      <c r="K101" s="216" t="s">
        <v>21</v>
      </c>
      <c r="L101" s="46"/>
      <c r="M101" s="221" t="s">
        <v>21</v>
      </c>
      <c r="N101" s="222" t="s">
        <v>47</v>
      </c>
      <c r="O101" s="86"/>
      <c r="P101" s="223">
        <f>O101*H101</f>
        <v>0</v>
      </c>
      <c r="Q101" s="223">
        <v>0</v>
      </c>
      <c r="R101" s="223">
        <f>Q101*H101</f>
        <v>0</v>
      </c>
      <c r="S101" s="223">
        <v>0</v>
      </c>
      <c r="T101" s="224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25" t="s">
        <v>559</v>
      </c>
      <c r="AT101" s="225" t="s">
        <v>159</v>
      </c>
      <c r="AU101" s="225" t="s">
        <v>84</v>
      </c>
      <c r="AY101" s="19" t="s">
        <v>156</v>
      </c>
      <c r="BE101" s="226">
        <f>IF(N101="základní",J101,0)</f>
        <v>0</v>
      </c>
      <c r="BF101" s="226">
        <f>IF(N101="snížená",J101,0)</f>
        <v>0</v>
      </c>
      <c r="BG101" s="226">
        <f>IF(N101="zákl. přenesená",J101,0)</f>
        <v>0</v>
      </c>
      <c r="BH101" s="226">
        <f>IF(N101="sníž. přenesená",J101,0)</f>
        <v>0</v>
      </c>
      <c r="BI101" s="226">
        <f>IF(N101="nulová",J101,0)</f>
        <v>0</v>
      </c>
      <c r="BJ101" s="19" t="s">
        <v>84</v>
      </c>
      <c r="BK101" s="226">
        <f>ROUND(I101*H101,2)</f>
        <v>0</v>
      </c>
      <c r="BL101" s="19" t="s">
        <v>559</v>
      </c>
      <c r="BM101" s="225" t="s">
        <v>348</v>
      </c>
    </row>
    <row r="102" s="2" customFormat="1" ht="16.5" customHeight="1">
      <c r="A102" s="40"/>
      <c r="B102" s="41"/>
      <c r="C102" s="214" t="s">
        <v>76</v>
      </c>
      <c r="D102" s="214" t="s">
        <v>159</v>
      </c>
      <c r="E102" s="215" t="s">
        <v>1632</v>
      </c>
      <c r="F102" s="216" t="s">
        <v>1633</v>
      </c>
      <c r="G102" s="217" t="s">
        <v>211</v>
      </c>
      <c r="H102" s="218">
        <v>12</v>
      </c>
      <c r="I102" s="219"/>
      <c r="J102" s="220">
        <f>ROUND(I102*H102,2)</f>
        <v>0</v>
      </c>
      <c r="K102" s="216" t="s">
        <v>21</v>
      </c>
      <c r="L102" s="46"/>
      <c r="M102" s="221" t="s">
        <v>21</v>
      </c>
      <c r="N102" s="222" t="s">
        <v>47</v>
      </c>
      <c r="O102" s="86"/>
      <c r="P102" s="223">
        <f>O102*H102</f>
        <v>0</v>
      </c>
      <c r="Q102" s="223">
        <v>0</v>
      </c>
      <c r="R102" s="223">
        <f>Q102*H102</f>
        <v>0</v>
      </c>
      <c r="S102" s="223">
        <v>0</v>
      </c>
      <c r="T102" s="224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5" t="s">
        <v>559</v>
      </c>
      <c r="AT102" s="225" t="s">
        <v>159</v>
      </c>
      <c r="AU102" s="225" t="s">
        <v>84</v>
      </c>
      <c r="AY102" s="19" t="s">
        <v>156</v>
      </c>
      <c r="BE102" s="226">
        <f>IF(N102="základní",J102,0)</f>
        <v>0</v>
      </c>
      <c r="BF102" s="226">
        <f>IF(N102="snížená",J102,0)</f>
        <v>0</v>
      </c>
      <c r="BG102" s="226">
        <f>IF(N102="zákl. přenesená",J102,0)</f>
        <v>0</v>
      </c>
      <c r="BH102" s="226">
        <f>IF(N102="sníž. přenesená",J102,0)</f>
        <v>0</v>
      </c>
      <c r="BI102" s="226">
        <f>IF(N102="nulová",J102,0)</f>
        <v>0</v>
      </c>
      <c r="BJ102" s="19" t="s">
        <v>84</v>
      </c>
      <c r="BK102" s="226">
        <f>ROUND(I102*H102,2)</f>
        <v>0</v>
      </c>
      <c r="BL102" s="19" t="s">
        <v>559</v>
      </c>
      <c r="BM102" s="225" t="s">
        <v>359</v>
      </c>
    </row>
    <row r="103" s="2" customFormat="1" ht="16.5" customHeight="1">
      <c r="A103" s="40"/>
      <c r="B103" s="41"/>
      <c r="C103" s="214" t="s">
        <v>76</v>
      </c>
      <c r="D103" s="214" t="s">
        <v>159</v>
      </c>
      <c r="E103" s="215" t="s">
        <v>1634</v>
      </c>
      <c r="F103" s="216" t="s">
        <v>1635</v>
      </c>
      <c r="G103" s="217" t="s">
        <v>211</v>
      </c>
      <c r="H103" s="218">
        <v>10</v>
      </c>
      <c r="I103" s="219"/>
      <c r="J103" s="220">
        <f>ROUND(I103*H103,2)</f>
        <v>0</v>
      </c>
      <c r="K103" s="216" t="s">
        <v>21</v>
      </c>
      <c r="L103" s="46"/>
      <c r="M103" s="221" t="s">
        <v>21</v>
      </c>
      <c r="N103" s="222" t="s">
        <v>47</v>
      </c>
      <c r="O103" s="86"/>
      <c r="P103" s="223">
        <f>O103*H103</f>
        <v>0</v>
      </c>
      <c r="Q103" s="223">
        <v>0</v>
      </c>
      <c r="R103" s="223">
        <f>Q103*H103</f>
        <v>0</v>
      </c>
      <c r="S103" s="223">
        <v>0</v>
      </c>
      <c r="T103" s="224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5" t="s">
        <v>559</v>
      </c>
      <c r="AT103" s="225" t="s">
        <v>159</v>
      </c>
      <c r="AU103" s="225" t="s">
        <v>84</v>
      </c>
      <c r="AY103" s="19" t="s">
        <v>156</v>
      </c>
      <c r="BE103" s="226">
        <f>IF(N103="základní",J103,0)</f>
        <v>0</v>
      </c>
      <c r="BF103" s="226">
        <f>IF(N103="snížená",J103,0)</f>
        <v>0</v>
      </c>
      <c r="BG103" s="226">
        <f>IF(N103="zákl. přenesená",J103,0)</f>
        <v>0</v>
      </c>
      <c r="BH103" s="226">
        <f>IF(N103="sníž. přenesená",J103,0)</f>
        <v>0</v>
      </c>
      <c r="BI103" s="226">
        <f>IF(N103="nulová",J103,0)</f>
        <v>0</v>
      </c>
      <c r="BJ103" s="19" t="s">
        <v>84</v>
      </c>
      <c r="BK103" s="226">
        <f>ROUND(I103*H103,2)</f>
        <v>0</v>
      </c>
      <c r="BL103" s="19" t="s">
        <v>559</v>
      </c>
      <c r="BM103" s="225" t="s">
        <v>367</v>
      </c>
    </row>
    <row r="104" s="2" customFormat="1" ht="16.5" customHeight="1">
      <c r="A104" s="40"/>
      <c r="B104" s="41"/>
      <c r="C104" s="214" t="s">
        <v>76</v>
      </c>
      <c r="D104" s="214" t="s">
        <v>159</v>
      </c>
      <c r="E104" s="215" t="s">
        <v>1636</v>
      </c>
      <c r="F104" s="216" t="s">
        <v>1637</v>
      </c>
      <c r="G104" s="217" t="s">
        <v>211</v>
      </c>
      <c r="H104" s="218">
        <v>16</v>
      </c>
      <c r="I104" s="219"/>
      <c r="J104" s="220">
        <f>ROUND(I104*H104,2)</f>
        <v>0</v>
      </c>
      <c r="K104" s="216" t="s">
        <v>21</v>
      </c>
      <c r="L104" s="46"/>
      <c r="M104" s="221" t="s">
        <v>21</v>
      </c>
      <c r="N104" s="222" t="s">
        <v>47</v>
      </c>
      <c r="O104" s="86"/>
      <c r="P104" s="223">
        <f>O104*H104</f>
        <v>0</v>
      </c>
      <c r="Q104" s="223">
        <v>0</v>
      </c>
      <c r="R104" s="223">
        <f>Q104*H104</f>
        <v>0</v>
      </c>
      <c r="S104" s="223">
        <v>0</v>
      </c>
      <c r="T104" s="224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5" t="s">
        <v>559</v>
      </c>
      <c r="AT104" s="225" t="s">
        <v>159</v>
      </c>
      <c r="AU104" s="225" t="s">
        <v>84</v>
      </c>
      <c r="AY104" s="19" t="s">
        <v>156</v>
      </c>
      <c r="BE104" s="226">
        <f>IF(N104="základní",J104,0)</f>
        <v>0</v>
      </c>
      <c r="BF104" s="226">
        <f>IF(N104="snížená",J104,0)</f>
        <v>0</v>
      </c>
      <c r="BG104" s="226">
        <f>IF(N104="zákl. přenesená",J104,0)</f>
        <v>0</v>
      </c>
      <c r="BH104" s="226">
        <f>IF(N104="sníž. přenesená",J104,0)</f>
        <v>0</v>
      </c>
      <c r="BI104" s="226">
        <f>IF(N104="nulová",J104,0)</f>
        <v>0</v>
      </c>
      <c r="BJ104" s="19" t="s">
        <v>84</v>
      </c>
      <c r="BK104" s="226">
        <f>ROUND(I104*H104,2)</f>
        <v>0</v>
      </c>
      <c r="BL104" s="19" t="s">
        <v>559</v>
      </c>
      <c r="BM104" s="225" t="s">
        <v>378</v>
      </c>
    </row>
    <row r="105" s="2" customFormat="1" ht="16.5" customHeight="1">
      <c r="A105" s="40"/>
      <c r="B105" s="41"/>
      <c r="C105" s="214" t="s">
        <v>76</v>
      </c>
      <c r="D105" s="214" t="s">
        <v>159</v>
      </c>
      <c r="E105" s="215" t="s">
        <v>1638</v>
      </c>
      <c r="F105" s="216" t="s">
        <v>1639</v>
      </c>
      <c r="G105" s="217" t="s">
        <v>211</v>
      </c>
      <c r="H105" s="218">
        <v>10</v>
      </c>
      <c r="I105" s="219"/>
      <c r="J105" s="220">
        <f>ROUND(I105*H105,2)</f>
        <v>0</v>
      </c>
      <c r="K105" s="216" t="s">
        <v>21</v>
      </c>
      <c r="L105" s="46"/>
      <c r="M105" s="221" t="s">
        <v>21</v>
      </c>
      <c r="N105" s="222" t="s">
        <v>47</v>
      </c>
      <c r="O105" s="86"/>
      <c r="P105" s="223">
        <f>O105*H105</f>
        <v>0</v>
      </c>
      <c r="Q105" s="223">
        <v>0</v>
      </c>
      <c r="R105" s="223">
        <f>Q105*H105</f>
        <v>0</v>
      </c>
      <c r="S105" s="223">
        <v>0</v>
      </c>
      <c r="T105" s="224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5" t="s">
        <v>559</v>
      </c>
      <c r="AT105" s="225" t="s">
        <v>159</v>
      </c>
      <c r="AU105" s="225" t="s">
        <v>84</v>
      </c>
      <c r="AY105" s="19" t="s">
        <v>156</v>
      </c>
      <c r="BE105" s="226">
        <f>IF(N105="základní",J105,0)</f>
        <v>0</v>
      </c>
      <c r="BF105" s="226">
        <f>IF(N105="snížená",J105,0)</f>
        <v>0</v>
      </c>
      <c r="BG105" s="226">
        <f>IF(N105="zákl. přenesená",J105,0)</f>
        <v>0</v>
      </c>
      <c r="BH105" s="226">
        <f>IF(N105="sníž. přenesená",J105,0)</f>
        <v>0</v>
      </c>
      <c r="BI105" s="226">
        <f>IF(N105="nulová",J105,0)</f>
        <v>0</v>
      </c>
      <c r="BJ105" s="19" t="s">
        <v>84</v>
      </c>
      <c r="BK105" s="226">
        <f>ROUND(I105*H105,2)</f>
        <v>0</v>
      </c>
      <c r="BL105" s="19" t="s">
        <v>559</v>
      </c>
      <c r="BM105" s="225" t="s">
        <v>398</v>
      </c>
    </row>
    <row r="106" s="2" customFormat="1" ht="16.5" customHeight="1">
      <c r="A106" s="40"/>
      <c r="B106" s="41"/>
      <c r="C106" s="214" t="s">
        <v>76</v>
      </c>
      <c r="D106" s="214" t="s">
        <v>159</v>
      </c>
      <c r="E106" s="215" t="s">
        <v>1640</v>
      </c>
      <c r="F106" s="216" t="s">
        <v>1641</v>
      </c>
      <c r="G106" s="217" t="s">
        <v>211</v>
      </c>
      <c r="H106" s="218">
        <v>1</v>
      </c>
      <c r="I106" s="219"/>
      <c r="J106" s="220">
        <f>ROUND(I106*H106,2)</f>
        <v>0</v>
      </c>
      <c r="K106" s="216" t="s">
        <v>21</v>
      </c>
      <c r="L106" s="46"/>
      <c r="M106" s="221" t="s">
        <v>21</v>
      </c>
      <c r="N106" s="222" t="s">
        <v>47</v>
      </c>
      <c r="O106" s="86"/>
      <c r="P106" s="223">
        <f>O106*H106</f>
        <v>0</v>
      </c>
      <c r="Q106" s="223">
        <v>0</v>
      </c>
      <c r="R106" s="223">
        <f>Q106*H106</f>
        <v>0</v>
      </c>
      <c r="S106" s="223">
        <v>0</v>
      </c>
      <c r="T106" s="224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25" t="s">
        <v>559</v>
      </c>
      <c r="AT106" s="225" t="s">
        <v>159</v>
      </c>
      <c r="AU106" s="225" t="s">
        <v>84</v>
      </c>
      <c r="AY106" s="19" t="s">
        <v>156</v>
      </c>
      <c r="BE106" s="226">
        <f>IF(N106="základní",J106,0)</f>
        <v>0</v>
      </c>
      <c r="BF106" s="226">
        <f>IF(N106="snížená",J106,0)</f>
        <v>0</v>
      </c>
      <c r="BG106" s="226">
        <f>IF(N106="zákl. přenesená",J106,0)</f>
        <v>0</v>
      </c>
      <c r="BH106" s="226">
        <f>IF(N106="sníž. přenesená",J106,0)</f>
        <v>0</v>
      </c>
      <c r="BI106" s="226">
        <f>IF(N106="nulová",J106,0)</f>
        <v>0</v>
      </c>
      <c r="BJ106" s="19" t="s">
        <v>84</v>
      </c>
      <c r="BK106" s="226">
        <f>ROUND(I106*H106,2)</f>
        <v>0</v>
      </c>
      <c r="BL106" s="19" t="s">
        <v>559</v>
      </c>
      <c r="BM106" s="225" t="s">
        <v>409</v>
      </c>
    </row>
    <row r="107" s="2" customFormat="1" ht="16.5" customHeight="1">
      <c r="A107" s="40"/>
      <c r="B107" s="41"/>
      <c r="C107" s="214" t="s">
        <v>76</v>
      </c>
      <c r="D107" s="214" t="s">
        <v>159</v>
      </c>
      <c r="E107" s="215" t="s">
        <v>1642</v>
      </c>
      <c r="F107" s="216" t="s">
        <v>1643</v>
      </c>
      <c r="G107" s="217" t="s">
        <v>1032</v>
      </c>
      <c r="H107" s="218">
        <v>1</v>
      </c>
      <c r="I107" s="219"/>
      <c r="J107" s="220">
        <f>ROUND(I107*H107,2)</f>
        <v>0</v>
      </c>
      <c r="K107" s="216" t="s">
        <v>21</v>
      </c>
      <c r="L107" s="46"/>
      <c r="M107" s="221" t="s">
        <v>21</v>
      </c>
      <c r="N107" s="222" t="s">
        <v>47</v>
      </c>
      <c r="O107" s="86"/>
      <c r="P107" s="223">
        <f>O107*H107</f>
        <v>0</v>
      </c>
      <c r="Q107" s="223">
        <v>0</v>
      </c>
      <c r="R107" s="223">
        <f>Q107*H107</f>
        <v>0</v>
      </c>
      <c r="S107" s="223">
        <v>0</v>
      </c>
      <c r="T107" s="224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5" t="s">
        <v>559</v>
      </c>
      <c r="AT107" s="225" t="s">
        <v>159</v>
      </c>
      <c r="AU107" s="225" t="s">
        <v>84</v>
      </c>
      <c r="AY107" s="19" t="s">
        <v>156</v>
      </c>
      <c r="BE107" s="226">
        <f>IF(N107="základní",J107,0)</f>
        <v>0</v>
      </c>
      <c r="BF107" s="226">
        <f>IF(N107="snížená",J107,0)</f>
        <v>0</v>
      </c>
      <c r="BG107" s="226">
        <f>IF(N107="zákl. přenesená",J107,0)</f>
        <v>0</v>
      </c>
      <c r="BH107" s="226">
        <f>IF(N107="sníž. přenesená",J107,0)</f>
        <v>0</v>
      </c>
      <c r="BI107" s="226">
        <f>IF(N107="nulová",J107,0)</f>
        <v>0</v>
      </c>
      <c r="BJ107" s="19" t="s">
        <v>84</v>
      </c>
      <c r="BK107" s="226">
        <f>ROUND(I107*H107,2)</f>
        <v>0</v>
      </c>
      <c r="BL107" s="19" t="s">
        <v>559</v>
      </c>
      <c r="BM107" s="225" t="s">
        <v>421</v>
      </c>
    </row>
    <row r="108" s="2" customFormat="1" ht="16.5" customHeight="1">
      <c r="A108" s="40"/>
      <c r="B108" s="41"/>
      <c r="C108" s="214" t="s">
        <v>76</v>
      </c>
      <c r="D108" s="214" t="s">
        <v>159</v>
      </c>
      <c r="E108" s="215" t="s">
        <v>1644</v>
      </c>
      <c r="F108" s="216" t="s">
        <v>1645</v>
      </c>
      <c r="G108" s="217" t="s">
        <v>1032</v>
      </c>
      <c r="H108" s="218">
        <v>2</v>
      </c>
      <c r="I108" s="219"/>
      <c r="J108" s="220">
        <f>ROUND(I108*H108,2)</f>
        <v>0</v>
      </c>
      <c r="K108" s="216" t="s">
        <v>21</v>
      </c>
      <c r="L108" s="46"/>
      <c r="M108" s="221" t="s">
        <v>21</v>
      </c>
      <c r="N108" s="222" t="s">
        <v>47</v>
      </c>
      <c r="O108" s="86"/>
      <c r="P108" s="223">
        <f>O108*H108</f>
        <v>0</v>
      </c>
      <c r="Q108" s="223">
        <v>0</v>
      </c>
      <c r="R108" s="223">
        <f>Q108*H108</f>
        <v>0</v>
      </c>
      <c r="S108" s="223">
        <v>0</v>
      </c>
      <c r="T108" s="224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5" t="s">
        <v>559</v>
      </c>
      <c r="AT108" s="225" t="s">
        <v>159</v>
      </c>
      <c r="AU108" s="225" t="s">
        <v>84</v>
      </c>
      <c r="AY108" s="19" t="s">
        <v>156</v>
      </c>
      <c r="BE108" s="226">
        <f>IF(N108="základní",J108,0)</f>
        <v>0</v>
      </c>
      <c r="BF108" s="226">
        <f>IF(N108="snížená",J108,0)</f>
        <v>0</v>
      </c>
      <c r="BG108" s="226">
        <f>IF(N108="zákl. přenesená",J108,0)</f>
        <v>0</v>
      </c>
      <c r="BH108" s="226">
        <f>IF(N108="sníž. přenesená",J108,0)</f>
        <v>0</v>
      </c>
      <c r="BI108" s="226">
        <f>IF(N108="nulová",J108,0)</f>
        <v>0</v>
      </c>
      <c r="BJ108" s="19" t="s">
        <v>84</v>
      </c>
      <c r="BK108" s="226">
        <f>ROUND(I108*H108,2)</f>
        <v>0</v>
      </c>
      <c r="BL108" s="19" t="s">
        <v>559</v>
      </c>
      <c r="BM108" s="225" t="s">
        <v>434</v>
      </c>
    </row>
    <row r="109" s="2" customFormat="1" ht="16.5" customHeight="1">
      <c r="A109" s="40"/>
      <c r="B109" s="41"/>
      <c r="C109" s="214" t="s">
        <v>76</v>
      </c>
      <c r="D109" s="214" t="s">
        <v>159</v>
      </c>
      <c r="E109" s="215" t="s">
        <v>1646</v>
      </c>
      <c r="F109" s="216" t="s">
        <v>1647</v>
      </c>
      <c r="G109" s="217" t="s">
        <v>1032</v>
      </c>
      <c r="H109" s="218">
        <v>1</v>
      </c>
      <c r="I109" s="219"/>
      <c r="J109" s="220">
        <f>ROUND(I109*H109,2)</f>
        <v>0</v>
      </c>
      <c r="K109" s="216" t="s">
        <v>21</v>
      </c>
      <c r="L109" s="46"/>
      <c r="M109" s="221" t="s">
        <v>21</v>
      </c>
      <c r="N109" s="222" t="s">
        <v>47</v>
      </c>
      <c r="O109" s="86"/>
      <c r="P109" s="223">
        <f>O109*H109</f>
        <v>0</v>
      </c>
      <c r="Q109" s="223">
        <v>0</v>
      </c>
      <c r="R109" s="223">
        <f>Q109*H109</f>
        <v>0</v>
      </c>
      <c r="S109" s="223">
        <v>0</v>
      </c>
      <c r="T109" s="224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25" t="s">
        <v>559</v>
      </c>
      <c r="AT109" s="225" t="s">
        <v>159</v>
      </c>
      <c r="AU109" s="225" t="s">
        <v>84</v>
      </c>
      <c r="AY109" s="19" t="s">
        <v>156</v>
      </c>
      <c r="BE109" s="226">
        <f>IF(N109="základní",J109,0)</f>
        <v>0</v>
      </c>
      <c r="BF109" s="226">
        <f>IF(N109="snížená",J109,0)</f>
        <v>0</v>
      </c>
      <c r="BG109" s="226">
        <f>IF(N109="zákl. přenesená",J109,0)</f>
        <v>0</v>
      </c>
      <c r="BH109" s="226">
        <f>IF(N109="sníž. přenesená",J109,0)</f>
        <v>0</v>
      </c>
      <c r="BI109" s="226">
        <f>IF(N109="nulová",J109,0)</f>
        <v>0</v>
      </c>
      <c r="BJ109" s="19" t="s">
        <v>84</v>
      </c>
      <c r="BK109" s="226">
        <f>ROUND(I109*H109,2)</f>
        <v>0</v>
      </c>
      <c r="BL109" s="19" t="s">
        <v>559</v>
      </c>
      <c r="BM109" s="225" t="s">
        <v>448</v>
      </c>
    </row>
    <row r="110" s="2" customFormat="1" ht="16.5" customHeight="1">
      <c r="A110" s="40"/>
      <c r="B110" s="41"/>
      <c r="C110" s="214" t="s">
        <v>76</v>
      </c>
      <c r="D110" s="214" t="s">
        <v>159</v>
      </c>
      <c r="E110" s="215" t="s">
        <v>1648</v>
      </c>
      <c r="F110" s="216" t="s">
        <v>1649</v>
      </c>
      <c r="G110" s="217" t="s">
        <v>460</v>
      </c>
      <c r="H110" s="218">
        <v>40</v>
      </c>
      <c r="I110" s="219"/>
      <c r="J110" s="220">
        <f>ROUND(I110*H110,2)</f>
        <v>0</v>
      </c>
      <c r="K110" s="216" t="s">
        <v>21</v>
      </c>
      <c r="L110" s="46"/>
      <c r="M110" s="221" t="s">
        <v>21</v>
      </c>
      <c r="N110" s="222" t="s">
        <v>47</v>
      </c>
      <c r="O110" s="86"/>
      <c r="P110" s="223">
        <f>O110*H110</f>
        <v>0</v>
      </c>
      <c r="Q110" s="223">
        <v>0</v>
      </c>
      <c r="R110" s="223">
        <f>Q110*H110</f>
        <v>0</v>
      </c>
      <c r="S110" s="223">
        <v>0</v>
      </c>
      <c r="T110" s="224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25" t="s">
        <v>559</v>
      </c>
      <c r="AT110" s="225" t="s">
        <v>159</v>
      </c>
      <c r="AU110" s="225" t="s">
        <v>84</v>
      </c>
      <c r="AY110" s="19" t="s">
        <v>156</v>
      </c>
      <c r="BE110" s="226">
        <f>IF(N110="základní",J110,0)</f>
        <v>0</v>
      </c>
      <c r="BF110" s="226">
        <f>IF(N110="snížená",J110,0)</f>
        <v>0</v>
      </c>
      <c r="BG110" s="226">
        <f>IF(N110="zákl. přenesená",J110,0)</f>
        <v>0</v>
      </c>
      <c r="BH110" s="226">
        <f>IF(N110="sníž. přenesená",J110,0)</f>
        <v>0</v>
      </c>
      <c r="BI110" s="226">
        <f>IF(N110="nulová",J110,0)</f>
        <v>0</v>
      </c>
      <c r="BJ110" s="19" t="s">
        <v>84</v>
      </c>
      <c r="BK110" s="226">
        <f>ROUND(I110*H110,2)</f>
        <v>0</v>
      </c>
      <c r="BL110" s="19" t="s">
        <v>559</v>
      </c>
      <c r="BM110" s="225" t="s">
        <v>464</v>
      </c>
    </row>
    <row r="111" s="2" customFormat="1" ht="16.5" customHeight="1">
      <c r="A111" s="40"/>
      <c r="B111" s="41"/>
      <c r="C111" s="214" t="s">
        <v>76</v>
      </c>
      <c r="D111" s="214" t="s">
        <v>159</v>
      </c>
      <c r="E111" s="215" t="s">
        <v>1650</v>
      </c>
      <c r="F111" s="216" t="s">
        <v>1651</v>
      </c>
      <c r="G111" s="217" t="s">
        <v>460</v>
      </c>
      <c r="H111" s="218">
        <v>16</v>
      </c>
      <c r="I111" s="219"/>
      <c r="J111" s="220">
        <f>ROUND(I111*H111,2)</f>
        <v>0</v>
      </c>
      <c r="K111" s="216" t="s">
        <v>21</v>
      </c>
      <c r="L111" s="46"/>
      <c r="M111" s="221" t="s">
        <v>21</v>
      </c>
      <c r="N111" s="222" t="s">
        <v>47</v>
      </c>
      <c r="O111" s="86"/>
      <c r="P111" s="223">
        <f>O111*H111</f>
        <v>0</v>
      </c>
      <c r="Q111" s="223">
        <v>0</v>
      </c>
      <c r="R111" s="223">
        <f>Q111*H111</f>
        <v>0</v>
      </c>
      <c r="S111" s="223">
        <v>0</v>
      </c>
      <c r="T111" s="224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5" t="s">
        <v>559</v>
      </c>
      <c r="AT111" s="225" t="s">
        <v>159</v>
      </c>
      <c r="AU111" s="225" t="s">
        <v>84</v>
      </c>
      <c r="AY111" s="19" t="s">
        <v>156</v>
      </c>
      <c r="BE111" s="226">
        <f>IF(N111="základní",J111,0)</f>
        <v>0</v>
      </c>
      <c r="BF111" s="226">
        <f>IF(N111="snížená",J111,0)</f>
        <v>0</v>
      </c>
      <c r="BG111" s="226">
        <f>IF(N111="zákl. přenesená",J111,0)</f>
        <v>0</v>
      </c>
      <c r="BH111" s="226">
        <f>IF(N111="sníž. přenesená",J111,0)</f>
        <v>0</v>
      </c>
      <c r="BI111" s="226">
        <f>IF(N111="nulová",J111,0)</f>
        <v>0</v>
      </c>
      <c r="BJ111" s="19" t="s">
        <v>84</v>
      </c>
      <c r="BK111" s="226">
        <f>ROUND(I111*H111,2)</f>
        <v>0</v>
      </c>
      <c r="BL111" s="19" t="s">
        <v>559</v>
      </c>
      <c r="BM111" s="225" t="s">
        <v>474</v>
      </c>
    </row>
    <row r="112" s="2" customFormat="1" ht="16.5" customHeight="1">
      <c r="A112" s="40"/>
      <c r="B112" s="41"/>
      <c r="C112" s="214" t="s">
        <v>76</v>
      </c>
      <c r="D112" s="214" t="s">
        <v>159</v>
      </c>
      <c r="E112" s="215" t="s">
        <v>1652</v>
      </c>
      <c r="F112" s="216" t="s">
        <v>1653</v>
      </c>
      <c r="G112" s="217" t="s">
        <v>460</v>
      </c>
      <c r="H112" s="218">
        <v>8</v>
      </c>
      <c r="I112" s="219"/>
      <c r="J112" s="220">
        <f>ROUND(I112*H112,2)</f>
        <v>0</v>
      </c>
      <c r="K112" s="216" t="s">
        <v>21</v>
      </c>
      <c r="L112" s="46"/>
      <c r="M112" s="221" t="s">
        <v>21</v>
      </c>
      <c r="N112" s="222" t="s">
        <v>47</v>
      </c>
      <c r="O112" s="86"/>
      <c r="P112" s="223">
        <f>O112*H112</f>
        <v>0</v>
      </c>
      <c r="Q112" s="223">
        <v>0</v>
      </c>
      <c r="R112" s="223">
        <f>Q112*H112</f>
        <v>0</v>
      </c>
      <c r="S112" s="223">
        <v>0</v>
      </c>
      <c r="T112" s="224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25" t="s">
        <v>559</v>
      </c>
      <c r="AT112" s="225" t="s">
        <v>159</v>
      </c>
      <c r="AU112" s="225" t="s">
        <v>84</v>
      </c>
      <c r="AY112" s="19" t="s">
        <v>156</v>
      </c>
      <c r="BE112" s="226">
        <f>IF(N112="základní",J112,0)</f>
        <v>0</v>
      </c>
      <c r="BF112" s="226">
        <f>IF(N112="snížená",J112,0)</f>
        <v>0</v>
      </c>
      <c r="BG112" s="226">
        <f>IF(N112="zákl. přenesená",J112,0)</f>
        <v>0</v>
      </c>
      <c r="BH112" s="226">
        <f>IF(N112="sníž. přenesená",J112,0)</f>
        <v>0</v>
      </c>
      <c r="BI112" s="226">
        <f>IF(N112="nulová",J112,0)</f>
        <v>0</v>
      </c>
      <c r="BJ112" s="19" t="s">
        <v>84</v>
      </c>
      <c r="BK112" s="226">
        <f>ROUND(I112*H112,2)</f>
        <v>0</v>
      </c>
      <c r="BL112" s="19" t="s">
        <v>559</v>
      </c>
      <c r="BM112" s="225" t="s">
        <v>484</v>
      </c>
    </row>
    <row r="113" s="12" customFormat="1" ht="25.92" customHeight="1">
      <c r="A113" s="12"/>
      <c r="B113" s="198"/>
      <c r="C113" s="199"/>
      <c r="D113" s="200" t="s">
        <v>75</v>
      </c>
      <c r="E113" s="201" t="s">
        <v>1136</v>
      </c>
      <c r="F113" s="201" t="s">
        <v>1654</v>
      </c>
      <c r="G113" s="199"/>
      <c r="H113" s="199"/>
      <c r="I113" s="202"/>
      <c r="J113" s="203">
        <f>BK113</f>
        <v>0</v>
      </c>
      <c r="K113" s="199"/>
      <c r="L113" s="204"/>
      <c r="M113" s="205"/>
      <c r="N113" s="206"/>
      <c r="O113" s="206"/>
      <c r="P113" s="207">
        <f>P114</f>
        <v>0</v>
      </c>
      <c r="Q113" s="206"/>
      <c r="R113" s="207">
        <f>R114</f>
        <v>0</v>
      </c>
      <c r="S113" s="206"/>
      <c r="T113" s="208">
        <f>T114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09" t="s">
        <v>84</v>
      </c>
      <c r="AT113" s="210" t="s">
        <v>75</v>
      </c>
      <c r="AU113" s="210" t="s">
        <v>76</v>
      </c>
      <c r="AY113" s="209" t="s">
        <v>156</v>
      </c>
      <c r="BK113" s="211">
        <f>BK114</f>
        <v>0</v>
      </c>
    </row>
    <row r="114" s="2" customFormat="1" ht="24.15" customHeight="1">
      <c r="A114" s="40"/>
      <c r="B114" s="41"/>
      <c r="C114" s="214" t="s">
        <v>76</v>
      </c>
      <c r="D114" s="214" t="s">
        <v>159</v>
      </c>
      <c r="E114" s="215" t="s">
        <v>1655</v>
      </c>
      <c r="F114" s="216" t="s">
        <v>1656</v>
      </c>
      <c r="G114" s="217" t="s">
        <v>460</v>
      </c>
      <c r="H114" s="218">
        <v>8</v>
      </c>
      <c r="I114" s="219"/>
      <c r="J114" s="220">
        <f>ROUND(I114*H114,2)</f>
        <v>0</v>
      </c>
      <c r="K114" s="216" t="s">
        <v>21</v>
      </c>
      <c r="L114" s="46"/>
      <c r="M114" s="221" t="s">
        <v>21</v>
      </c>
      <c r="N114" s="222" t="s">
        <v>47</v>
      </c>
      <c r="O114" s="86"/>
      <c r="P114" s="223">
        <f>O114*H114</f>
        <v>0</v>
      </c>
      <c r="Q114" s="223">
        <v>0</v>
      </c>
      <c r="R114" s="223">
        <f>Q114*H114</f>
        <v>0</v>
      </c>
      <c r="S114" s="223">
        <v>0</v>
      </c>
      <c r="T114" s="224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25" t="s">
        <v>559</v>
      </c>
      <c r="AT114" s="225" t="s">
        <v>159</v>
      </c>
      <c r="AU114" s="225" t="s">
        <v>84</v>
      </c>
      <c r="AY114" s="19" t="s">
        <v>156</v>
      </c>
      <c r="BE114" s="226">
        <f>IF(N114="základní",J114,0)</f>
        <v>0</v>
      </c>
      <c r="BF114" s="226">
        <f>IF(N114="snížená",J114,0)</f>
        <v>0</v>
      </c>
      <c r="BG114" s="226">
        <f>IF(N114="zákl. přenesená",J114,0)</f>
        <v>0</v>
      </c>
      <c r="BH114" s="226">
        <f>IF(N114="sníž. přenesená",J114,0)</f>
        <v>0</v>
      </c>
      <c r="BI114" s="226">
        <f>IF(N114="nulová",J114,0)</f>
        <v>0</v>
      </c>
      <c r="BJ114" s="19" t="s">
        <v>84</v>
      </c>
      <c r="BK114" s="226">
        <f>ROUND(I114*H114,2)</f>
        <v>0</v>
      </c>
      <c r="BL114" s="19" t="s">
        <v>559</v>
      </c>
      <c r="BM114" s="225" t="s">
        <v>501</v>
      </c>
    </row>
    <row r="115" s="12" customFormat="1" ht="25.92" customHeight="1">
      <c r="A115" s="12"/>
      <c r="B115" s="198"/>
      <c r="C115" s="199"/>
      <c r="D115" s="200" t="s">
        <v>75</v>
      </c>
      <c r="E115" s="201" t="s">
        <v>1140</v>
      </c>
      <c r="F115" s="201" t="s">
        <v>1657</v>
      </c>
      <c r="G115" s="199"/>
      <c r="H115" s="199"/>
      <c r="I115" s="202"/>
      <c r="J115" s="203">
        <f>BK115</f>
        <v>0</v>
      </c>
      <c r="K115" s="199"/>
      <c r="L115" s="204"/>
      <c r="M115" s="205"/>
      <c r="N115" s="206"/>
      <c r="O115" s="206"/>
      <c r="P115" s="207">
        <f>P116</f>
        <v>0</v>
      </c>
      <c r="Q115" s="206"/>
      <c r="R115" s="207">
        <f>R116</f>
        <v>0</v>
      </c>
      <c r="S115" s="206"/>
      <c r="T115" s="208">
        <f>T116</f>
        <v>0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209" t="s">
        <v>84</v>
      </c>
      <c r="AT115" s="210" t="s">
        <v>75</v>
      </c>
      <c r="AU115" s="210" t="s">
        <v>76</v>
      </c>
      <c r="AY115" s="209" t="s">
        <v>156</v>
      </c>
      <c r="BK115" s="211">
        <f>BK116</f>
        <v>0</v>
      </c>
    </row>
    <row r="116" s="2" customFormat="1" ht="24.15" customHeight="1">
      <c r="A116" s="40"/>
      <c r="B116" s="41"/>
      <c r="C116" s="214" t="s">
        <v>76</v>
      </c>
      <c r="D116" s="214" t="s">
        <v>159</v>
      </c>
      <c r="E116" s="215" t="s">
        <v>1658</v>
      </c>
      <c r="F116" s="216" t="s">
        <v>1659</v>
      </c>
      <c r="G116" s="217" t="s">
        <v>460</v>
      </c>
      <c r="H116" s="218">
        <v>8</v>
      </c>
      <c r="I116" s="219"/>
      <c r="J116" s="220">
        <f>ROUND(I116*H116,2)</f>
        <v>0</v>
      </c>
      <c r="K116" s="216" t="s">
        <v>21</v>
      </c>
      <c r="L116" s="46"/>
      <c r="M116" s="221" t="s">
        <v>21</v>
      </c>
      <c r="N116" s="222" t="s">
        <v>47</v>
      </c>
      <c r="O116" s="86"/>
      <c r="P116" s="223">
        <f>O116*H116</f>
        <v>0</v>
      </c>
      <c r="Q116" s="223">
        <v>0</v>
      </c>
      <c r="R116" s="223">
        <f>Q116*H116</f>
        <v>0</v>
      </c>
      <c r="S116" s="223">
        <v>0</v>
      </c>
      <c r="T116" s="224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25" t="s">
        <v>559</v>
      </c>
      <c r="AT116" s="225" t="s">
        <v>159</v>
      </c>
      <c r="AU116" s="225" t="s">
        <v>84</v>
      </c>
      <c r="AY116" s="19" t="s">
        <v>156</v>
      </c>
      <c r="BE116" s="226">
        <f>IF(N116="základní",J116,0)</f>
        <v>0</v>
      </c>
      <c r="BF116" s="226">
        <f>IF(N116="snížená",J116,0)</f>
        <v>0</v>
      </c>
      <c r="BG116" s="226">
        <f>IF(N116="zákl. přenesená",J116,0)</f>
        <v>0</v>
      </c>
      <c r="BH116" s="226">
        <f>IF(N116="sníž. přenesená",J116,0)</f>
        <v>0</v>
      </c>
      <c r="BI116" s="226">
        <f>IF(N116="nulová",J116,0)</f>
        <v>0</v>
      </c>
      <c r="BJ116" s="19" t="s">
        <v>84</v>
      </c>
      <c r="BK116" s="226">
        <f>ROUND(I116*H116,2)</f>
        <v>0</v>
      </c>
      <c r="BL116" s="19" t="s">
        <v>559</v>
      </c>
      <c r="BM116" s="225" t="s">
        <v>511</v>
      </c>
    </row>
    <row r="117" s="12" customFormat="1" ht="25.92" customHeight="1">
      <c r="A117" s="12"/>
      <c r="B117" s="198"/>
      <c r="C117" s="199"/>
      <c r="D117" s="200" t="s">
        <v>75</v>
      </c>
      <c r="E117" s="201" t="s">
        <v>1154</v>
      </c>
      <c r="F117" s="201" t="s">
        <v>1660</v>
      </c>
      <c r="G117" s="199"/>
      <c r="H117" s="199"/>
      <c r="I117" s="202"/>
      <c r="J117" s="203">
        <f>BK117</f>
        <v>0</v>
      </c>
      <c r="K117" s="199"/>
      <c r="L117" s="204"/>
      <c r="M117" s="205"/>
      <c r="N117" s="206"/>
      <c r="O117" s="206"/>
      <c r="P117" s="207">
        <f>SUM(P118:P119)</f>
        <v>0</v>
      </c>
      <c r="Q117" s="206"/>
      <c r="R117" s="207">
        <f>SUM(R118:R119)</f>
        <v>0</v>
      </c>
      <c r="S117" s="206"/>
      <c r="T117" s="208">
        <f>SUM(T118:T119)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09" t="s">
        <v>84</v>
      </c>
      <c r="AT117" s="210" t="s">
        <v>75</v>
      </c>
      <c r="AU117" s="210" t="s">
        <v>76</v>
      </c>
      <c r="AY117" s="209" t="s">
        <v>156</v>
      </c>
      <c r="BK117" s="211">
        <f>SUM(BK118:BK119)</f>
        <v>0</v>
      </c>
    </row>
    <row r="118" s="2" customFormat="1" ht="24.15" customHeight="1">
      <c r="A118" s="40"/>
      <c r="B118" s="41"/>
      <c r="C118" s="214" t="s">
        <v>76</v>
      </c>
      <c r="D118" s="214" t="s">
        <v>159</v>
      </c>
      <c r="E118" s="215" t="s">
        <v>1661</v>
      </c>
      <c r="F118" s="216" t="s">
        <v>1662</v>
      </c>
      <c r="G118" s="217" t="s">
        <v>1663</v>
      </c>
      <c r="H118" s="218">
        <v>10</v>
      </c>
      <c r="I118" s="219"/>
      <c r="J118" s="220">
        <f>ROUND(I118*H118,2)</f>
        <v>0</v>
      </c>
      <c r="K118" s="216" t="s">
        <v>21</v>
      </c>
      <c r="L118" s="46"/>
      <c r="M118" s="221" t="s">
        <v>21</v>
      </c>
      <c r="N118" s="222" t="s">
        <v>47</v>
      </c>
      <c r="O118" s="86"/>
      <c r="P118" s="223">
        <f>O118*H118</f>
        <v>0</v>
      </c>
      <c r="Q118" s="223">
        <v>0</v>
      </c>
      <c r="R118" s="223">
        <f>Q118*H118</f>
        <v>0</v>
      </c>
      <c r="S118" s="223">
        <v>0</v>
      </c>
      <c r="T118" s="224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25" t="s">
        <v>559</v>
      </c>
      <c r="AT118" s="225" t="s">
        <v>159</v>
      </c>
      <c r="AU118" s="225" t="s">
        <v>84</v>
      </c>
      <c r="AY118" s="19" t="s">
        <v>156</v>
      </c>
      <c r="BE118" s="226">
        <f>IF(N118="základní",J118,0)</f>
        <v>0</v>
      </c>
      <c r="BF118" s="226">
        <f>IF(N118="snížená",J118,0)</f>
        <v>0</v>
      </c>
      <c r="BG118" s="226">
        <f>IF(N118="zákl. přenesená",J118,0)</f>
        <v>0</v>
      </c>
      <c r="BH118" s="226">
        <f>IF(N118="sníž. přenesená",J118,0)</f>
        <v>0</v>
      </c>
      <c r="BI118" s="226">
        <f>IF(N118="nulová",J118,0)</f>
        <v>0</v>
      </c>
      <c r="BJ118" s="19" t="s">
        <v>84</v>
      </c>
      <c r="BK118" s="226">
        <f>ROUND(I118*H118,2)</f>
        <v>0</v>
      </c>
      <c r="BL118" s="19" t="s">
        <v>559</v>
      </c>
      <c r="BM118" s="225" t="s">
        <v>519</v>
      </c>
    </row>
    <row r="119" s="2" customFormat="1" ht="16.5" customHeight="1">
      <c r="A119" s="40"/>
      <c r="B119" s="41"/>
      <c r="C119" s="214" t="s">
        <v>76</v>
      </c>
      <c r="D119" s="214" t="s">
        <v>159</v>
      </c>
      <c r="E119" s="215" t="s">
        <v>1664</v>
      </c>
      <c r="F119" s="216" t="s">
        <v>1665</v>
      </c>
      <c r="G119" s="217" t="s">
        <v>460</v>
      </c>
      <c r="H119" s="218">
        <v>16</v>
      </c>
      <c r="I119" s="219"/>
      <c r="J119" s="220">
        <f>ROUND(I119*H119,2)</f>
        <v>0</v>
      </c>
      <c r="K119" s="216" t="s">
        <v>21</v>
      </c>
      <c r="L119" s="46"/>
      <c r="M119" s="221" t="s">
        <v>21</v>
      </c>
      <c r="N119" s="222" t="s">
        <v>47</v>
      </c>
      <c r="O119" s="86"/>
      <c r="P119" s="223">
        <f>O119*H119</f>
        <v>0</v>
      </c>
      <c r="Q119" s="223">
        <v>0</v>
      </c>
      <c r="R119" s="223">
        <f>Q119*H119</f>
        <v>0</v>
      </c>
      <c r="S119" s="223">
        <v>0</v>
      </c>
      <c r="T119" s="224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5" t="s">
        <v>559</v>
      </c>
      <c r="AT119" s="225" t="s">
        <v>159</v>
      </c>
      <c r="AU119" s="225" t="s">
        <v>84</v>
      </c>
      <c r="AY119" s="19" t="s">
        <v>156</v>
      </c>
      <c r="BE119" s="226">
        <f>IF(N119="základní",J119,0)</f>
        <v>0</v>
      </c>
      <c r="BF119" s="226">
        <f>IF(N119="snížená",J119,0)</f>
        <v>0</v>
      </c>
      <c r="BG119" s="226">
        <f>IF(N119="zákl. přenesená",J119,0)</f>
        <v>0</v>
      </c>
      <c r="BH119" s="226">
        <f>IF(N119="sníž. přenesená",J119,0)</f>
        <v>0</v>
      </c>
      <c r="BI119" s="226">
        <f>IF(N119="nulová",J119,0)</f>
        <v>0</v>
      </c>
      <c r="BJ119" s="19" t="s">
        <v>84</v>
      </c>
      <c r="BK119" s="226">
        <f>ROUND(I119*H119,2)</f>
        <v>0</v>
      </c>
      <c r="BL119" s="19" t="s">
        <v>559</v>
      </c>
      <c r="BM119" s="225" t="s">
        <v>528</v>
      </c>
    </row>
    <row r="120" s="12" customFormat="1" ht="25.92" customHeight="1">
      <c r="A120" s="12"/>
      <c r="B120" s="198"/>
      <c r="C120" s="199"/>
      <c r="D120" s="200" t="s">
        <v>75</v>
      </c>
      <c r="E120" s="201" t="s">
        <v>1159</v>
      </c>
      <c r="F120" s="201" t="s">
        <v>1666</v>
      </c>
      <c r="G120" s="199"/>
      <c r="H120" s="199"/>
      <c r="I120" s="202"/>
      <c r="J120" s="203">
        <f>BK120</f>
        <v>0</v>
      </c>
      <c r="K120" s="199"/>
      <c r="L120" s="204"/>
      <c r="M120" s="205"/>
      <c r="N120" s="206"/>
      <c r="O120" s="206"/>
      <c r="P120" s="207">
        <f>SUM(P121:P123)</f>
        <v>0</v>
      </c>
      <c r="Q120" s="206"/>
      <c r="R120" s="207">
        <f>SUM(R121:R123)</f>
        <v>0</v>
      </c>
      <c r="S120" s="206"/>
      <c r="T120" s="208">
        <f>SUM(T121:T123)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9" t="s">
        <v>84</v>
      </c>
      <c r="AT120" s="210" t="s">
        <v>75</v>
      </c>
      <c r="AU120" s="210" t="s">
        <v>76</v>
      </c>
      <c r="AY120" s="209" t="s">
        <v>156</v>
      </c>
      <c r="BK120" s="211">
        <f>SUM(BK121:BK123)</f>
        <v>0</v>
      </c>
    </row>
    <row r="121" s="2" customFormat="1" ht="16.5" customHeight="1">
      <c r="A121" s="40"/>
      <c r="B121" s="41"/>
      <c r="C121" s="214" t="s">
        <v>76</v>
      </c>
      <c r="D121" s="214" t="s">
        <v>159</v>
      </c>
      <c r="E121" s="215" t="s">
        <v>1667</v>
      </c>
      <c r="F121" s="216" t="s">
        <v>1668</v>
      </c>
      <c r="G121" s="217" t="s">
        <v>1032</v>
      </c>
      <c r="H121" s="218">
        <v>1</v>
      </c>
      <c r="I121" s="219"/>
      <c r="J121" s="220">
        <f>ROUND(I121*H121,2)</f>
        <v>0</v>
      </c>
      <c r="K121" s="216" t="s">
        <v>21</v>
      </c>
      <c r="L121" s="46"/>
      <c r="M121" s="221" t="s">
        <v>21</v>
      </c>
      <c r="N121" s="222" t="s">
        <v>47</v>
      </c>
      <c r="O121" s="86"/>
      <c r="P121" s="223">
        <f>O121*H121</f>
        <v>0</v>
      </c>
      <c r="Q121" s="223">
        <v>0</v>
      </c>
      <c r="R121" s="223">
        <f>Q121*H121</f>
        <v>0</v>
      </c>
      <c r="S121" s="223">
        <v>0</v>
      </c>
      <c r="T121" s="224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25" t="s">
        <v>559</v>
      </c>
      <c r="AT121" s="225" t="s">
        <v>159</v>
      </c>
      <c r="AU121" s="225" t="s">
        <v>84</v>
      </c>
      <c r="AY121" s="19" t="s">
        <v>156</v>
      </c>
      <c r="BE121" s="226">
        <f>IF(N121="základní",J121,0)</f>
        <v>0</v>
      </c>
      <c r="BF121" s="226">
        <f>IF(N121="snížená",J121,0)</f>
        <v>0</v>
      </c>
      <c r="BG121" s="226">
        <f>IF(N121="zákl. přenesená",J121,0)</f>
        <v>0</v>
      </c>
      <c r="BH121" s="226">
        <f>IF(N121="sníž. přenesená",J121,0)</f>
        <v>0</v>
      </c>
      <c r="BI121" s="226">
        <f>IF(N121="nulová",J121,0)</f>
        <v>0</v>
      </c>
      <c r="BJ121" s="19" t="s">
        <v>84</v>
      </c>
      <c r="BK121" s="226">
        <f>ROUND(I121*H121,2)</f>
        <v>0</v>
      </c>
      <c r="BL121" s="19" t="s">
        <v>559</v>
      </c>
      <c r="BM121" s="225" t="s">
        <v>537</v>
      </c>
    </row>
    <row r="122" s="2" customFormat="1" ht="16.5" customHeight="1">
      <c r="A122" s="40"/>
      <c r="B122" s="41"/>
      <c r="C122" s="214" t="s">
        <v>76</v>
      </c>
      <c r="D122" s="214" t="s">
        <v>159</v>
      </c>
      <c r="E122" s="215" t="s">
        <v>1669</v>
      </c>
      <c r="F122" s="216" t="s">
        <v>1670</v>
      </c>
      <c r="G122" s="217" t="s">
        <v>460</v>
      </c>
      <c r="H122" s="218">
        <v>16</v>
      </c>
      <c r="I122" s="219"/>
      <c r="J122" s="220">
        <f>ROUND(I122*H122,2)</f>
        <v>0</v>
      </c>
      <c r="K122" s="216" t="s">
        <v>21</v>
      </c>
      <c r="L122" s="46"/>
      <c r="M122" s="221" t="s">
        <v>21</v>
      </c>
      <c r="N122" s="222" t="s">
        <v>47</v>
      </c>
      <c r="O122" s="86"/>
      <c r="P122" s="223">
        <f>O122*H122</f>
        <v>0</v>
      </c>
      <c r="Q122" s="223">
        <v>0</v>
      </c>
      <c r="R122" s="223">
        <f>Q122*H122</f>
        <v>0</v>
      </c>
      <c r="S122" s="223">
        <v>0</v>
      </c>
      <c r="T122" s="224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25" t="s">
        <v>559</v>
      </c>
      <c r="AT122" s="225" t="s">
        <v>159</v>
      </c>
      <c r="AU122" s="225" t="s">
        <v>84</v>
      </c>
      <c r="AY122" s="19" t="s">
        <v>156</v>
      </c>
      <c r="BE122" s="226">
        <f>IF(N122="základní",J122,0)</f>
        <v>0</v>
      </c>
      <c r="BF122" s="226">
        <f>IF(N122="snížená",J122,0)</f>
        <v>0</v>
      </c>
      <c r="BG122" s="226">
        <f>IF(N122="zákl. přenesená",J122,0)</f>
        <v>0</v>
      </c>
      <c r="BH122" s="226">
        <f>IF(N122="sníž. přenesená",J122,0)</f>
        <v>0</v>
      </c>
      <c r="BI122" s="226">
        <f>IF(N122="nulová",J122,0)</f>
        <v>0</v>
      </c>
      <c r="BJ122" s="19" t="s">
        <v>84</v>
      </c>
      <c r="BK122" s="226">
        <f>ROUND(I122*H122,2)</f>
        <v>0</v>
      </c>
      <c r="BL122" s="19" t="s">
        <v>559</v>
      </c>
      <c r="BM122" s="225" t="s">
        <v>548</v>
      </c>
    </row>
    <row r="123" s="2" customFormat="1" ht="16.5" customHeight="1">
      <c r="A123" s="40"/>
      <c r="B123" s="41"/>
      <c r="C123" s="214" t="s">
        <v>76</v>
      </c>
      <c r="D123" s="214" t="s">
        <v>159</v>
      </c>
      <c r="E123" s="215" t="s">
        <v>1671</v>
      </c>
      <c r="F123" s="216" t="s">
        <v>1672</v>
      </c>
      <c r="G123" s="217" t="s">
        <v>460</v>
      </c>
      <c r="H123" s="218">
        <v>8</v>
      </c>
      <c r="I123" s="219"/>
      <c r="J123" s="220">
        <f>ROUND(I123*H123,2)</f>
        <v>0</v>
      </c>
      <c r="K123" s="216" t="s">
        <v>21</v>
      </c>
      <c r="L123" s="46"/>
      <c r="M123" s="275" t="s">
        <v>21</v>
      </c>
      <c r="N123" s="276" t="s">
        <v>47</v>
      </c>
      <c r="O123" s="277"/>
      <c r="P123" s="278">
        <f>O123*H123</f>
        <v>0</v>
      </c>
      <c r="Q123" s="278">
        <v>0</v>
      </c>
      <c r="R123" s="278">
        <f>Q123*H123</f>
        <v>0</v>
      </c>
      <c r="S123" s="278">
        <v>0</v>
      </c>
      <c r="T123" s="279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25" t="s">
        <v>559</v>
      </c>
      <c r="AT123" s="225" t="s">
        <v>159</v>
      </c>
      <c r="AU123" s="225" t="s">
        <v>84</v>
      </c>
      <c r="AY123" s="19" t="s">
        <v>156</v>
      </c>
      <c r="BE123" s="226">
        <f>IF(N123="základní",J123,0)</f>
        <v>0</v>
      </c>
      <c r="BF123" s="226">
        <f>IF(N123="snížená",J123,0)</f>
        <v>0</v>
      </c>
      <c r="BG123" s="226">
        <f>IF(N123="zákl. přenesená",J123,0)</f>
        <v>0</v>
      </c>
      <c r="BH123" s="226">
        <f>IF(N123="sníž. přenesená",J123,0)</f>
        <v>0</v>
      </c>
      <c r="BI123" s="226">
        <f>IF(N123="nulová",J123,0)</f>
        <v>0</v>
      </c>
      <c r="BJ123" s="19" t="s">
        <v>84</v>
      </c>
      <c r="BK123" s="226">
        <f>ROUND(I123*H123,2)</f>
        <v>0</v>
      </c>
      <c r="BL123" s="19" t="s">
        <v>559</v>
      </c>
      <c r="BM123" s="225" t="s">
        <v>559</v>
      </c>
    </row>
    <row r="124" s="2" customFormat="1" ht="6.96" customHeight="1">
      <c r="A124" s="40"/>
      <c r="B124" s="61"/>
      <c r="C124" s="62"/>
      <c r="D124" s="62"/>
      <c r="E124" s="62"/>
      <c r="F124" s="62"/>
      <c r="G124" s="62"/>
      <c r="H124" s="62"/>
      <c r="I124" s="62"/>
      <c r="J124" s="62"/>
      <c r="K124" s="62"/>
      <c r="L124" s="46"/>
      <c r="M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</row>
  </sheetData>
  <sheetProtection sheet="1" autoFilter="0" formatColumns="0" formatRows="0" objects="1" scenarios="1" spinCount="100000" saltValue="cPHoNgHlHp5titfNbksuw7D3h7AxXoJKrln0LKiQHafpkJGhIbGmuEIdw7z9vU9prKomiyPcTN3bJjxwj0kjfw==" hashValue="4vYsMlTMu6X/n2hez+c9zr4IcxNL32qCOnxxY38M/W2rqI1chCP/o6VH9DgiED2jjHCEzEtQuaCWMOJPfIyvaA==" algorithmName="SHA-512" password="CC35"/>
  <autoFilter ref="C84:K123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111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86</v>
      </c>
    </row>
    <row r="4" s="1" customFormat="1" ht="24.96" customHeight="1">
      <c r="B4" s="22"/>
      <c r="D4" s="142" t="s">
        <v>112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Umístění kanceláří a zázemí odboru sociální péče MML v 1.NP administrativního objektu URAN</v>
      </c>
      <c r="F7" s="144"/>
      <c r="G7" s="144"/>
      <c r="H7" s="144"/>
      <c r="L7" s="22"/>
    </row>
    <row r="8" s="2" customFormat="1" ht="12" customHeight="1">
      <c r="A8" s="40"/>
      <c r="B8" s="46"/>
      <c r="C8" s="40"/>
      <c r="D8" s="144" t="s">
        <v>113</v>
      </c>
      <c r="E8" s="40"/>
      <c r="F8" s="40"/>
      <c r="G8" s="40"/>
      <c r="H8" s="40"/>
      <c r="I8" s="40"/>
      <c r="J8" s="40"/>
      <c r="K8" s="40"/>
      <c r="L8" s="14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7" t="s">
        <v>1673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4" t="s">
        <v>18</v>
      </c>
      <c r="E11" s="40"/>
      <c r="F11" s="135" t="s">
        <v>21</v>
      </c>
      <c r="G11" s="40"/>
      <c r="H11" s="40"/>
      <c r="I11" s="144" t="s">
        <v>20</v>
      </c>
      <c r="J11" s="135" t="s">
        <v>21</v>
      </c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4" t="s">
        <v>22</v>
      </c>
      <c r="E12" s="40"/>
      <c r="F12" s="135" t="s">
        <v>115</v>
      </c>
      <c r="G12" s="40"/>
      <c r="H12" s="40"/>
      <c r="I12" s="144" t="s">
        <v>24</v>
      </c>
      <c r="J12" s="148" t="str">
        <f>'Rekapitulace stavby'!AN8</f>
        <v>28. 2. 2026</v>
      </c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26</v>
      </c>
      <c r="E14" s="40"/>
      <c r="F14" s="40"/>
      <c r="G14" s="40"/>
      <c r="H14" s="40"/>
      <c r="I14" s="144" t="s">
        <v>27</v>
      </c>
      <c r="J14" s="135" t="s">
        <v>28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5" t="s">
        <v>29</v>
      </c>
      <c r="F15" s="40"/>
      <c r="G15" s="40"/>
      <c r="H15" s="40"/>
      <c r="I15" s="144" t="s">
        <v>30</v>
      </c>
      <c r="J15" s="135" t="s">
        <v>21</v>
      </c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4" t="s">
        <v>31</v>
      </c>
      <c r="E17" s="40"/>
      <c r="F17" s="40"/>
      <c r="G17" s="40"/>
      <c r="H17" s="40"/>
      <c r="I17" s="144" t="s">
        <v>27</v>
      </c>
      <c r="J17" s="35" t="str">
        <f>'Rekapitulace stavby'!AN13</f>
        <v>Vyplň údaj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5"/>
      <c r="G18" s="135"/>
      <c r="H18" s="135"/>
      <c r="I18" s="144" t="s">
        <v>30</v>
      </c>
      <c r="J18" s="35" t="str">
        <f>'Rekapitulace stavby'!AN14</f>
        <v>Vyplň údaj</v>
      </c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4" t="s">
        <v>33</v>
      </c>
      <c r="E20" s="40"/>
      <c r="F20" s="40"/>
      <c r="G20" s="40"/>
      <c r="H20" s="40"/>
      <c r="I20" s="144" t="s">
        <v>27</v>
      </c>
      <c r="J20" s="135" t="s">
        <v>34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">
        <v>35</v>
      </c>
      <c r="F21" s="40"/>
      <c r="G21" s="40"/>
      <c r="H21" s="40"/>
      <c r="I21" s="144" t="s">
        <v>30</v>
      </c>
      <c r="J21" s="135" t="s">
        <v>21</v>
      </c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4" t="s">
        <v>37</v>
      </c>
      <c r="E23" s="40"/>
      <c r="F23" s="40"/>
      <c r="G23" s="40"/>
      <c r="H23" s="40"/>
      <c r="I23" s="144" t="s">
        <v>27</v>
      </c>
      <c r="J23" s="135" t="str">
        <f>IF('Rekapitulace stavby'!AN19="","",'Rekapitulace stavby'!AN19)</f>
        <v>25415751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tr">
        <f>IF('Rekapitulace stavby'!E20="","",'Rekapitulace stavby'!E20)</f>
        <v>Propos Liberec s.r.o.</v>
      </c>
      <c r="F24" s="40"/>
      <c r="G24" s="40"/>
      <c r="H24" s="40"/>
      <c r="I24" s="144" t="s">
        <v>30</v>
      </c>
      <c r="J24" s="135" t="str">
        <f>IF('Rekapitulace stavby'!AN20="","",'Rekapitulace stavby'!AN20)</f>
        <v/>
      </c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4" t="s">
        <v>40</v>
      </c>
      <c r="E26" s="40"/>
      <c r="F26" s="40"/>
      <c r="G26" s="40"/>
      <c r="H26" s="40"/>
      <c r="I26" s="40"/>
      <c r="J26" s="40"/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9"/>
      <c r="B27" s="150"/>
      <c r="C27" s="149"/>
      <c r="D27" s="149"/>
      <c r="E27" s="151" t="s">
        <v>21</v>
      </c>
      <c r="F27" s="151"/>
      <c r="G27" s="151"/>
      <c r="H27" s="151"/>
      <c r="I27" s="149"/>
      <c r="J27" s="149"/>
      <c r="K27" s="149"/>
      <c r="L27" s="152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3"/>
      <c r="E29" s="153"/>
      <c r="F29" s="153"/>
      <c r="G29" s="153"/>
      <c r="H29" s="153"/>
      <c r="I29" s="153"/>
      <c r="J29" s="153"/>
      <c r="K29" s="153"/>
      <c r="L29" s="14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4" t="s">
        <v>42</v>
      </c>
      <c r="E30" s="40"/>
      <c r="F30" s="40"/>
      <c r="G30" s="40"/>
      <c r="H30" s="40"/>
      <c r="I30" s="40"/>
      <c r="J30" s="155">
        <f>ROUND(J86, 2)</f>
        <v>0</v>
      </c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6" t="s">
        <v>44</v>
      </c>
      <c r="G32" s="40"/>
      <c r="H32" s="40"/>
      <c r="I32" s="156" t="s">
        <v>43</v>
      </c>
      <c r="J32" s="156" t="s">
        <v>45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7" t="s">
        <v>46</v>
      </c>
      <c r="E33" s="144" t="s">
        <v>47</v>
      </c>
      <c r="F33" s="158">
        <f>ROUND((SUM(BE86:BE101)),  2)</f>
        <v>0</v>
      </c>
      <c r="G33" s="40"/>
      <c r="H33" s="40"/>
      <c r="I33" s="159">
        <v>0.20999999999999999</v>
      </c>
      <c r="J33" s="158">
        <f>ROUND(((SUM(BE86:BE101))*I33),  2)</f>
        <v>0</v>
      </c>
      <c r="K33" s="40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4" t="s">
        <v>48</v>
      </c>
      <c r="F34" s="158">
        <f>ROUND((SUM(BF86:BF101)),  2)</f>
        <v>0</v>
      </c>
      <c r="G34" s="40"/>
      <c r="H34" s="40"/>
      <c r="I34" s="159">
        <v>0.12</v>
      </c>
      <c r="J34" s="158">
        <f>ROUND(((SUM(BF86:BF101))*I34),  2)</f>
        <v>0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4" t="s">
        <v>49</v>
      </c>
      <c r="F35" s="158">
        <f>ROUND((SUM(BG86:BG101)),  2)</f>
        <v>0</v>
      </c>
      <c r="G35" s="40"/>
      <c r="H35" s="40"/>
      <c r="I35" s="159">
        <v>0.20999999999999999</v>
      </c>
      <c r="J35" s="158">
        <f>0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4" t="s">
        <v>50</v>
      </c>
      <c r="F36" s="158">
        <f>ROUND((SUM(BH86:BH101)),  2)</f>
        <v>0</v>
      </c>
      <c r="G36" s="40"/>
      <c r="H36" s="40"/>
      <c r="I36" s="159">
        <v>0.12</v>
      </c>
      <c r="J36" s="158">
        <f>0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51</v>
      </c>
      <c r="F37" s="158">
        <f>ROUND((SUM(BI86:BI101)),  2)</f>
        <v>0</v>
      </c>
      <c r="G37" s="40"/>
      <c r="H37" s="40"/>
      <c r="I37" s="159">
        <v>0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0"/>
      <c r="D39" s="161" t="s">
        <v>52</v>
      </c>
      <c r="E39" s="162"/>
      <c r="F39" s="162"/>
      <c r="G39" s="163" t="s">
        <v>53</v>
      </c>
      <c r="H39" s="164" t="s">
        <v>54</v>
      </c>
      <c r="I39" s="162"/>
      <c r="J39" s="165">
        <f>SUM(J30:J37)</f>
        <v>0</v>
      </c>
      <c r="K39" s="166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7"/>
      <c r="C40" s="168"/>
      <c r="D40" s="168"/>
      <c r="E40" s="168"/>
      <c r="F40" s="168"/>
      <c r="G40" s="168"/>
      <c r="H40" s="168"/>
      <c r="I40" s="168"/>
      <c r="J40" s="168"/>
      <c r="K40" s="168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116</v>
      </c>
      <c r="D45" s="42"/>
      <c r="E45" s="42"/>
      <c r="F45" s="42"/>
      <c r="G45" s="42"/>
      <c r="H45" s="42"/>
      <c r="I45" s="42"/>
      <c r="J45" s="42"/>
      <c r="K45" s="42"/>
      <c r="L45" s="14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71" t="str">
        <f>E7</f>
        <v>Umístění kanceláří a zázemí odboru sociální péče MML v 1.NP administrativního objektu URAN</v>
      </c>
      <c r="F48" s="34"/>
      <c r="G48" s="34"/>
      <c r="H48" s="34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113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VRN - Vedlejší rozpočtové náklady a náklady spojené s umístěním stavby</v>
      </c>
      <c r="F50" s="42"/>
      <c r="G50" s="42"/>
      <c r="H50" s="42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22</v>
      </c>
      <c r="D52" s="42"/>
      <c r="E52" s="42"/>
      <c r="F52" s="29" t="str">
        <f>F12</f>
        <v xml:space="preserve"> </v>
      </c>
      <c r="G52" s="42"/>
      <c r="H52" s="42"/>
      <c r="I52" s="34" t="s">
        <v>24</v>
      </c>
      <c r="J52" s="74" t="str">
        <f>IF(J12="","",J12)</f>
        <v>28. 2. 2026</v>
      </c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40.05" customHeight="1">
      <c r="A54" s="40"/>
      <c r="B54" s="41"/>
      <c r="C54" s="34" t="s">
        <v>26</v>
      </c>
      <c r="D54" s="42"/>
      <c r="E54" s="42"/>
      <c r="F54" s="29" t="str">
        <f>E15</f>
        <v>Statutární město Liberec, nám. Dr. E. Beneše 1</v>
      </c>
      <c r="G54" s="42"/>
      <c r="H54" s="42"/>
      <c r="I54" s="34" t="s">
        <v>33</v>
      </c>
      <c r="J54" s="38" t="str">
        <f>E21</f>
        <v>atelier re:architekti s.r.o., Melantrichova 463/15</v>
      </c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>Propos Liberec s.r.o.</v>
      </c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2" t="s">
        <v>117</v>
      </c>
      <c r="D57" s="173"/>
      <c r="E57" s="173"/>
      <c r="F57" s="173"/>
      <c r="G57" s="173"/>
      <c r="H57" s="173"/>
      <c r="I57" s="173"/>
      <c r="J57" s="174" t="s">
        <v>118</v>
      </c>
      <c r="K57" s="173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5" t="s">
        <v>74</v>
      </c>
      <c r="D59" s="42"/>
      <c r="E59" s="42"/>
      <c r="F59" s="42"/>
      <c r="G59" s="42"/>
      <c r="H59" s="42"/>
      <c r="I59" s="42"/>
      <c r="J59" s="104">
        <f>J86</f>
        <v>0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119</v>
      </c>
    </row>
    <row r="60" s="9" customFormat="1" ht="24.96" customHeight="1">
      <c r="A60" s="9"/>
      <c r="B60" s="176"/>
      <c r="C60" s="177"/>
      <c r="D60" s="178" t="s">
        <v>1674</v>
      </c>
      <c r="E60" s="179"/>
      <c r="F60" s="179"/>
      <c r="G60" s="179"/>
      <c r="H60" s="179"/>
      <c r="I60" s="179"/>
      <c r="J60" s="180">
        <f>J87</f>
        <v>0</v>
      </c>
      <c r="K60" s="177"/>
      <c r="L60" s="18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2"/>
      <c r="C61" s="127"/>
      <c r="D61" s="183" t="s">
        <v>1675</v>
      </c>
      <c r="E61" s="184"/>
      <c r="F61" s="184"/>
      <c r="G61" s="184"/>
      <c r="H61" s="184"/>
      <c r="I61" s="184"/>
      <c r="J61" s="185">
        <f>J88</f>
        <v>0</v>
      </c>
      <c r="K61" s="127"/>
      <c r="L61" s="18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2"/>
      <c r="C62" s="127"/>
      <c r="D62" s="183" t="s">
        <v>1676</v>
      </c>
      <c r="E62" s="184"/>
      <c r="F62" s="184"/>
      <c r="G62" s="184"/>
      <c r="H62" s="184"/>
      <c r="I62" s="184"/>
      <c r="J62" s="185">
        <f>J91</f>
        <v>0</v>
      </c>
      <c r="K62" s="127"/>
      <c r="L62" s="18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2"/>
      <c r="C63" s="127"/>
      <c r="D63" s="183" t="s">
        <v>1677</v>
      </c>
      <c r="E63" s="184"/>
      <c r="F63" s="184"/>
      <c r="G63" s="184"/>
      <c r="H63" s="184"/>
      <c r="I63" s="184"/>
      <c r="J63" s="185">
        <f>J93</f>
        <v>0</v>
      </c>
      <c r="K63" s="127"/>
      <c r="L63" s="18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2"/>
      <c r="C64" s="127"/>
      <c r="D64" s="183" t="s">
        <v>1678</v>
      </c>
      <c r="E64" s="184"/>
      <c r="F64" s="184"/>
      <c r="G64" s="184"/>
      <c r="H64" s="184"/>
      <c r="I64" s="184"/>
      <c r="J64" s="185">
        <f>J95</f>
        <v>0</v>
      </c>
      <c r="K64" s="127"/>
      <c r="L64" s="18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2"/>
      <c r="C65" s="127"/>
      <c r="D65" s="183" t="s">
        <v>1679</v>
      </c>
      <c r="E65" s="184"/>
      <c r="F65" s="184"/>
      <c r="G65" s="184"/>
      <c r="H65" s="184"/>
      <c r="I65" s="184"/>
      <c r="J65" s="185">
        <f>J98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1680</v>
      </c>
      <c r="E66" s="184"/>
      <c r="F66" s="184"/>
      <c r="G66" s="184"/>
      <c r="H66" s="184"/>
      <c r="I66" s="184"/>
      <c r="J66" s="185">
        <f>J100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14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4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141</v>
      </c>
      <c r="D73" s="42"/>
      <c r="E73" s="42"/>
      <c r="F73" s="42"/>
      <c r="G73" s="42"/>
      <c r="H73" s="42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16</v>
      </c>
      <c r="D75" s="42"/>
      <c r="E75" s="42"/>
      <c r="F75" s="42"/>
      <c r="G75" s="42"/>
      <c r="H75" s="42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171" t="str">
        <f>E7</f>
        <v>Umístění kanceláří a zázemí odboru sociální péče MML v 1.NP administrativního objektu URAN</v>
      </c>
      <c r="F76" s="34"/>
      <c r="G76" s="34"/>
      <c r="H76" s="34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113</v>
      </c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E9</f>
        <v>VRN - Vedlejší rozpočtové náklady a náklady spojené s umístěním stavby</v>
      </c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22</v>
      </c>
      <c r="D80" s="42"/>
      <c r="E80" s="42"/>
      <c r="F80" s="29" t="str">
        <f>F12</f>
        <v xml:space="preserve"> </v>
      </c>
      <c r="G80" s="42"/>
      <c r="H80" s="42"/>
      <c r="I80" s="34" t="s">
        <v>24</v>
      </c>
      <c r="J80" s="74" t="str">
        <f>IF(J12="","",J12)</f>
        <v>28. 2. 2026</v>
      </c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40.05" customHeight="1">
      <c r="A82" s="40"/>
      <c r="B82" s="41"/>
      <c r="C82" s="34" t="s">
        <v>26</v>
      </c>
      <c r="D82" s="42"/>
      <c r="E82" s="42"/>
      <c r="F82" s="29" t="str">
        <f>E15</f>
        <v>Statutární město Liberec, nám. Dr. E. Beneše 1</v>
      </c>
      <c r="G82" s="42"/>
      <c r="H82" s="42"/>
      <c r="I82" s="34" t="s">
        <v>33</v>
      </c>
      <c r="J82" s="38" t="str">
        <f>E21</f>
        <v>atelier re:architekti s.r.o., Melantrichova 463/15</v>
      </c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31</v>
      </c>
      <c r="D83" s="42"/>
      <c r="E83" s="42"/>
      <c r="F83" s="29" t="str">
        <f>IF(E18="","",E18)</f>
        <v>Vyplň údaj</v>
      </c>
      <c r="G83" s="42"/>
      <c r="H83" s="42"/>
      <c r="I83" s="34" t="s">
        <v>37</v>
      </c>
      <c r="J83" s="38" t="str">
        <f>E24</f>
        <v>Propos Liberec s.r.o.</v>
      </c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87"/>
      <c r="B85" s="188"/>
      <c r="C85" s="189" t="s">
        <v>142</v>
      </c>
      <c r="D85" s="190" t="s">
        <v>61</v>
      </c>
      <c r="E85" s="190" t="s">
        <v>57</v>
      </c>
      <c r="F85" s="190" t="s">
        <v>58</v>
      </c>
      <c r="G85" s="190" t="s">
        <v>143</v>
      </c>
      <c r="H85" s="190" t="s">
        <v>144</v>
      </c>
      <c r="I85" s="190" t="s">
        <v>145</v>
      </c>
      <c r="J85" s="190" t="s">
        <v>118</v>
      </c>
      <c r="K85" s="191" t="s">
        <v>146</v>
      </c>
      <c r="L85" s="192"/>
      <c r="M85" s="94" t="s">
        <v>21</v>
      </c>
      <c r="N85" s="95" t="s">
        <v>46</v>
      </c>
      <c r="O85" s="95" t="s">
        <v>147</v>
      </c>
      <c r="P85" s="95" t="s">
        <v>148</v>
      </c>
      <c r="Q85" s="95" t="s">
        <v>149</v>
      </c>
      <c r="R85" s="95" t="s">
        <v>150</v>
      </c>
      <c r="S85" s="95" t="s">
        <v>151</v>
      </c>
      <c r="T85" s="96" t="s">
        <v>152</v>
      </c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</row>
    <row r="86" s="2" customFormat="1" ht="22.8" customHeight="1">
      <c r="A86" s="40"/>
      <c r="B86" s="41"/>
      <c r="C86" s="101" t="s">
        <v>153</v>
      </c>
      <c r="D86" s="42"/>
      <c r="E86" s="42"/>
      <c r="F86" s="42"/>
      <c r="G86" s="42"/>
      <c r="H86" s="42"/>
      <c r="I86" s="42"/>
      <c r="J86" s="193">
        <f>BK86</f>
        <v>0</v>
      </c>
      <c r="K86" s="42"/>
      <c r="L86" s="46"/>
      <c r="M86" s="97"/>
      <c r="N86" s="194"/>
      <c r="O86" s="98"/>
      <c r="P86" s="195">
        <f>P87</f>
        <v>0</v>
      </c>
      <c r="Q86" s="98"/>
      <c r="R86" s="195">
        <f>R87</f>
        <v>0</v>
      </c>
      <c r="S86" s="98"/>
      <c r="T86" s="196">
        <f>T87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75</v>
      </c>
      <c r="AU86" s="19" t="s">
        <v>119</v>
      </c>
      <c r="BK86" s="197">
        <f>BK87</f>
        <v>0</v>
      </c>
    </row>
    <row r="87" s="12" customFormat="1" ht="25.92" customHeight="1">
      <c r="A87" s="12"/>
      <c r="B87" s="198"/>
      <c r="C87" s="199"/>
      <c r="D87" s="200" t="s">
        <v>75</v>
      </c>
      <c r="E87" s="201" t="s">
        <v>109</v>
      </c>
      <c r="F87" s="201" t="s">
        <v>1681</v>
      </c>
      <c r="G87" s="199"/>
      <c r="H87" s="199"/>
      <c r="I87" s="202"/>
      <c r="J87" s="203">
        <f>BK87</f>
        <v>0</v>
      </c>
      <c r="K87" s="199"/>
      <c r="L87" s="204"/>
      <c r="M87" s="205"/>
      <c r="N87" s="206"/>
      <c r="O87" s="206"/>
      <c r="P87" s="207">
        <f>P88+P91+P93+P95+P98+P100</f>
        <v>0</v>
      </c>
      <c r="Q87" s="206"/>
      <c r="R87" s="207">
        <f>R88+R91+R93+R95+R98+R100</f>
        <v>0</v>
      </c>
      <c r="S87" s="206"/>
      <c r="T87" s="208">
        <f>T88+T91+T93+T95+T98+T100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9" t="s">
        <v>184</v>
      </c>
      <c r="AT87" s="210" t="s">
        <v>75</v>
      </c>
      <c r="AU87" s="210" t="s">
        <v>76</v>
      </c>
      <c r="AY87" s="209" t="s">
        <v>156</v>
      </c>
      <c r="BK87" s="211">
        <f>BK88+BK91+BK93+BK95+BK98+BK100</f>
        <v>0</v>
      </c>
    </row>
    <row r="88" s="12" customFormat="1" ht="22.8" customHeight="1">
      <c r="A88" s="12"/>
      <c r="B88" s="198"/>
      <c r="C88" s="199"/>
      <c r="D88" s="200" t="s">
        <v>75</v>
      </c>
      <c r="E88" s="212" t="s">
        <v>1682</v>
      </c>
      <c r="F88" s="212" t="s">
        <v>1683</v>
      </c>
      <c r="G88" s="199"/>
      <c r="H88" s="199"/>
      <c r="I88" s="202"/>
      <c r="J88" s="213">
        <f>BK88</f>
        <v>0</v>
      </c>
      <c r="K88" s="199"/>
      <c r="L88" s="204"/>
      <c r="M88" s="205"/>
      <c r="N88" s="206"/>
      <c r="O88" s="206"/>
      <c r="P88" s="207">
        <f>SUM(P89:P90)</f>
        <v>0</v>
      </c>
      <c r="Q88" s="206"/>
      <c r="R88" s="207">
        <f>SUM(R89:R90)</f>
        <v>0</v>
      </c>
      <c r="S88" s="206"/>
      <c r="T88" s="208">
        <f>SUM(T89:T90)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9" t="s">
        <v>184</v>
      </c>
      <c r="AT88" s="210" t="s">
        <v>75</v>
      </c>
      <c r="AU88" s="210" t="s">
        <v>84</v>
      </c>
      <c r="AY88" s="209" t="s">
        <v>156</v>
      </c>
      <c r="BK88" s="211">
        <f>SUM(BK89:BK90)</f>
        <v>0</v>
      </c>
    </row>
    <row r="89" s="2" customFormat="1" ht="16.5" customHeight="1">
      <c r="A89" s="40"/>
      <c r="B89" s="41"/>
      <c r="C89" s="214" t="s">
        <v>201</v>
      </c>
      <c r="D89" s="214" t="s">
        <v>159</v>
      </c>
      <c r="E89" s="215" t="s">
        <v>1684</v>
      </c>
      <c r="F89" s="216" t="s">
        <v>1685</v>
      </c>
      <c r="G89" s="217" t="s">
        <v>370</v>
      </c>
      <c r="H89" s="218">
        <v>1</v>
      </c>
      <c r="I89" s="219"/>
      <c r="J89" s="220">
        <f>ROUND(I89*H89,2)</f>
        <v>0</v>
      </c>
      <c r="K89" s="216" t="s">
        <v>21</v>
      </c>
      <c r="L89" s="46"/>
      <c r="M89" s="221" t="s">
        <v>21</v>
      </c>
      <c r="N89" s="222" t="s">
        <v>47</v>
      </c>
      <c r="O89" s="86"/>
      <c r="P89" s="223">
        <f>O89*H89</f>
        <v>0</v>
      </c>
      <c r="Q89" s="223">
        <v>0</v>
      </c>
      <c r="R89" s="223">
        <f>Q89*H89</f>
        <v>0</v>
      </c>
      <c r="S89" s="223">
        <v>0</v>
      </c>
      <c r="T89" s="224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25" t="s">
        <v>1686</v>
      </c>
      <c r="AT89" s="225" t="s">
        <v>159</v>
      </c>
      <c r="AU89" s="225" t="s">
        <v>86</v>
      </c>
      <c r="AY89" s="19" t="s">
        <v>156</v>
      </c>
      <c r="BE89" s="226">
        <f>IF(N89="základní",J89,0)</f>
        <v>0</v>
      </c>
      <c r="BF89" s="226">
        <f>IF(N89="snížená",J89,0)</f>
        <v>0</v>
      </c>
      <c r="BG89" s="226">
        <f>IF(N89="zákl. přenesená",J89,0)</f>
        <v>0</v>
      </c>
      <c r="BH89" s="226">
        <f>IF(N89="sníž. přenesená",J89,0)</f>
        <v>0</v>
      </c>
      <c r="BI89" s="226">
        <f>IF(N89="nulová",J89,0)</f>
        <v>0</v>
      </c>
      <c r="BJ89" s="19" t="s">
        <v>84</v>
      </c>
      <c r="BK89" s="226">
        <f>ROUND(I89*H89,2)</f>
        <v>0</v>
      </c>
      <c r="BL89" s="19" t="s">
        <v>1686</v>
      </c>
      <c r="BM89" s="225" t="s">
        <v>1687</v>
      </c>
    </row>
    <row r="90" s="2" customFormat="1" ht="16.5" customHeight="1">
      <c r="A90" s="40"/>
      <c r="B90" s="41"/>
      <c r="C90" s="214" t="s">
        <v>84</v>
      </c>
      <c r="D90" s="214" t="s">
        <v>159</v>
      </c>
      <c r="E90" s="215" t="s">
        <v>1688</v>
      </c>
      <c r="F90" s="216" t="s">
        <v>1689</v>
      </c>
      <c r="G90" s="217" t="s">
        <v>370</v>
      </c>
      <c r="H90" s="218">
        <v>1</v>
      </c>
      <c r="I90" s="219"/>
      <c r="J90" s="220">
        <f>ROUND(I90*H90,2)</f>
        <v>0</v>
      </c>
      <c r="K90" s="216" t="s">
        <v>21</v>
      </c>
      <c r="L90" s="46"/>
      <c r="M90" s="221" t="s">
        <v>21</v>
      </c>
      <c r="N90" s="222" t="s">
        <v>47</v>
      </c>
      <c r="O90" s="86"/>
      <c r="P90" s="223">
        <f>O90*H90</f>
        <v>0</v>
      </c>
      <c r="Q90" s="223">
        <v>0</v>
      </c>
      <c r="R90" s="223">
        <f>Q90*H90</f>
        <v>0</v>
      </c>
      <c r="S90" s="223">
        <v>0</v>
      </c>
      <c r="T90" s="224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25" t="s">
        <v>1686</v>
      </c>
      <c r="AT90" s="225" t="s">
        <v>159</v>
      </c>
      <c r="AU90" s="225" t="s">
        <v>86</v>
      </c>
      <c r="AY90" s="19" t="s">
        <v>156</v>
      </c>
      <c r="BE90" s="226">
        <f>IF(N90="základní",J90,0)</f>
        <v>0</v>
      </c>
      <c r="BF90" s="226">
        <f>IF(N90="snížená",J90,0)</f>
        <v>0</v>
      </c>
      <c r="BG90" s="226">
        <f>IF(N90="zákl. přenesená",J90,0)</f>
        <v>0</v>
      </c>
      <c r="BH90" s="226">
        <f>IF(N90="sníž. přenesená",J90,0)</f>
        <v>0</v>
      </c>
      <c r="BI90" s="226">
        <f>IF(N90="nulová",J90,0)</f>
        <v>0</v>
      </c>
      <c r="BJ90" s="19" t="s">
        <v>84</v>
      </c>
      <c r="BK90" s="226">
        <f>ROUND(I90*H90,2)</f>
        <v>0</v>
      </c>
      <c r="BL90" s="19" t="s">
        <v>1686</v>
      </c>
      <c r="BM90" s="225" t="s">
        <v>1690</v>
      </c>
    </row>
    <row r="91" s="12" customFormat="1" ht="22.8" customHeight="1">
      <c r="A91" s="12"/>
      <c r="B91" s="198"/>
      <c r="C91" s="199"/>
      <c r="D91" s="200" t="s">
        <v>75</v>
      </c>
      <c r="E91" s="212" t="s">
        <v>1691</v>
      </c>
      <c r="F91" s="212" t="s">
        <v>1692</v>
      </c>
      <c r="G91" s="199"/>
      <c r="H91" s="199"/>
      <c r="I91" s="202"/>
      <c r="J91" s="213">
        <f>BK91</f>
        <v>0</v>
      </c>
      <c r="K91" s="199"/>
      <c r="L91" s="204"/>
      <c r="M91" s="205"/>
      <c r="N91" s="206"/>
      <c r="O91" s="206"/>
      <c r="P91" s="207">
        <f>P92</f>
        <v>0</v>
      </c>
      <c r="Q91" s="206"/>
      <c r="R91" s="207">
        <f>R92</f>
        <v>0</v>
      </c>
      <c r="S91" s="206"/>
      <c r="T91" s="208">
        <f>T92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9" t="s">
        <v>184</v>
      </c>
      <c r="AT91" s="210" t="s">
        <v>75</v>
      </c>
      <c r="AU91" s="210" t="s">
        <v>84</v>
      </c>
      <c r="AY91" s="209" t="s">
        <v>156</v>
      </c>
      <c r="BK91" s="211">
        <f>BK92</f>
        <v>0</v>
      </c>
    </row>
    <row r="92" s="2" customFormat="1" ht="24.15" customHeight="1">
      <c r="A92" s="40"/>
      <c r="B92" s="41"/>
      <c r="C92" s="214" t="s">
        <v>86</v>
      </c>
      <c r="D92" s="214" t="s">
        <v>159</v>
      </c>
      <c r="E92" s="215" t="s">
        <v>1693</v>
      </c>
      <c r="F92" s="216" t="s">
        <v>1694</v>
      </c>
      <c r="G92" s="217" t="s">
        <v>370</v>
      </c>
      <c r="H92" s="218">
        <v>1</v>
      </c>
      <c r="I92" s="219"/>
      <c r="J92" s="220">
        <f>ROUND(I92*H92,2)</f>
        <v>0</v>
      </c>
      <c r="K92" s="216" t="s">
        <v>21</v>
      </c>
      <c r="L92" s="46"/>
      <c r="M92" s="221" t="s">
        <v>21</v>
      </c>
      <c r="N92" s="222" t="s">
        <v>47</v>
      </c>
      <c r="O92" s="86"/>
      <c r="P92" s="223">
        <f>O92*H92</f>
        <v>0</v>
      </c>
      <c r="Q92" s="223">
        <v>0</v>
      </c>
      <c r="R92" s="223">
        <f>Q92*H92</f>
        <v>0</v>
      </c>
      <c r="S92" s="223">
        <v>0</v>
      </c>
      <c r="T92" s="224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25" t="s">
        <v>1686</v>
      </c>
      <c r="AT92" s="225" t="s">
        <v>159</v>
      </c>
      <c r="AU92" s="225" t="s">
        <v>86</v>
      </c>
      <c r="AY92" s="19" t="s">
        <v>156</v>
      </c>
      <c r="BE92" s="226">
        <f>IF(N92="základní",J92,0)</f>
        <v>0</v>
      </c>
      <c r="BF92" s="226">
        <f>IF(N92="snížená",J92,0)</f>
        <v>0</v>
      </c>
      <c r="BG92" s="226">
        <f>IF(N92="zákl. přenesená",J92,0)</f>
        <v>0</v>
      </c>
      <c r="BH92" s="226">
        <f>IF(N92="sníž. přenesená",J92,0)</f>
        <v>0</v>
      </c>
      <c r="BI92" s="226">
        <f>IF(N92="nulová",J92,0)</f>
        <v>0</v>
      </c>
      <c r="BJ92" s="19" t="s">
        <v>84</v>
      </c>
      <c r="BK92" s="226">
        <f>ROUND(I92*H92,2)</f>
        <v>0</v>
      </c>
      <c r="BL92" s="19" t="s">
        <v>1686</v>
      </c>
      <c r="BM92" s="225" t="s">
        <v>1695</v>
      </c>
    </row>
    <row r="93" s="12" customFormat="1" ht="22.8" customHeight="1">
      <c r="A93" s="12"/>
      <c r="B93" s="198"/>
      <c r="C93" s="199"/>
      <c r="D93" s="200" t="s">
        <v>75</v>
      </c>
      <c r="E93" s="212" t="s">
        <v>1696</v>
      </c>
      <c r="F93" s="212" t="s">
        <v>1697</v>
      </c>
      <c r="G93" s="199"/>
      <c r="H93" s="199"/>
      <c r="I93" s="202"/>
      <c r="J93" s="213">
        <f>BK93</f>
        <v>0</v>
      </c>
      <c r="K93" s="199"/>
      <c r="L93" s="204"/>
      <c r="M93" s="205"/>
      <c r="N93" s="206"/>
      <c r="O93" s="206"/>
      <c r="P93" s="207">
        <f>P94</f>
        <v>0</v>
      </c>
      <c r="Q93" s="206"/>
      <c r="R93" s="207">
        <f>R94</f>
        <v>0</v>
      </c>
      <c r="S93" s="206"/>
      <c r="T93" s="208">
        <f>T94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9" t="s">
        <v>184</v>
      </c>
      <c r="AT93" s="210" t="s">
        <v>75</v>
      </c>
      <c r="AU93" s="210" t="s">
        <v>84</v>
      </c>
      <c r="AY93" s="209" t="s">
        <v>156</v>
      </c>
      <c r="BK93" s="211">
        <f>BK94</f>
        <v>0</v>
      </c>
    </row>
    <row r="94" s="2" customFormat="1" ht="21.75" customHeight="1">
      <c r="A94" s="40"/>
      <c r="B94" s="41"/>
      <c r="C94" s="214" t="s">
        <v>157</v>
      </c>
      <c r="D94" s="214" t="s">
        <v>159</v>
      </c>
      <c r="E94" s="215" t="s">
        <v>1698</v>
      </c>
      <c r="F94" s="216" t="s">
        <v>1699</v>
      </c>
      <c r="G94" s="217" t="s">
        <v>370</v>
      </c>
      <c r="H94" s="218">
        <v>1</v>
      </c>
      <c r="I94" s="219"/>
      <c r="J94" s="220">
        <f>ROUND(I94*H94,2)</f>
        <v>0</v>
      </c>
      <c r="K94" s="216" t="s">
        <v>21</v>
      </c>
      <c r="L94" s="46"/>
      <c r="M94" s="221" t="s">
        <v>21</v>
      </c>
      <c r="N94" s="222" t="s">
        <v>47</v>
      </c>
      <c r="O94" s="86"/>
      <c r="P94" s="223">
        <f>O94*H94</f>
        <v>0</v>
      </c>
      <c r="Q94" s="223">
        <v>0</v>
      </c>
      <c r="R94" s="223">
        <f>Q94*H94</f>
        <v>0</v>
      </c>
      <c r="S94" s="223">
        <v>0</v>
      </c>
      <c r="T94" s="224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25" t="s">
        <v>1686</v>
      </c>
      <c r="AT94" s="225" t="s">
        <v>159</v>
      </c>
      <c r="AU94" s="225" t="s">
        <v>86</v>
      </c>
      <c r="AY94" s="19" t="s">
        <v>156</v>
      </c>
      <c r="BE94" s="226">
        <f>IF(N94="základní",J94,0)</f>
        <v>0</v>
      </c>
      <c r="BF94" s="226">
        <f>IF(N94="snížená",J94,0)</f>
        <v>0</v>
      </c>
      <c r="BG94" s="226">
        <f>IF(N94="zákl. přenesená",J94,0)</f>
        <v>0</v>
      </c>
      <c r="BH94" s="226">
        <f>IF(N94="sníž. přenesená",J94,0)</f>
        <v>0</v>
      </c>
      <c r="BI94" s="226">
        <f>IF(N94="nulová",J94,0)</f>
        <v>0</v>
      </c>
      <c r="BJ94" s="19" t="s">
        <v>84</v>
      </c>
      <c r="BK94" s="226">
        <f>ROUND(I94*H94,2)</f>
        <v>0</v>
      </c>
      <c r="BL94" s="19" t="s">
        <v>1686</v>
      </c>
      <c r="BM94" s="225" t="s">
        <v>1700</v>
      </c>
    </row>
    <row r="95" s="12" customFormat="1" ht="22.8" customHeight="1">
      <c r="A95" s="12"/>
      <c r="B95" s="198"/>
      <c r="C95" s="199"/>
      <c r="D95" s="200" t="s">
        <v>75</v>
      </c>
      <c r="E95" s="212" t="s">
        <v>1701</v>
      </c>
      <c r="F95" s="212" t="s">
        <v>1702</v>
      </c>
      <c r="G95" s="199"/>
      <c r="H95" s="199"/>
      <c r="I95" s="202"/>
      <c r="J95" s="213">
        <f>BK95</f>
        <v>0</v>
      </c>
      <c r="K95" s="199"/>
      <c r="L95" s="204"/>
      <c r="M95" s="205"/>
      <c r="N95" s="206"/>
      <c r="O95" s="206"/>
      <c r="P95" s="207">
        <f>SUM(P96:P97)</f>
        <v>0</v>
      </c>
      <c r="Q95" s="206"/>
      <c r="R95" s="207">
        <f>SUM(R96:R97)</f>
        <v>0</v>
      </c>
      <c r="S95" s="206"/>
      <c r="T95" s="208">
        <f>SUM(T96:T97)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9" t="s">
        <v>184</v>
      </c>
      <c r="AT95" s="210" t="s">
        <v>75</v>
      </c>
      <c r="AU95" s="210" t="s">
        <v>84</v>
      </c>
      <c r="AY95" s="209" t="s">
        <v>156</v>
      </c>
      <c r="BK95" s="211">
        <f>SUM(BK96:BK97)</f>
        <v>0</v>
      </c>
    </row>
    <row r="96" s="2" customFormat="1" ht="16.5" customHeight="1">
      <c r="A96" s="40"/>
      <c r="B96" s="41"/>
      <c r="C96" s="214" t="s">
        <v>164</v>
      </c>
      <c r="D96" s="214" t="s">
        <v>159</v>
      </c>
      <c r="E96" s="215" t="s">
        <v>1703</v>
      </c>
      <c r="F96" s="216" t="s">
        <v>1704</v>
      </c>
      <c r="G96" s="217" t="s">
        <v>370</v>
      </c>
      <c r="H96" s="218">
        <v>1</v>
      </c>
      <c r="I96" s="219"/>
      <c r="J96" s="220">
        <f>ROUND(I96*H96,2)</f>
        <v>0</v>
      </c>
      <c r="K96" s="216" t="s">
        <v>21</v>
      </c>
      <c r="L96" s="46"/>
      <c r="M96" s="221" t="s">
        <v>21</v>
      </c>
      <c r="N96" s="222" t="s">
        <v>47</v>
      </c>
      <c r="O96" s="86"/>
      <c r="P96" s="223">
        <f>O96*H96</f>
        <v>0</v>
      </c>
      <c r="Q96" s="223">
        <v>0</v>
      </c>
      <c r="R96" s="223">
        <f>Q96*H96</f>
        <v>0</v>
      </c>
      <c r="S96" s="223">
        <v>0</v>
      </c>
      <c r="T96" s="224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5" t="s">
        <v>1686</v>
      </c>
      <c r="AT96" s="225" t="s">
        <v>159</v>
      </c>
      <c r="AU96" s="225" t="s">
        <v>86</v>
      </c>
      <c r="AY96" s="19" t="s">
        <v>156</v>
      </c>
      <c r="BE96" s="226">
        <f>IF(N96="základní",J96,0)</f>
        <v>0</v>
      </c>
      <c r="BF96" s="226">
        <f>IF(N96="snížená",J96,0)</f>
        <v>0</v>
      </c>
      <c r="BG96" s="226">
        <f>IF(N96="zákl. přenesená",J96,0)</f>
        <v>0</v>
      </c>
      <c r="BH96" s="226">
        <f>IF(N96="sníž. přenesená",J96,0)</f>
        <v>0</v>
      </c>
      <c r="BI96" s="226">
        <f>IF(N96="nulová",J96,0)</f>
        <v>0</v>
      </c>
      <c r="BJ96" s="19" t="s">
        <v>84</v>
      </c>
      <c r="BK96" s="226">
        <f>ROUND(I96*H96,2)</f>
        <v>0</v>
      </c>
      <c r="BL96" s="19" t="s">
        <v>1686</v>
      </c>
      <c r="BM96" s="225" t="s">
        <v>1705</v>
      </c>
    </row>
    <row r="97" s="2" customFormat="1" ht="16.5" customHeight="1">
      <c r="A97" s="40"/>
      <c r="B97" s="41"/>
      <c r="C97" s="214" t="s">
        <v>184</v>
      </c>
      <c r="D97" s="214" t="s">
        <v>159</v>
      </c>
      <c r="E97" s="215" t="s">
        <v>1706</v>
      </c>
      <c r="F97" s="216" t="s">
        <v>1707</v>
      </c>
      <c r="G97" s="217" t="s">
        <v>370</v>
      </c>
      <c r="H97" s="218">
        <v>1</v>
      </c>
      <c r="I97" s="219"/>
      <c r="J97" s="220">
        <f>ROUND(I97*H97,2)</f>
        <v>0</v>
      </c>
      <c r="K97" s="216" t="s">
        <v>21</v>
      </c>
      <c r="L97" s="46"/>
      <c r="M97" s="221" t="s">
        <v>21</v>
      </c>
      <c r="N97" s="222" t="s">
        <v>47</v>
      </c>
      <c r="O97" s="86"/>
      <c r="P97" s="223">
        <f>O97*H97</f>
        <v>0</v>
      </c>
      <c r="Q97" s="223">
        <v>0</v>
      </c>
      <c r="R97" s="223">
        <f>Q97*H97</f>
        <v>0</v>
      </c>
      <c r="S97" s="223">
        <v>0</v>
      </c>
      <c r="T97" s="224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25" t="s">
        <v>1686</v>
      </c>
      <c r="AT97" s="225" t="s">
        <v>159</v>
      </c>
      <c r="AU97" s="225" t="s">
        <v>86</v>
      </c>
      <c r="AY97" s="19" t="s">
        <v>156</v>
      </c>
      <c r="BE97" s="226">
        <f>IF(N97="základní",J97,0)</f>
        <v>0</v>
      </c>
      <c r="BF97" s="226">
        <f>IF(N97="snížená",J97,0)</f>
        <v>0</v>
      </c>
      <c r="BG97" s="226">
        <f>IF(N97="zákl. přenesená",J97,0)</f>
        <v>0</v>
      </c>
      <c r="BH97" s="226">
        <f>IF(N97="sníž. přenesená",J97,0)</f>
        <v>0</v>
      </c>
      <c r="BI97" s="226">
        <f>IF(N97="nulová",J97,0)</f>
        <v>0</v>
      </c>
      <c r="BJ97" s="19" t="s">
        <v>84</v>
      </c>
      <c r="BK97" s="226">
        <f>ROUND(I97*H97,2)</f>
        <v>0</v>
      </c>
      <c r="BL97" s="19" t="s">
        <v>1686</v>
      </c>
      <c r="BM97" s="225" t="s">
        <v>1708</v>
      </c>
    </row>
    <row r="98" s="12" customFormat="1" ht="22.8" customHeight="1">
      <c r="A98" s="12"/>
      <c r="B98" s="198"/>
      <c r="C98" s="199"/>
      <c r="D98" s="200" t="s">
        <v>75</v>
      </c>
      <c r="E98" s="212" t="s">
        <v>1709</v>
      </c>
      <c r="F98" s="212" t="s">
        <v>1710</v>
      </c>
      <c r="G98" s="199"/>
      <c r="H98" s="199"/>
      <c r="I98" s="202"/>
      <c r="J98" s="213">
        <f>BK98</f>
        <v>0</v>
      </c>
      <c r="K98" s="199"/>
      <c r="L98" s="204"/>
      <c r="M98" s="205"/>
      <c r="N98" s="206"/>
      <c r="O98" s="206"/>
      <c r="P98" s="207">
        <f>P99</f>
        <v>0</v>
      </c>
      <c r="Q98" s="206"/>
      <c r="R98" s="207">
        <f>R99</f>
        <v>0</v>
      </c>
      <c r="S98" s="206"/>
      <c r="T98" s="208">
        <f>T99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9" t="s">
        <v>184</v>
      </c>
      <c r="AT98" s="210" t="s">
        <v>75</v>
      </c>
      <c r="AU98" s="210" t="s">
        <v>84</v>
      </c>
      <c r="AY98" s="209" t="s">
        <v>156</v>
      </c>
      <c r="BK98" s="211">
        <f>BK99</f>
        <v>0</v>
      </c>
    </row>
    <row r="99" s="2" customFormat="1" ht="16.5" customHeight="1">
      <c r="A99" s="40"/>
      <c r="B99" s="41"/>
      <c r="C99" s="214" t="s">
        <v>194</v>
      </c>
      <c r="D99" s="214" t="s">
        <v>159</v>
      </c>
      <c r="E99" s="215" t="s">
        <v>1711</v>
      </c>
      <c r="F99" s="216" t="s">
        <v>1712</v>
      </c>
      <c r="G99" s="217" t="s">
        <v>370</v>
      </c>
      <c r="H99" s="218">
        <v>1</v>
      </c>
      <c r="I99" s="219"/>
      <c r="J99" s="220">
        <f>ROUND(I99*H99,2)</f>
        <v>0</v>
      </c>
      <c r="K99" s="216" t="s">
        <v>21</v>
      </c>
      <c r="L99" s="46"/>
      <c r="M99" s="221" t="s">
        <v>21</v>
      </c>
      <c r="N99" s="222" t="s">
        <v>47</v>
      </c>
      <c r="O99" s="86"/>
      <c r="P99" s="223">
        <f>O99*H99</f>
        <v>0</v>
      </c>
      <c r="Q99" s="223">
        <v>0</v>
      </c>
      <c r="R99" s="223">
        <f>Q99*H99</f>
        <v>0</v>
      </c>
      <c r="S99" s="223">
        <v>0</v>
      </c>
      <c r="T99" s="224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25" t="s">
        <v>1686</v>
      </c>
      <c r="AT99" s="225" t="s">
        <v>159</v>
      </c>
      <c r="AU99" s="225" t="s">
        <v>86</v>
      </c>
      <c r="AY99" s="19" t="s">
        <v>156</v>
      </c>
      <c r="BE99" s="226">
        <f>IF(N99="základní",J99,0)</f>
        <v>0</v>
      </c>
      <c r="BF99" s="226">
        <f>IF(N99="snížená",J99,0)</f>
        <v>0</v>
      </c>
      <c r="BG99" s="226">
        <f>IF(N99="zákl. přenesená",J99,0)</f>
        <v>0</v>
      </c>
      <c r="BH99" s="226">
        <f>IF(N99="sníž. přenesená",J99,0)</f>
        <v>0</v>
      </c>
      <c r="BI99" s="226">
        <f>IF(N99="nulová",J99,0)</f>
        <v>0</v>
      </c>
      <c r="BJ99" s="19" t="s">
        <v>84</v>
      </c>
      <c r="BK99" s="226">
        <f>ROUND(I99*H99,2)</f>
        <v>0</v>
      </c>
      <c r="BL99" s="19" t="s">
        <v>1686</v>
      </c>
      <c r="BM99" s="225" t="s">
        <v>1713</v>
      </c>
    </row>
    <row r="100" s="12" customFormat="1" ht="22.8" customHeight="1">
      <c r="A100" s="12"/>
      <c r="B100" s="198"/>
      <c r="C100" s="199"/>
      <c r="D100" s="200" t="s">
        <v>75</v>
      </c>
      <c r="E100" s="212" t="s">
        <v>1714</v>
      </c>
      <c r="F100" s="212" t="s">
        <v>1715</v>
      </c>
      <c r="G100" s="199"/>
      <c r="H100" s="199"/>
      <c r="I100" s="202"/>
      <c r="J100" s="213">
        <f>BK100</f>
        <v>0</v>
      </c>
      <c r="K100" s="199"/>
      <c r="L100" s="204"/>
      <c r="M100" s="205"/>
      <c r="N100" s="206"/>
      <c r="O100" s="206"/>
      <c r="P100" s="207">
        <f>P101</f>
        <v>0</v>
      </c>
      <c r="Q100" s="206"/>
      <c r="R100" s="207">
        <f>R101</f>
        <v>0</v>
      </c>
      <c r="S100" s="206"/>
      <c r="T100" s="208">
        <f>T101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9" t="s">
        <v>184</v>
      </c>
      <c r="AT100" s="210" t="s">
        <v>75</v>
      </c>
      <c r="AU100" s="210" t="s">
        <v>84</v>
      </c>
      <c r="AY100" s="209" t="s">
        <v>156</v>
      </c>
      <c r="BK100" s="211">
        <f>BK101</f>
        <v>0</v>
      </c>
    </row>
    <row r="101" s="2" customFormat="1" ht="16.5" customHeight="1">
      <c r="A101" s="40"/>
      <c r="B101" s="41"/>
      <c r="C101" s="214" t="s">
        <v>208</v>
      </c>
      <c r="D101" s="214" t="s">
        <v>159</v>
      </c>
      <c r="E101" s="215" t="s">
        <v>1716</v>
      </c>
      <c r="F101" s="216" t="s">
        <v>1717</v>
      </c>
      <c r="G101" s="217" t="s">
        <v>370</v>
      </c>
      <c r="H101" s="218">
        <v>1</v>
      </c>
      <c r="I101" s="219"/>
      <c r="J101" s="220">
        <f>ROUND(I101*H101,2)</f>
        <v>0</v>
      </c>
      <c r="K101" s="216" t="s">
        <v>21</v>
      </c>
      <c r="L101" s="46"/>
      <c r="M101" s="275" t="s">
        <v>21</v>
      </c>
      <c r="N101" s="276" t="s">
        <v>47</v>
      </c>
      <c r="O101" s="277"/>
      <c r="P101" s="278">
        <f>O101*H101</f>
        <v>0</v>
      </c>
      <c r="Q101" s="278">
        <v>0</v>
      </c>
      <c r="R101" s="278">
        <f>Q101*H101</f>
        <v>0</v>
      </c>
      <c r="S101" s="278">
        <v>0</v>
      </c>
      <c r="T101" s="279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25" t="s">
        <v>1686</v>
      </c>
      <c r="AT101" s="225" t="s">
        <v>159</v>
      </c>
      <c r="AU101" s="225" t="s">
        <v>86</v>
      </c>
      <c r="AY101" s="19" t="s">
        <v>156</v>
      </c>
      <c r="BE101" s="226">
        <f>IF(N101="základní",J101,0)</f>
        <v>0</v>
      </c>
      <c r="BF101" s="226">
        <f>IF(N101="snížená",J101,0)</f>
        <v>0</v>
      </c>
      <c r="BG101" s="226">
        <f>IF(N101="zákl. přenesená",J101,0)</f>
        <v>0</v>
      </c>
      <c r="BH101" s="226">
        <f>IF(N101="sníž. přenesená",J101,0)</f>
        <v>0</v>
      </c>
      <c r="BI101" s="226">
        <f>IF(N101="nulová",J101,0)</f>
        <v>0</v>
      </c>
      <c r="BJ101" s="19" t="s">
        <v>84</v>
      </c>
      <c r="BK101" s="226">
        <f>ROUND(I101*H101,2)</f>
        <v>0</v>
      </c>
      <c r="BL101" s="19" t="s">
        <v>1686</v>
      </c>
      <c r="BM101" s="225" t="s">
        <v>1718</v>
      </c>
    </row>
    <row r="102" s="2" customFormat="1" ht="6.96" customHeight="1">
      <c r="A102" s="40"/>
      <c r="B102" s="61"/>
      <c r="C102" s="62"/>
      <c r="D102" s="62"/>
      <c r="E102" s="62"/>
      <c r="F102" s="62"/>
      <c r="G102" s="62"/>
      <c r="H102" s="62"/>
      <c r="I102" s="62"/>
      <c r="J102" s="62"/>
      <c r="K102" s="62"/>
      <c r="L102" s="46"/>
      <c r="M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</row>
  </sheetData>
  <sheetProtection sheet="1" autoFilter="0" formatColumns="0" formatRows="0" objects="1" scenarios="1" spinCount="100000" saltValue="tR2AKsnEVk9Zd2WCVZwlnMMbpdtXkkBbuR3amkf6ccCK0Y7IElfAjjeDmF7ut+IDBvH9TvmbpRKQrMnN38V3Og==" hashValue="aFMCPXSyS8fdBteH8I4BlCKhlVibbNrv0d4lCkEbGz9qNvcRtwYQblkI9bcTbMX0wTNvawhRZD7VWs3EO/FLEQ==" algorithmName="SHA-512" password="CC35"/>
  <autoFilter ref="C85:K101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Marie</dc:creator>
  <cp:lastModifiedBy>Marie</cp:lastModifiedBy>
  <dcterms:created xsi:type="dcterms:W3CDTF">2026-02-28T13:32:25Z</dcterms:created>
  <dcterms:modified xsi:type="dcterms:W3CDTF">2026-02-28T13:32:33Z</dcterms:modified>
</cp:coreProperties>
</file>